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nika.ondova\Desktop\veřejné zakázky\4893_25_Rekonstrukce budovy E, DC\"/>
    </mc:Choice>
  </mc:AlternateContent>
  <bookViews>
    <workbookView xWindow="0" yWindow="0" windowWidth="28800" windowHeight="12180"/>
  </bookViews>
  <sheets>
    <sheet name="Rekapitulace stavby" sheetId="1" r:id="rId1"/>
    <sheet name="D1.01.1_R1 - Stavební - O..." sheetId="2" r:id="rId2"/>
    <sheet name="D1.01.3 - Požárně bezpečn..." sheetId="3" r:id="rId3"/>
    <sheet name="D1.01.4a - Vytápění" sheetId="4" r:id="rId4"/>
    <sheet name="D1.01.4b - Chlazení" sheetId="5" r:id="rId5"/>
    <sheet name="D1.01.4c - Vzduchotechnika" sheetId="6" r:id="rId6"/>
    <sheet name="D1.01.4d - Měření a regulace" sheetId="7" r:id="rId7"/>
    <sheet name="D1.01.4e - Zdravotně tech..." sheetId="8" r:id="rId8"/>
    <sheet name="D1.01.4g1 - Silnoproudá e..." sheetId="9" r:id="rId9"/>
    <sheet name="D1.01.4h1 - Slaboproudá e..." sheetId="10" r:id="rId10"/>
    <sheet name="D1.01.4h3 - Elektrická po..." sheetId="11" r:id="rId11"/>
    <sheet name="D1.01.6 - Medicinální plyny" sheetId="12" r:id="rId12"/>
    <sheet name="VRN - Vedlejší rozpočtové..." sheetId="13" r:id="rId13"/>
  </sheets>
  <definedNames>
    <definedName name="_xlnm._FilterDatabase" localSheetId="1" hidden="1">'D1.01.1_R1 - Stavební - O...'!$C$145:$K$2771</definedName>
    <definedName name="_xlnm._FilterDatabase" localSheetId="2" hidden="1">'D1.01.3 - Požárně bezpečn...'!$C$121:$K$188</definedName>
    <definedName name="_xlnm._FilterDatabase" localSheetId="3" hidden="1">'D1.01.4a - Vytápění'!$C$124:$K$145</definedName>
    <definedName name="_xlnm._FilterDatabase" localSheetId="4" hidden="1">'D1.01.4b - Chlazení'!$C$124:$K$153</definedName>
    <definedName name="_xlnm._FilterDatabase" localSheetId="5" hidden="1">'D1.01.4c - Vzduchotechnika'!$C$121:$K$148</definedName>
    <definedName name="_xlnm._FilterDatabase" localSheetId="6" hidden="1">'D1.01.4d - Měření a regulace'!$C$124:$K$165</definedName>
    <definedName name="_xlnm._FilterDatabase" localSheetId="7" hidden="1">'D1.01.4e - Zdravotně tech...'!$C$142:$K$372</definedName>
    <definedName name="_xlnm._FilterDatabase" localSheetId="8" hidden="1">'D1.01.4g1 - Silnoproudá e...'!$C$138:$K$725</definedName>
    <definedName name="_xlnm._FilterDatabase" localSheetId="9" hidden="1">'D1.01.4h1 - Slaboproudá e...'!$C$134:$K$542</definedName>
    <definedName name="_xlnm._FilterDatabase" localSheetId="10" hidden="1">'D1.01.4h3 - Elektrická po...'!$C$120:$K$192</definedName>
    <definedName name="_xlnm._FilterDatabase" localSheetId="11" hidden="1">'D1.01.6 - Medicinální plyny'!$C$123:$K$156</definedName>
    <definedName name="_xlnm._FilterDatabase" localSheetId="12" hidden="1">'VRN - Vedlejší rozpočtové...'!$C$122:$K$240</definedName>
    <definedName name="_xlnm.Print_Titles" localSheetId="1">'D1.01.1_R1 - Stavební - O...'!$145:$145</definedName>
    <definedName name="_xlnm.Print_Titles" localSheetId="2">'D1.01.3 - Požárně bezpečn...'!$121:$121</definedName>
    <definedName name="_xlnm.Print_Titles" localSheetId="3">'D1.01.4a - Vytápění'!$124:$124</definedName>
    <definedName name="_xlnm.Print_Titles" localSheetId="4">'D1.01.4b - Chlazení'!$124:$124</definedName>
    <definedName name="_xlnm.Print_Titles" localSheetId="5">'D1.01.4c - Vzduchotechnika'!$121:$121</definedName>
    <definedName name="_xlnm.Print_Titles" localSheetId="6">'D1.01.4d - Měření a regulace'!$124:$124</definedName>
    <definedName name="_xlnm.Print_Titles" localSheetId="7">'D1.01.4e - Zdravotně tech...'!$142:$142</definedName>
    <definedName name="_xlnm.Print_Titles" localSheetId="8">'D1.01.4g1 - Silnoproudá e...'!$138:$138</definedName>
    <definedName name="_xlnm.Print_Titles" localSheetId="9">'D1.01.4h1 - Slaboproudá e...'!$134:$134</definedName>
    <definedName name="_xlnm.Print_Titles" localSheetId="10">'D1.01.4h3 - Elektrická po...'!$120:$120</definedName>
    <definedName name="_xlnm.Print_Titles" localSheetId="11">'D1.01.6 - Medicinální plyny'!$123:$123</definedName>
    <definedName name="_xlnm.Print_Titles" localSheetId="0">'Rekapitulace stavby'!$92:$92</definedName>
    <definedName name="_xlnm.Print_Titles" localSheetId="12">'VRN - Vedlejší rozpočtové...'!$122:$122</definedName>
    <definedName name="_xlnm.Print_Area" localSheetId="1">'D1.01.1_R1 - Stavební - O...'!$C$4:$J$76,'D1.01.1_R1 - Stavební - O...'!$C$82:$J$125,'D1.01.1_R1 - Stavební - O...'!$C$131:$K$2771</definedName>
    <definedName name="_xlnm.Print_Area" localSheetId="2">'D1.01.3 - Požárně bezpečn...'!$C$4:$J$76,'D1.01.3 - Požárně bezpečn...'!$C$82:$J$101,'D1.01.3 - Požárně bezpečn...'!$C$107:$K$188</definedName>
    <definedName name="_xlnm.Print_Area" localSheetId="3">'D1.01.4a - Vytápění'!$C$4:$J$76,'D1.01.4a - Vytápění'!$C$82:$J$104,'D1.01.4a - Vytápění'!$C$110:$K$145</definedName>
    <definedName name="_xlnm.Print_Area" localSheetId="4">'D1.01.4b - Chlazení'!$C$4:$J$76,'D1.01.4b - Chlazení'!$C$82:$J$104,'D1.01.4b - Chlazení'!$C$110:$K$153</definedName>
    <definedName name="_xlnm.Print_Area" localSheetId="5">'D1.01.4c - Vzduchotechnika'!$C$4:$J$76,'D1.01.4c - Vzduchotechnika'!$C$82:$J$101,'D1.01.4c - Vzduchotechnika'!$C$107:$K$148</definedName>
    <definedName name="_xlnm.Print_Area" localSheetId="6">'D1.01.4d - Měření a regulace'!$C$4:$J$76,'D1.01.4d - Měření a regulace'!$C$82:$J$104,'D1.01.4d - Měření a regulace'!$C$110:$K$165</definedName>
    <definedName name="_xlnm.Print_Area" localSheetId="7">'D1.01.4e - Zdravotně tech...'!$C$4:$J$76,'D1.01.4e - Zdravotně tech...'!$C$82:$J$122,'D1.01.4e - Zdravotně tech...'!$C$128:$K$372</definedName>
    <definedName name="_xlnm.Print_Area" localSheetId="8">'D1.01.4g1 - Silnoproudá e...'!$C$4:$J$76,'D1.01.4g1 - Silnoproudá e...'!$C$82:$J$118,'D1.01.4g1 - Silnoproudá e...'!$C$124:$K$725</definedName>
    <definedName name="_xlnm.Print_Area" localSheetId="9">'D1.01.4h1 - Slaboproudá e...'!$C$4:$J$76,'D1.01.4h1 - Slaboproudá e...'!$C$82:$J$114,'D1.01.4h1 - Slaboproudá e...'!$C$120:$K$542</definedName>
    <definedName name="_xlnm.Print_Area" localSheetId="10">'D1.01.4h3 - Elektrická po...'!$C$4:$J$76,'D1.01.4h3 - Elektrická po...'!$C$82:$J$100,'D1.01.4h3 - Elektrická po...'!$C$106:$K$192</definedName>
    <definedName name="_xlnm.Print_Area" localSheetId="11">'D1.01.6 - Medicinální plyny'!$C$4:$J$76,'D1.01.6 - Medicinální plyny'!$C$82:$J$103,'D1.01.6 - Medicinální plyny'!$C$109:$K$156</definedName>
    <definedName name="_xlnm.Print_Area" localSheetId="0">'Rekapitulace stavby'!$D$4:$AO$76,'Rekapitulace stavby'!$C$82:$AQ$108</definedName>
    <definedName name="_xlnm.Print_Area" localSheetId="12">'VRN - Vedlejší rozpočtové...'!$C$4:$J$76,'VRN - Vedlejší rozpočtové...'!$C$82:$J$104,'VRN - Vedlejší rozpočtové...'!$C$110:$K$240</definedName>
  </definedNames>
  <calcPr calcId="162913"/>
</workbook>
</file>

<file path=xl/calcChain.xml><?xml version="1.0" encoding="utf-8"?>
<calcChain xmlns="http://schemas.openxmlformats.org/spreadsheetml/2006/main">
  <c r="J37" i="13" l="1"/>
  <c r="J36" i="13"/>
  <c r="AY107" i="1"/>
  <c r="J35" i="13"/>
  <c r="AX107" i="1"/>
  <c r="BI238" i="13"/>
  <c r="BH238" i="13"/>
  <c r="BG238" i="13"/>
  <c r="BF238" i="13"/>
  <c r="T238" i="13"/>
  <c r="R238" i="13"/>
  <c r="P238" i="13"/>
  <c r="BI234" i="13"/>
  <c r="BH234" i="13"/>
  <c r="BG234" i="13"/>
  <c r="BF234" i="13"/>
  <c r="T234" i="13"/>
  <c r="R234" i="13"/>
  <c r="P234" i="13"/>
  <c r="BI230" i="13"/>
  <c r="BH230" i="13"/>
  <c r="BG230" i="13"/>
  <c r="BF230" i="13"/>
  <c r="T230" i="13"/>
  <c r="R230" i="13"/>
  <c r="P230" i="13"/>
  <c r="BI221" i="13"/>
  <c r="BH221" i="13"/>
  <c r="BG221" i="13"/>
  <c r="BF221" i="13"/>
  <c r="T221" i="13"/>
  <c r="T220" i="13" s="1"/>
  <c r="R221" i="13"/>
  <c r="R220" i="13" s="1"/>
  <c r="P221" i="13"/>
  <c r="P220" i="13" s="1"/>
  <c r="BI217" i="13"/>
  <c r="BH217" i="13"/>
  <c r="BG217" i="13"/>
  <c r="BF217" i="13"/>
  <c r="T217" i="13"/>
  <c r="R217" i="13"/>
  <c r="P217" i="13"/>
  <c r="BI214" i="13"/>
  <c r="BH214" i="13"/>
  <c r="BG214" i="13"/>
  <c r="BF214" i="13"/>
  <c r="T214" i="13"/>
  <c r="R214" i="13"/>
  <c r="P214" i="13"/>
  <c r="BI202" i="13"/>
  <c r="BH202" i="13"/>
  <c r="BG202" i="13"/>
  <c r="BF202" i="13"/>
  <c r="T202" i="13"/>
  <c r="R202" i="13"/>
  <c r="P202" i="13"/>
  <c r="BI191" i="13"/>
  <c r="BH191" i="13"/>
  <c r="BG191" i="13"/>
  <c r="BF191" i="13"/>
  <c r="T191" i="13"/>
  <c r="R191" i="13"/>
  <c r="P191" i="13"/>
  <c r="BI186" i="13"/>
  <c r="BH186" i="13"/>
  <c r="BG186" i="13"/>
  <c r="BF186" i="13"/>
  <c r="T186" i="13"/>
  <c r="R186" i="13"/>
  <c r="P186" i="13"/>
  <c r="BI183" i="13"/>
  <c r="BH183" i="13"/>
  <c r="BG183" i="13"/>
  <c r="BF183" i="13"/>
  <c r="T183" i="13"/>
  <c r="R183" i="13"/>
  <c r="P183" i="13"/>
  <c r="BI181" i="13"/>
  <c r="BH181" i="13"/>
  <c r="BG181" i="13"/>
  <c r="BF181" i="13"/>
  <c r="T181" i="13"/>
  <c r="R181" i="13"/>
  <c r="P181" i="13"/>
  <c r="BI174" i="13"/>
  <c r="BH174" i="13"/>
  <c r="BG174" i="13"/>
  <c r="BF174" i="13"/>
  <c r="T174" i="13"/>
  <c r="R174" i="13"/>
  <c r="P174" i="13"/>
  <c r="BI148" i="13"/>
  <c r="BH148" i="13"/>
  <c r="BG148" i="13"/>
  <c r="BF148" i="13"/>
  <c r="T148" i="13"/>
  <c r="R148" i="13"/>
  <c r="P148" i="13"/>
  <c r="BI141" i="13"/>
  <c r="BH141" i="13"/>
  <c r="BG141" i="13"/>
  <c r="BF141" i="13"/>
  <c r="T141" i="13"/>
  <c r="T140" i="13"/>
  <c r="R141" i="13"/>
  <c r="R140" i="13"/>
  <c r="P141" i="13"/>
  <c r="P140" i="13"/>
  <c r="BI131" i="13"/>
  <c r="BH131" i="13"/>
  <c r="BG131" i="13"/>
  <c r="BF131" i="13"/>
  <c r="T131" i="13"/>
  <c r="T125" i="13"/>
  <c r="R131" i="13"/>
  <c r="P131" i="13"/>
  <c r="P125" i="13"/>
  <c r="BI126" i="13"/>
  <c r="BH126" i="13"/>
  <c r="BG126" i="13"/>
  <c r="BF126" i="13"/>
  <c r="T126" i="13"/>
  <c r="R126" i="13"/>
  <c r="R125" i="13" s="1"/>
  <c r="P126" i="13"/>
  <c r="J120" i="13"/>
  <c r="J119" i="13"/>
  <c r="F119" i="13"/>
  <c r="F117" i="13"/>
  <c r="E115" i="13"/>
  <c r="J92" i="13"/>
  <c r="J91" i="13"/>
  <c r="F91" i="13"/>
  <c r="F89" i="13"/>
  <c r="E87" i="13"/>
  <c r="J18" i="13"/>
  <c r="E18" i="13"/>
  <c r="F92" i="13" s="1"/>
  <c r="J17" i="13"/>
  <c r="J12" i="13"/>
  <c r="J117" i="13" s="1"/>
  <c r="E7" i="13"/>
  <c r="E113" i="13" s="1"/>
  <c r="J39" i="12"/>
  <c r="J38" i="12"/>
  <c r="AY106" i="1" s="1"/>
  <c r="J37" i="12"/>
  <c r="AX106" i="1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0" i="12"/>
  <c r="BH150" i="12"/>
  <c r="BG150" i="12"/>
  <c r="BF150" i="12"/>
  <c r="T150" i="12"/>
  <c r="T149" i="12" s="1"/>
  <c r="R150" i="12"/>
  <c r="R149" i="12" s="1"/>
  <c r="P150" i="12"/>
  <c r="P149" i="12" s="1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8" i="12"/>
  <c r="BH138" i="12"/>
  <c r="BG138" i="12"/>
  <c r="BF138" i="12"/>
  <c r="T138" i="12"/>
  <c r="R138" i="12"/>
  <c r="P138" i="12"/>
  <c r="BI137" i="12"/>
  <c r="BH137" i="12"/>
  <c r="BG137" i="12"/>
  <c r="BF137" i="12"/>
  <c r="T137" i="12"/>
  <c r="R137" i="12"/>
  <c r="P137" i="12"/>
  <c r="BI136" i="12"/>
  <c r="BH136" i="12"/>
  <c r="BG136" i="12"/>
  <c r="BF136" i="12"/>
  <c r="T136" i="12"/>
  <c r="R136" i="12"/>
  <c r="P136" i="12"/>
  <c r="BI135" i="12"/>
  <c r="BH135" i="12"/>
  <c r="BG135" i="12"/>
  <c r="BF135" i="12"/>
  <c r="T135" i="12"/>
  <c r="R135" i="12"/>
  <c r="P135" i="12"/>
  <c r="BI134" i="12"/>
  <c r="BH134" i="12"/>
  <c r="BG134" i="12"/>
  <c r="BF134" i="12"/>
  <c r="T134" i="12"/>
  <c r="R134" i="12"/>
  <c r="P134" i="12"/>
  <c r="BI133" i="12"/>
  <c r="BH133" i="12"/>
  <c r="BG133" i="12"/>
  <c r="BF133" i="12"/>
  <c r="T133" i="12"/>
  <c r="R133" i="12"/>
  <c r="P133" i="12"/>
  <c r="BI132" i="12"/>
  <c r="BH132" i="12"/>
  <c r="BG132" i="12"/>
  <c r="BF132" i="12"/>
  <c r="T132" i="12"/>
  <c r="R132" i="12"/>
  <c r="P132" i="12"/>
  <c r="BI131" i="12"/>
  <c r="BH131" i="12"/>
  <c r="BG131" i="12"/>
  <c r="BF131" i="12"/>
  <c r="T131" i="12"/>
  <c r="R131" i="12"/>
  <c r="P131" i="12"/>
  <c r="BI130" i="12"/>
  <c r="BH130" i="12"/>
  <c r="BG130" i="12"/>
  <c r="BF130" i="12"/>
  <c r="T130" i="12"/>
  <c r="R130" i="12"/>
  <c r="P130" i="12"/>
  <c r="BI129" i="12"/>
  <c r="BH129" i="12"/>
  <c r="BG129" i="12"/>
  <c r="BF129" i="12"/>
  <c r="T129" i="12"/>
  <c r="R129" i="12"/>
  <c r="P129" i="12"/>
  <c r="BI128" i="12"/>
  <c r="BH128" i="12"/>
  <c r="BG128" i="12"/>
  <c r="BF128" i="12"/>
  <c r="T128" i="12"/>
  <c r="R128" i="12"/>
  <c r="P128" i="12"/>
  <c r="BI127" i="12"/>
  <c r="BH127" i="12"/>
  <c r="BG127" i="12"/>
  <c r="BF127" i="12"/>
  <c r="T127" i="12"/>
  <c r="R127" i="12"/>
  <c r="P127" i="12"/>
  <c r="BI126" i="12"/>
  <c r="BH126" i="12"/>
  <c r="BG126" i="12"/>
  <c r="BF126" i="12"/>
  <c r="T126" i="12"/>
  <c r="R126" i="12"/>
  <c r="P126" i="12"/>
  <c r="J120" i="12"/>
  <c r="F120" i="12"/>
  <c r="F118" i="12"/>
  <c r="E116" i="12"/>
  <c r="J93" i="12"/>
  <c r="F93" i="12"/>
  <c r="F91" i="12"/>
  <c r="E89" i="12"/>
  <c r="J26" i="12"/>
  <c r="E26" i="12"/>
  <c r="J94" i="12"/>
  <c r="J25" i="12"/>
  <c r="J20" i="12"/>
  <c r="E20" i="12"/>
  <c r="F94" i="12" s="1"/>
  <c r="J19" i="12"/>
  <c r="J14" i="12"/>
  <c r="J118" i="12" s="1"/>
  <c r="E7" i="12"/>
  <c r="E85" i="12" s="1"/>
  <c r="J39" i="11"/>
  <c r="J38" i="11"/>
  <c r="AY105" i="1" s="1"/>
  <c r="J37" i="11"/>
  <c r="AX105" i="1"/>
  <c r="BI190" i="11"/>
  <c r="BH190" i="11"/>
  <c r="BG190" i="11"/>
  <c r="BF190" i="11"/>
  <c r="T190" i="11"/>
  <c r="R190" i="11"/>
  <c r="P190" i="11"/>
  <c r="BI187" i="11"/>
  <c r="BH187" i="11"/>
  <c r="BG187" i="11"/>
  <c r="BF187" i="11"/>
  <c r="T187" i="11"/>
  <c r="R187" i="11"/>
  <c r="P187" i="11"/>
  <c r="BI184" i="11"/>
  <c r="BH184" i="11"/>
  <c r="BG184" i="11"/>
  <c r="BF184" i="11"/>
  <c r="T184" i="11"/>
  <c r="R184" i="11"/>
  <c r="P184" i="11"/>
  <c r="BI181" i="11"/>
  <c r="BH181" i="11"/>
  <c r="BG181" i="11"/>
  <c r="BF181" i="11"/>
  <c r="T181" i="11"/>
  <c r="R181" i="11"/>
  <c r="P181" i="11"/>
  <c r="BI178" i="11"/>
  <c r="BH178" i="11"/>
  <c r="BG178" i="11"/>
  <c r="BF178" i="11"/>
  <c r="T178" i="11"/>
  <c r="R178" i="11"/>
  <c r="P178" i="11"/>
  <c r="BI176" i="11"/>
  <c r="BH176" i="11"/>
  <c r="BG176" i="11"/>
  <c r="BF176" i="11"/>
  <c r="T176" i="11"/>
  <c r="R176" i="11"/>
  <c r="P176" i="11"/>
  <c r="BI173" i="11"/>
  <c r="BH173" i="11"/>
  <c r="BG173" i="11"/>
  <c r="BF173" i="11"/>
  <c r="T173" i="11"/>
  <c r="R173" i="11"/>
  <c r="P173" i="11"/>
  <c r="BI171" i="11"/>
  <c r="BH171" i="11"/>
  <c r="BG171" i="11"/>
  <c r="BF171" i="11"/>
  <c r="T171" i="11"/>
  <c r="R171" i="11"/>
  <c r="P171" i="11"/>
  <c r="BI168" i="11"/>
  <c r="BH168" i="11"/>
  <c r="BG168" i="11"/>
  <c r="BF168" i="11"/>
  <c r="T168" i="11"/>
  <c r="R168" i="11"/>
  <c r="P168" i="11"/>
  <c r="BI166" i="11"/>
  <c r="BH166" i="11"/>
  <c r="BG166" i="11"/>
  <c r="BF166" i="11"/>
  <c r="T166" i="11"/>
  <c r="R166" i="11"/>
  <c r="P166" i="11"/>
  <c r="BI164" i="11"/>
  <c r="BH164" i="11"/>
  <c r="BG164" i="11"/>
  <c r="BF164" i="11"/>
  <c r="T164" i="11"/>
  <c r="R164" i="11"/>
  <c r="P164" i="11"/>
  <c r="BI162" i="11"/>
  <c r="BH162" i="11"/>
  <c r="BG162" i="11"/>
  <c r="BF162" i="11"/>
  <c r="T162" i="11"/>
  <c r="R162" i="11"/>
  <c r="P162" i="11"/>
  <c r="BI159" i="11"/>
  <c r="BH159" i="11"/>
  <c r="BG159" i="11"/>
  <c r="BF159" i="11"/>
  <c r="T159" i="11"/>
  <c r="R159" i="11"/>
  <c r="P159" i="11"/>
  <c r="BI157" i="11"/>
  <c r="BH157" i="11"/>
  <c r="BG157" i="11"/>
  <c r="BF157" i="11"/>
  <c r="T157" i="11"/>
  <c r="R157" i="11"/>
  <c r="P157" i="11"/>
  <c r="BI154" i="11"/>
  <c r="BH154" i="11"/>
  <c r="BG154" i="11"/>
  <c r="BF154" i="11"/>
  <c r="T154" i="11"/>
  <c r="R154" i="11"/>
  <c r="P154" i="11"/>
  <c r="BI152" i="11"/>
  <c r="BH152" i="11"/>
  <c r="BG152" i="11"/>
  <c r="BF152" i="11"/>
  <c r="T152" i="11"/>
  <c r="R152" i="11"/>
  <c r="P152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5" i="11"/>
  <c r="BH145" i="11"/>
  <c r="BG145" i="11"/>
  <c r="BF145" i="11"/>
  <c r="T145" i="11"/>
  <c r="R145" i="11"/>
  <c r="P145" i="11"/>
  <c r="BI142" i="11"/>
  <c r="BH142" i="11"/>
  <c r="BG142" i="11"/>
  <c r="BF142" i="11"/>
  <c r="T142" i="11"/>
  <c r="R142" i="11"/>
  <c r="P142" i="11"/>
  <c r="BI140" i="11"/>
  <c r="BH140" i="11"/>
  <c r="BG140" i="11"/>
  <c r="BF140" i="11"/>
  <c r="T140" i="11"/>
  <c r="R140" i="11"/>
  <c r="P140" i="11"/>
  <c r="BI137" i="11"/>
  <c r="BH137" i="11"/>
  <c r="BG137" i="11"/>
  <c r="BF137" i="11"/>
  <c r="T137" i="11"/>
  <c r="R137" i="11"/>
  <c r="P137" i="11"/>
  <c r="BI135" i="11"/>
  <c r="BH135" i="11"/>
  <c r="BG135" i="11"/>
  <c r="BF135" i="11"/>
  <c r="T135" i="11"/>
  <c r="R135" i="11"/>
  <c r="P135" i="11"/>
  <c r="BI133" i="11"/>
  <c r="BH133" i="11"/>
  <c r="BG133" i="11"/>
  <c r="BF133" i="11"/>
  <c r="T133" i="11"/>
  <c r="R133" i="11"/>
  <c r="P133" i="11"/>
  <c r="BI130" i="11"/>
  <c r="BH130" i="11"/>
  <c r="BG130" i="11"/>
  <c r="BF130" i="11"/>
  <c r="T130" i="11"/>
  <c r="R130" i="11"/>
  <c r="P130" i="11"/>
  <c r="BI128" i="11"/>
  <c r="BH128" i="11"/>
  <c r="BG128" i="11"/>
  <c r="BF128" i="11"/>
  <c r="T128" i="11"/>
  <c r="R128" i="11"/>
  <c r="P128" i="11"/>
  <c r="BI125" i="11"/>
  <c r="BH125" i="11"/>
  <c r="BG125" i="11"/>
  <c r="BF125" i="11"/>
  <c r="T125" i="11"/>
  <c r="R125" i="11"/>
  <c r="P125" i="11"/>
  <c r="BI123" i="11"/>
  <c r="BH123" i="11"/>
  <c r="BG123" i="11"/>
  <c r="BF123" i="11"/>
  <c r="T123" i="11"/>
  <c r="R123" i="11"/>
  <c r="P123" i="11"/>
  <c r="J118" i="11"/>
  <c r="J117" i="11"/>
  <c r="F117" i="11"/>
  <c r="F115" i="11"/>
  <c r="E113" i="11"/>
  <c r="J94" i="11"/>
  <c r="J93" i="11"/>
  <c r="F93" i="11"/>
  <c r="F91" i="11"/>
  <c r="E89" i="11"/>
  <c r="J20" i="11"/>
  <c r="E20" i="11"/>
  <c r="F94" i="11" s="1"/>
  <c r="J19" i="11"/>
  <c r="J14" i="11"/>
  <c r="J91" i="11"/>
  <c r="E7" i="11"/>
  <c r="E85" i="11" s="1"/>
  <c r="J39" i="10"/>
  <c r="J38" i="10"/>
  <c r="AY104" i="1" s="1"/>
  <c r="J37" i="10"/>
  <c r="AX104" i="1" s="1"/>
  <c r="BI540" i="10"/>
  <c r="BH540" i="10"/>
  <c r="BG540" i="10"/>
  <c r="BF540" i="10"/>
  <c r="T540" i="10"/>
  <c r="R540" i="10"/>
  <c r="P540" i="10"/>
  <c r="BI538" i="10"/>
  <c r="BH538" i="10"/>
  <c r="BG538" i="10"/>
  <c r="BF538" i="10"/>
  <c r="T538" i="10"/>
  <c r="R538" i="10"/>
  <c r="P538" i="10"/>
  <c r="BI535" i="10"/>
  <c r="BH535" i="10"/>
  <c r="BG535" i="10"/>
  <c r="BF535" i="10"/>
  <c r="T535" i="10"/>
  <c r="R535" i="10"/>
  <c r="P535" i="10"/>
  <c r="BI533" i="10"/>
  <c r="BH533" i="10"/>
  <c r="BG533" i="10"/>
  <c r="BF533" i="10"/>
  <c r="T533" i="10"/>
  <c r="R533" i="10"/>
  <c r="P533" i="10"/>
  <c r="BI530" i="10"/>
  <c r="BH530" i="10"/>
  <c r="BG530" i="10"/>
  <c r="BF530" i="10"/>
  <c r="T530" i="10"/>
  <c r="R530" i="10"/>
  <c r="P530" i="10"/>
  <c r="BI528" i="10"/>
  <c r="BH528" i="10"/>
  <c r="BG528" i="10"/>
  <c r="BF528" i="10"/>
  <c r="T528" i="10"/>
  <c r="R528" i="10"/>
  <c r="P528" i="10"/>
  <c r="BI525" i="10"/>
  <c r="BH525" i="10"/>
  <c r="BG525" i="10"/>
  <c r="BF525" i="10"/>
  <c r="T525" i="10"/>
  <c r="R525" i="10"/>
  <c r="P525" i="10"/>
  <c r="BI523" i="10"/>
  <c r="BH523" i="10"/>
  <c r="BG523" i="10"/>
  <c r="BF523" i="10"/>
  <c r="T523" i="10"/>
  <c r="R523" i="10"/>
  <c r="P523" i="10"/>
  <c r="BI520" i="10"/>
  <c r="BH520" i="10"/>
  <c r="BG520" i="10"/>
  <c r="BF520" i="10"/>
  <c r="T520" i="10"/>
  <c r="R520" i="10"/>
  <c r="P520" i="10"/>
  <c r="BI518" i="10"/>
  <c r="BH518" i="10"/>
  <c r="BG518" i="10"/>
  <c r="BF518" i="10"/>
  <c r="T518" i="10"/>
  <c r="R518" i="10"/>
  <c r="P518" i="10"/>
  <c r="BI515" i="10"/>
  <c r="BH515" i="10"/>
  <c r="BG515" i="10"/>
  <c r="BF515" i="10"/>
  <c r="T515" i="10"/>
  <c r="R515" i="10"/>
  <c r="P515" i="10"/>
  <c r="BI513" i="10"/>
  <c r="BH513" i="10"/>
  <c r="BG513" i="10"/>
  <c r="BF513" i="10"/>
  <c r="T513" i="10"/>
  <c r="R513" i="10"/>
  <c r="P513" i="10"/>
  <c r="BI511" i="10"/>
  <c r="BH511" i="10"/>
  <c r="BG511" i="10"/>
  <c r="BF511" i="10"/>
  <c r="T511" i="10"/>
  <c r="R511" i="10"/>
  <c r="P511" i="10"/>
  <c r="BI509" i="10"/>
  <c r="BH509" i="10"/>
  <c r="BG509" i="10"/>
  <c r="BF509" i="10"/>
  <c r="T509" i="10"/>
  <c r="R509" i="10"/>
  <c r="P509" i="10"/>
  <c r="BI507" i="10"/>
  <c r="BH507" i="10"/>
  <c r="BG507" i="10"/>
  <c r="BF507" i="10"/>
  <c r="T507" i="10"/>
  <c r="R507" i="10"/>
  <c r="P507" i="10"/>
  <c r="BI505" i="10"/>
  <c r="BH505" i="10"/>
  <c r="BG505" i="10"/>
  <c r="BF505" i="10"/>
  <c r="T505" i="10"/>
  <c r="R505" i="10"/>
  <c r="P505" i="10"/>
  <c r="BI503" i="10"/>
  <c r="BH503" i="10"/>
  <c r="BG503" i="10"/>
  <c r="BF503" i="10"/>
  <c r="T503" i="10"/>
  <c r="R503" i="10"/>
  <c r="P503" i="10"/>
  <c r="BI501" i="10"/>
  <c r="BH501" i="10"/>
  <c r="BG501" i="10"/>
  <c r="BF501" i="10"/>
  <c r="T501" i="10"/>
  <c r="R501" i="10"/>
  <c r="P501" i="10"/>
  <c r="BI497" i="10"/>
  <c r="BH497" i="10"/>
  <c r="BG497" i="10"/>
  <c r="BF497" i="10"/>
  <c r="T497" i="10"/>
  <c r="R497" i="10"/>
  <c r="P497" i="10"/>
  <c r="BI495" i="10"/>
  <c r="BH495" i="10"/>
  <c r="BG495" i="10"/>
  <c r="BF495" i="10"/>
  <c r="T495" i="10"/>
  <c r="R495" i="10"/>
  <c r="P495" i="10"/>
  <c r="BI492" i="10"/>
  <c r="BH492" i="10"/>
  <c r="BG492" i="10"/>
  <c r="BF492" i="10"/>
  <c r="T492" i="10"/>
  <c r="R492" i="10"/>
  <c r="P492" i="10"/>
  <c r="BI490" i="10"/>
  <c r="BH490" i="10"/>
  <c r="BG490" i="10"/>
  <c r="BF490" i="10"/>
  <c r="T490" i="10"/>
  <c r="R490" i="10"/>
  <c r="P490" i="10"/>
  <c r="BI488" i="10"/>
  <c r="BH488" i="10"/>
  <c r="BG488" i="10"/>
  <c r="BF488" i="10"/>
  <c r="T488" i="10"/>
  <c r="R488" i="10"/>
  <c r="P488" i="10"/>
  <c r="BI485" i="10"/>
  <c r="BH485" i="10"/>
  <c r="BG485" i="10"/>
  <c r="BF485" i="10"/>
  <c r="T485" i="10"/>
  <c r="R485" i="10"/>
  <c r="P485" i="10"/>
  <c r="BI482" i="10"/>
  <c r="BH482" i="10"/>
  <c r="BG482" i="10"/>
  <c r="BF482" i="10"/>
  <c r="T482" i="10"/>
  <c r="R482" i="10"/>
  <c r="P482" i="10"/>
  <c r="BI480" i="10"/>
  <c r="BH480" i="10"/>
  <c r="BG480" i="10"/>
  <c r="BF480" i="10"/>
  <c r="T480" i="10"/>
  <c r="R480" i="10"/>
  <c r="P480" i="10"/>
  <c r="BI477" i="10"/>
  <c r="BH477" i="10"/>
  <c r="BG477" i="10"/>
  <c r="BF477" i="10"/>
  <c r="T477" i="10"/>
  <c r="R477" i="10"/>
  <c r="P477" i="10"/>
  <c r="BI474" i="10"/>
  <c r="BH474" i="10"/>
  <c r="BG474" i="10"/>
  <c r="BF474" i="10"/>
  <c r="T474" i="10"/>
  <c r="R474" i="10"/>
  <c r="P474" i="10"/>
  <c r="BI472" i="10"/>
  <c r="BH472" i="10"/>
  <c r="BG472" i="10"/>
  <c r="BF472" i="10"/>
  <c r="T472" i="10"/>
  <c r="R472" i="10"/>
  <c r="P472" i="10"/>
  <c r="BI469" i="10"/>
  <c r="BH469" i="10"/>
  <c r="BG469" i="10"/>
  <c r="BF469" i="10"/>
  <c r="T469" i="10"/>
  <c r="R469" i="10"/>
  <c r="P469" i="10"/>
  <c r="BI467" i="10"/>
  <c r="BH467" i="10"/>
  <c r="BG467" i="10"/>
  <c r="BF467" i="10"/>
  <c r="T467" i="10"/>
  <c r="R467" i="10"/>
  <c r="P467" i="10"/>
  <c r="BI464" i="10"/>
  <c r="BH464" i="10"/>
  <c r="BG464" i="10"/>
  <c r="BF464" i="10"/>
  <c r="T464" i="10"/>
  <c r="R464" i="10"/>
  <c r="P464" i="10"/>
  <c r="BI462" i="10"/>
  <c r="BH462" i="10"/>
  <c r="BG462" i="10"/>
  <c r="BF462" i="10"/>
  <c r="T462" i="10"/>
  <c r="R462" i="10"/>
  <c r="P462" i="10"/>
  <c r="BI460" i="10"/>
  <c r="BH460" i="10"/>
  <c r="BG460" i="10"/>
  <c r="BF460" i="10"/>
  <c r="T460" i="10"/>
  <c r="R460" i="10"/>
  <c r="P460" i="10"/>
  <c r="BI458" i="10"/>
  <c r="BH458" i="10"/>
  <c r="BG458" i="10"/>
  <c r="BF458" i="10"/>
  <c r="T458" i="10"/>
  <c r="R458" i="10"/>
  <c r="P458" i="10"/>
  <c r="BI456" i="10"/>
  <c r="BH456" i="10"/>
  <c r="BG456" i="10"/>
  <c r="BF456" i="10"/>
  <c r="T456" i="10"/>
  <c r="R456" i="10"/>
  <c r="P456" i="10"/>
  <c r="BI454" i="10"/>
  <c r="BH454" i="10"/>
  <c r="BG454" i="10"/>
  <c r="BF454" i="10"/>
  <c r="T454" i="10"/>
  <c r="R454" i="10"/>
  <c r="P454" i="10"/>
  <c r="BI451" i="10"/>
  <c r="BH451" i="10"/>
  <c r="BG451" i="10"/>
  <c r="BF451" i="10"/>
  <c r="T451" i="10"/>
  <c r="R451" i="10"/>
  <c r="P451" i="10"/>
  <c r="BI449" i="10"/>
  <c r="BH449" i="10"/>
  <c r="BG449" i="10"/>
  <c r="BF449" i="10"/>
  <c r="T449" i="10"/>
  <c r="R449" i="10"/>
  <c r="P449" i="10"/>
  <c r="BI447" i="10"/>
  <c r="BH447" i="10"/>
  <c r="BG447" i="10"/>
  <c r="BF447" i="10"/>
  <c r="T447" i="10"/>
  <c r="R447" i="10"/>
  <c r="P447" i="10"/>
  <c r="BI444" i="10"/>
  <c r="BH444" i="10"/>
  <c r="BG444" i="10"/>
  <c r="BF444" i="10"/>
  <c r="T444" i="10"/>
  <c r="R444" i="10"/>
  <c r="P444" i="10"/>
  <c r="BI442" i="10"/>
  <c r="BH442" i="10"/>
  <c r="BG442" i="10"/>
  <c r="BF442" i="10"/>
  <c r="T442" i="10"/>
  <c r="R442" i="10"/>
  <c r="P442" i="10"/>
  <c r="BI440" i="10"/>
  <c r="BH440" i="10"/>
  <c r="BG440" i="10"/>
  <c r="BF440" i="10"/>
  <c r="T440" i="10"/>
  <c r="R440" i="10"/>
  <c r="P440" i="10"/>
  <c r="BI437" i="10"/>
  <c r="BH437" i="10"/>
  <c r="BG437" i="10"/>
  <c r="BF437" i="10"/>
  <c r="T437" i="10"/>
  <c r="R437" i="10"/>
  <c r="P437" i="10"/>
  <c r="BI435" i="10"/>
  <c r="BH435" i="10"/>
  <c r="BG435" i="10"/>
  <c r="BF435" i="10"/>
  <c r="T435" i="10"/>
  <c r="R435" i="10"/>
  <c r="P435" i="10"/>
  <c r="BI432" i="10"/>
  <c r="BH432" i="10"/>
  <c r="BG432" i="10"/>
  <c r="BF432" i="10"/>
  <c r="T432" i="10"/>
  <c r="R432" i="10"/>
  <c r="P432" i="10"/>
  <c r="BI430" i="10"/>
  <c r="BH430" i="10"/>
  <c r="BG430" i="10"/>
  <c r="BF430" i="10"/>
  <c r="T430" i="10"/>
  <c r="R430" i="10"/>
  <c r="P430" i="10"/>
  <c r="BI427" i="10"/>
  <c r="BH427" i="10"/>
  <c r="BG427" i="10"/>
  <c r="BF427" i="10"/>
  <c r="T427" i="10"/>
  <c r="R427" i="10"/>
  <c r="P427" i="10"/>
  <c r="BI425" i="10"/>
  <c r="BH425" i="10"/>
  <c r="BG425" i="10"/>
  <c r="BF425" i="10"/>
  <c r="T425" i="10"/>
  <c r="R425" i="10"/>
  <c r="P425" i="10"/>
  <c r="BI422" i="10"/>
  <c r="BH422" i="10"/>
  <c r="BG422" i="10"/>
  <c r="BF422" i="10"/>
  <c r="T422" i="10"/>
  <c r="R422" i="10"/>
  <c r="P422" i="10"/>
  <c r="BI419" i="10"/>
  <c r="BH419" i="10"/>
  <c r="BG419" i="10"/>
  <c r="BF419" i="10"/>
  <c r="T419" i="10"/>
  <c r="R419" i="10"/>
  <c r="P419" i="10"/>
  <c r="BI417" i="10"/>
  <c r="BH417" i="10"/>
  <c r="BG417" i="10"/>
  <c r="BF417" i="10"/>
  <c r="T417" i="10"/>
  <c r="R417" i="10"/>
  <c r="P417" i="10"/>
  <c r="BI415" i="10"/>
  <c r="BH415" i="10"/>
  <c r="BG415" i="10"/>
  <c r="BF415" i="10"/>
  <c r="T415" i="10"/>
  <c r="R415" i="10"/>
  <c r="P415" i="10"/>
  <c r="BI413" i="10"/>
  <c r="BH413" i="10"/>
  <c r="BG413" i="10"/>
  <c r="BF413" i="10"/>
  <c r="T413" i="10"/>
  <c r="R413" i="10"/>
  <c r="P413" i="10"/>
  <c r="BI410" i="10"/>
  <c r="BH410" i="10"/>
  <c r="BG410" i="10"/>
  <c r="BF410" i="10"/>
  <c r="T410" i="10"/>
  <c r="R410" i="10"/>
  <c r="P410" i="10"/>
  <c r="BI408" i="10"/>
  <c r="BH408" i="10"/>
  <c r="BG408" i="10"/>
  <c r="BF408" i="10"/>
  <c r="T408" i="10"/>
  <c r="R408" i="10"/>
  <c r="P408" i="10"/>
  <c r="BI405" i="10"/>
  <c r="BH405" i="10"/>
  <c r="BG405" i="10"/>
  <c r="BF405" i="10"/>
  <c r="T405" i="10"/>
  <c r="R405" i="10"/>
  <c r="P405" i="10"/>
  <c r="BI402" i="10"/>
  <c r="BH402" i="10"/>
  <c r="BG402" i="10"/>
  <c r="BF402" i="10"/>
  <c r="T402" i="10"/>
  <c r="R402" i="10"/>
  <c r="P402" i="10"/>
  <c r="BI400" i="10"/>
  <c r="BH400" i="10"/>
  <c r="BG400" i="10"/>
  <c r="BF400" i="10"/>
  <c r="T400" i="10"/>
  <c r="R400" i="10"/>
  <c r="P400" i="10"/>
  <c r="BI398" i="10"/>
  <c r="BH398" i="10"/>
  <c r="BG398" i="10"/>
  <c r="BF398" i="10"/>
  <c r="T398" i="10"/>
  <c r="R398" i="10"/>
  <c r="P398" i="10"/>
  <c r="BI396" i="10"/>
  <c r="BH396" i="10"/>
  <c r="BG396" i="10"/>
  <c r="BF396" i="10"/>
  <c r="T396" i="10"/>
  <c r="R396" i="10"/>
  <c r="P396" i="10"/>
  <c r="BI393" i="10"/>
  <c r="BH393" i="10"/>
  <c r="BG393" i="10"/>
  <c r="BF393" i="10"/>
  <c r="T393" i="10"/>
  <c r="R393" i="10"/>
  <c r="P393" i="10"/>
  <c r="BI391" i="10"/>
  <c r="BH391" i="10"/>
  <c r="BG391" i="10"/>
  <c r="BF391" i="10"/>
  <c r="T391" i="10"/>
  <c r="R391" i="10"/>
  <c r="P391" i="10"/>
  <c r="BI388" i="10"/>
  <c r="BH388" i="10"/>
  <c r="BG388" i="10"/>
  <c r="BF388" i="10"/>
  <c r="T388" i="10"/>
  <c r="R388" i="10"/>
  <c r="P388" i="10"/>
  <c r="BI386" i="10"/>
  <c r="BH386" i="10"/>
  <c r="BG386" i="10"/>
  <c r="BF386" i="10"/>
  <c r="T386" i="10"/>
  <c r="R386" i="10"/>
  <c r="P386" i="10"/>
  <c r="BI383" i="10"/>
  <c r="BH383" i="10"/>
  <c r="BG383" i="10"/>
  <c r="BF383" i="10"/>
  <c r="T383" i="10"/>
  <c r="R383" i="10"/>
  <c r="P383" i="10"/>
  <c r="BI381" i="10"/>
  <c r="BH381" i="10"/>
  <c r="BG381" i="10"/>
  <c r="BF381" i="10"/>
  <c r="T381" i="10"/>
  <c r="R381" i="10"/>
  <c r="P381" i="10"/>
  <c r="BI378" i="10"/>
  <c r="BH378" i="10"/>
  <c r="BG378" i="10"/>
  <c r="BF378" i="10"/>
  <c r="T378" i="10"/>
  <c r="R378" i="10"/>
  <c r="P378" i="10"/>
  <c r="BI376" i="10"/>
  <c r="BH376" i="10"/>
  <c r="BG376" i="10"/>
  <c r="BF376" i="10"/>
  <c r="T376" i="10"/>
  <c r="R376" i="10"/>
  <c r="P376" i="10"/>
  <c r="BI373" i="10"/>
  <c r="BH373" i="10"/>
  <c r="BG373" i="10"/>
  <c r="BF373" i="10"/>
  <c r="T373" i="10"/>
  <c r="R373" i="10"/>
  <c r="P373" i="10"/>
  <c r="BI370" i="10"/>
  <c r="BH370" i="10"/>
  <c r="BG370" i="10"/>
  <c r="BF370" i="10"/>
  <c r="T370" i="10"/>
  <c r="R370" i="10"/>
  <c r="P370" i="10"/>
  <c r="BI367" i="10"/>
  <c r="BH367" i="10"/>
  <c r="BG367" i="10"/>
  <c r="BF367" i="10"/>
  <c r="T367" i="10"/>
  <c r="R367" i="10"/>
  <c r="P367" i="10"/>
  <c r="BI365" i="10"/>
  <c r="BH365" i="10"/>
  <c r="BG365" i="10"/>
  <c r="BF365" i="10"/>
  <c r="T365" i="10"/>
  <c r="R365" i="10"/>
  <c r="P365" i="10"/>
  <c r="BI362" i="10"/>
  <c r="BH362" i="10"/>
  <c r="BG362" i="10"/>
  <c r="BF362" i="10"/>
  <c r="T362" i="10"/>
  <c r="R362" i="10"/>
  <c r="P362" i="10"/>
  <c r="BI360" i="10"/>
  <c r="BH360" i="10"/>
  <c r="BG360" i="10"/>
  <c r="BF360" i="10"/>
  <c r="T360" i="10"/>
  <c r="R360" i="10"/>
  <c r="P360" i="10"/>
  <c r="BI358" i="10"/>
  <c r="BH358" i="10"/>
  <c r="BG358" i="10"/>
  <c r="BF358" i="10"/>
  <c r="T358" i="10"/>
  <c r="R358" i="10"/>
  <c r="P358" i="10"/>
  <c r="BI356" i="10"/>
  <c r="BH356" i="10"/>
  <c r="BG356" i="10"/>
  <c r="BF356" i="10"/>
  <c r="T356" i="10"/>
  <c r="R356" i="10"/>
  <c r="P356" i="10"/>
  <c r="BI354" i="10"/>
  <c r="BH354" i="10"/>
  <c r="BG354" i="10"/>
  <c r="BF354" i="10"/>
  <c r="T354" i="10"/>
  <c r="R354" i="10"/>
  <c r="P354" i="10"/>
  <c r="BI352" i="10"/>
  <c r="BH352" i="10"/>
  <c r="BG352" i="10"/>
  <c r="BF352" i="10"/>
  <c r="T352" i="10"/>
  <c r="R352" i="10"/>
  <c r="P352" i="10"/>
  <c r="BI349" i="10"/>
  <c r="BH349" i="10"/>
  <c r="BG349" i="10"/>
  <c r="BF349" i="10"/>
  <c r="T349" i="10"/>
  <c r="R349" i="10"/>
  <c r="P349" i="10"/>
  <c r="BI347" i="10"/>
  <c r="BH347" i="10"/>
  <c r="BG347" i="10"/>
  <c r="BF347" i="10"/>
  <c r="T347" i="10"/>
  <c r="R347" i="10"/>
  <c r="P347" i="10"/>
  <c r="BI344" i="10"/>
  <c r="BH344" i="10"/>
  <c r="BG344" i="10"/>
  <c r="BF344" i="10"/>
  <c r="T344" i="10"/>
  <c r="R344" i="10"/>
  <c r="P344" i="10"/>
  <c r="BI342" i="10"/>
  <c r="BH342" i="10"/>
  <c r="BG342" i="10"/>
  <c r="BF342" i="10"/>
  <c r="T342" i="10"/>
  <c r="R342" i="10"/>
  <c r="P342" i="10"/>
  <c r="BI339" i="10"/>
  <c r="BH339" i="10"/>
  <c r="BG339" i="10"/>
  <c r="BF339" i="10"/>
  <c r="T339" i="10"/>
  <c r="R339" i="10"/>
  <c r="P339" i="10"/>
  <c r="BI337" i="10"/>
  <c r="BH337" i="10"/>
  <c r="BG337" i="10"/>
  <c r="BF337" i="10"/>
  <c r="T337" i="10"/>
  <c r="R337" i="10"/>
  <c r="P337" i="10"/>
  <c r="BI333" i="10"/>
  <c r="BH333" i="10"/>
  <c r="BG333" i="10"/>
  <c r="BF333" i="10"/>
  <c r="T333" i="10"/>
  <c r="R333" i="10"/>
  <c r="P333" i="10"/>
  <c r="BI331" i="10"/>
  <c r="BH331" i="10"/>
  <c r="BG331" i="10"/>
  <c r="BF331" i="10"/>
  <c r="T331" i="10"/>
  <c r="R331" i="10"/>
  <c r="P331" i="10"/>
  <c r="BI328" i="10"/>
  <c r="BH328" i="10"/>
  <c r="BG328" i="10"/>
  <c r="BF328" i="10"/>
  <c r="T328" i="10"/>
  <c r="R328" i="10"/>
  <c r="P328" i="10"/>
  <c r="BI326" i="10"/>
  <c r="BH326" i="10"/>
  <c r="BG326" i="10"/>
  <c r="BF326" i="10"/>
  <c r="T326" i="10"/>
  <c r="R326" i="10"/>
  <c r="P326" i="10"/>
  <c r="BI324" i="10"/>
  <c r="BH324" i="10"/>
  <c r="BG324" i="10"/>
  <c r="BF324" i="10"/>
  <c r="T324" i="10"/>
  <c r="R324" i="10"/>
  <c r="P324" i="10"/>
  <c r="BI322" i="10"/>
  <c r="BH322" i="10"/>
  <c r="BG322" i="10"/>
  <c r="BF322" i="10"/>
  <c r="T322" i="10"/>
  <c r="R322" i="10"/>
  <c r="P322" i="10"/>
  <c r="BI320" i="10"/>
  <c r="BH320" i="10"/>
  <c r="BG320" i="10"/>
  <c r="BF320" i="10"/>
  <c r="T320" i="10"/>
  <c r="R320" i="10"/>
  <c r="P320" i="10"/>
  <c r="BI318" i="10"/>
  <c r="BH318" i="10"/>
  <c r="BG318" i="10"/>
  <c r="BF318" i="10"/>
  <c r="T318" i="10"/>
  <c r="R318" i="10"/>
  <c r="P318" i="10"/>
  <c r="BI316" i="10"/>
  <c r="BH316" i="10"/>
  <c r="BG316" i="10"/>
  <c r="BF316" i="10"/>
  <c r="T316" i="10"/>
  <c r="R316" i="10"/>
  <c r="P316" i="10"/>
  <c r="BI313" i="10"/>
  <c r="BH313" i="10"/>
  <c r="BG313" i="10"/>
  <c r="BF313" i="10"/>
  <c r="T313" i="10"/>
  <c r="R313" i="10"/>
  <c r="P313" i="10"/>
  <c r="BI311" i="10"/>
  <c r="BH311" i="10"/>
  <c r="BG311" i="10"/>
  <c r="BF311" i="10"/>
  <c r="T311" i="10"/>
  <c r="R311" i="10"/>
  <c r="P311" i="10"/>
  <c r="BI309" i="10"/>
  <c r="BH309" i="10"/>
  <c r="BG309" i="10"/>
  <c r="BF309" i="10"/>
  <c r="T309" i="10"/>
  <c r="R309" i="10"/>
  <c r="P309" i="10"/>
  <c r="BI307" i="10"/>
  <c r="BH307" i="10"/>
  <c r="BG307" i="10"/>
  <c r="BF307" i="10"/>
  <c r="T307" i="10"/>
  <c r="R307" i="10"/>
  <c r="P307" i="10"/>
  <c r="BI305" i="10"/>
  <c r="BH305" i="10"/>
  <c r="BG305" i="10"/>
  <c r="BF305" i="10"/>
  <c r="T305" i="10"/>
  <c r="R305" i="10"/>
  <c r="P305" i="10"/>
  <c r="BI302" i="10"/>
  <c r="BH302" i="10"/>
  <c r="BG302" i="10"/>
  <c r="BF302" i="10"/>
  <c r="T302" i="10"/>
  <c r="R302" i="10"/>
  <c r="P302" i="10"/>
  <c r="BI299" i="10"/>
  <c r="BH299" i="10"/>
  <c r="BG299" i="10"/>
  <c r="BF299" i="10"/>
  <c r="T299" i="10"/>
  <c r="R299" i="10"/>
  <c r="P299" i="10"/>
  <c r="BI297" i="10"/>
  <c r="BH297" i="10"/>
  <c r="BG297" i="10"/>
  <c r="BF297" i="10"/>
  <c r="T297" i="10"/>
  <c r="R297" i="10"/>
  <c r="P297" i="10"/>
  <c r="BI294" i="10"/>
  <c r="BH294" i="10"/>
  <c r="BG294" i="10"/>
  <c r="BF294" i="10"/>
  <c r="T294" i="10"/>
  <c r="R294" i="10"/>
  <c r="P294" i="10"/>
  <c r="BI291" i="10"/>
  <c r="BH291" i="10"/>
  <c r="BG291" i="10"/>
  <c r="BF291" i="10"/>
  <c r="T291" i="10"/>
  <c r="R291" i="10"/>
  <c r="P291" i="10"/>
  <c r="BI289" i="10"/>
  <c r="BH289" i="10"/>
  <c r="BG289" i="10"/>
  <c r="BF289" i="10"/>
  <c r="T289" i="10"/>
  <c r="R289" i="10"/>
  <c r="P289" i="10"/>
  <c r="BI286" i="10"/>
  <c r="BH286" i="10"/>
  <c r="BG286" i="10"/>
  <c r="BF286" i="10"/>
  <c r="T286" i="10"/>
  <c r="R286" i="10"/>
  <c r="P286" i="10"/>
  <c r="BI284" i="10"/>
  <c r="BH284" i="10"/>
  <c r="BG284" i="10"/>
  <c r="BF284" i="10"/>
  <c r="T284" i="10"/>
  <c r="R284" i="10"/>
  <c r="P284" i="10"/>
  <c r="BI281" i="10"/>
  <c r="BH281" i="10"/>
  <c r="BG281" i="10"/>
  <c r="BF281" i="10"/>
  <c r="T281" i="10"/>
  <c r="R281" i="10"/>
  <c r="P281" i="10"/>
  <c r="BI279" i="10"/>
  <c r="BH279" i="10"/>
  <c r="BG279" i="10"/>
  <c r="BF279" i="10"/>
  <c r="T279" i="10"/>
  <c r="R279" i="10"/>
  <c r="P279" i="10"/>
  <c r="BI276" i="10"/>
  <c r="BH276" i="10"/>
  <c r="BG276" i="10"/>
  <c r="BF276" i="10"/>
  <c r="T276" i="10"/>
  <c r="R276" i="10"/>
  <c r="P276" i="10"/>
  <c r="BI274" i="10"/>
  <c r="BH274" i="10"/>
  <c r="BG274" i="10"/>
  <c r="BF274" i="10"/>
  <c r="T274" i="10"/>
  <c r="R274" i="10"/>
  <c r="P274" i="10"/>
  <c r="BI271" i="10"/>
  <c r="BH271" i="10"/>
  <c r="BG271" i="10"/>
  <c r="BF271" i="10"/>
  <c r="T271" i="10"/>
  <c r="R271" i="10"/>
  <c r="P271" i="10"/>
  <c r="BI269" i="10"/>
  <c r="BH269" i="10"/>
  <c r="BG269" i="10"/>
  <c r="BF269" i="10"/>
  <c r="T269" i="10"/>
  <c r="R269" i="10"/>
  <c r="P269" i="10"/>
  <c r="BI266" i="10"/>
  <c r="BH266" i="10"/>
  <c r="BG266" i="10"/>
  <c r="BF266" i="10"/>
  <c r="T266" i="10"/>
  <c r="R266" i="10"/>
  <c r="P266" i="10"/>
  <c r="BI264" i="10"/>
  <c r="BH264" i="10"/>
  <c r="BG264" i="10"/>
  <c r="BF264" i="10"/>
  <c r="T264" i="10"/>
  <c r="R264" i="10"/>
  <c r="P264" i="10"/>
  <c r="BI261" i="10"/>
  <c r="BH261" i="10"/>
  <c r="BG261" i="10"/>
  <c r="BF261" i="10"/>
  <c r="T261" i="10"/>
  <c r="R261" i="10"/>
  <c r="P261" i="10"/>
  <c r="BI258" i="10"/>
  <c r="BH258" i="10"/>
  <c r="BG258" i="10"/>
  <c r="BF258" i="10"/>
  <c r="T258" i="10"/>
  <c r="R258" i="10"/>
  <c r="P258" i="10"/>
  <c r="BI256" i="10"/>
  <c r="BH256" i="10"/>
  <c r="BG256" i="10"/>
  <c r="BF256" i="10"/>
  <c r="T256" i="10"/>
  <c r="R256" i="10"/>
  <c r="P256" i="10"/>
  <c r="BI253" i="10"/>
  <c r="BH253" i="10"/>
  <c r="BG253" i="10"/>
  <c r="BF253" i="10"/>
  <c r="T253" i="10"/>
  <c r="R253" i="10"/>
  <c r="P253" i="10"/>
  <c r="BI251" i="10"/>
  <c r="BH251" i="10"/>
  <c r="BG251" i="10"/>
  <c r="BF251" i="10"/>
  <c r="T251" i="10"/>
  <c r="R251" i="10"/>
  <c r="P251" i="10"/>
  <c r="BI249" i="10"/>
  <c r="BH249" i="10"/>
  <c r="BG249" i="10"/>
  <c r="BF249" i="10"/>
  <c r="T249" i="10"/>
  <c r="R249" i="10"/>
  <c r="P249" i="10"/>
  <c r="BI245" i="10"/>
  <c r="BH245" i="10"/>
  <c r="BG245" i="10"/>
  <c r="BF245" i="10"/>
  <c r="T245" i="10"/>
  <c r="R245" i="10"/>
  <c r="P245" i="10"/>
  <c r="BI242" i="10"/>
  <c r="BH242" i="10"/>
  <c r="BG242" i="10"/>
  <c r="BF242" i="10"/>
  <c r="T242" i="10"/>
  <c r="R242" i="10"/>
  <c r="P242" i="10"/>
  <c r="BI240" i="10"/>
  <c r="BH240" i="10"/>
  <c r="BG240" i="10"/>
  <c r="BF240" i="10"/>
  <c r="T240" i="10"/>
  <c r="R240" i="10"/>
  <c r="P240" i="10"/>
  <c r="BI237" i="10"/>
  <c r="BH237" i="10"/>
  <c r="BG237" i="10"/>
  <c r="BF237" i="10"/>
  <c r="T237" i="10"/>
  <c r="R237" i="10"/>
  <c r="P237" i="10"/>
  <c r="BI235" i="10"/>
  <c r="BH235" i="10"/>
  <c r="BG235" i="10"/>
  <c r="BF235" i="10"/>
  <c r="T235" i="10"/>
  <c r="R235" i="10"/>
  <c r="P235" i="10"/>
  <c r="BI232" i="10"/>
  <c r="BH232" i="10"/>
  <c r="BG232" i="10"/>
  <c r="BF232" i="10"/>
  <c r="T232" i="10"/>
  <c r="R232" i="10"/>
  <c r="P232" i="10"/>
  <c r="BI230" i="10"/>
  <c r="BH230" i="10"/>
  <c r="BG230" i="10"/>
  <c r="BF230" i="10"/>
  <c r="T230" i="10"/>
  <c r="R230" i="10"/>
  <c r="P230" i="10"/>
  <c r="BI227" i="10"/>
  <c r="BH227" i="10"/>
  <c r="BG227" i="10"/>
  <c r="BF227" i="10"/>
  <c r="T227" i="10"/>
  <c r="R227" i="10"/>
  <c r="P227" i="10"/>
  <c r="BI224" i="10"/>
  <c r="BH224" i="10"/>
  <c r="BG224" i="10"/>
  <c r="BF224" i="10"/>
  <c r="T224" i="10"/>
  <c r="R224" i="10"/>
  <c r="P224" i="10"/>
  <c r="BI221" i="10"/>
  <c r="BH221" i="10"/>
  <c r="BG221" i="10"/>
  <c r="BF221" i="10"/>
  <c r="T221" i="10"/>
  <c r="R221" i="10"/>
  <c r="P221" i="10"/>
  <c r="BI219" i="10"/>
  <c r="BH219" i="10"/>
  <c r="BG219" i="10"/>
  <c r="BF219" i="10"/>
  <c r="T219" i="10"/>
  <c r="R219" i="10"/>
  <c r="P219" i="10"/>
  <c r="BI216" i="10"/>
  <c r="BH216" i="10"/>
  <c r="BG216" i="10"/>
  <c r="BF216" i="10"/>
  <c r="T216" i="10"/>
  <c r="R216" i="10"/>
  <c r="P216" i="10"/>
  <c r="BI213" i="10"/>
  <c r="BH213" i="10"/>
  <c r="BG213" i="10"/>
  <c r="BF213" i="10"/>
  <c r="T213" i="10"/>
  <c r="R213" i="10"/>
  <c r="P213" i="10"/>
  <c r="BI210" i="10"/>
  <c r="BH210" i="10"/>
  <c r="BG210" i="10"/>
  <c r="BF210" i="10"/>
  <c r="T210" i="10"/>
  <c r="R210" i="10"/>
  <c r="P210" i="10"/>
  <c r="BI208" i="10"/>
  <c r="BH208" i="10"/>
  <c r="BG208" i="10"/>
  <c r="BF208" i="10"/>
  <c r="T208" i="10"/>
  <c r="R208" i="10"/>
  <c r="P208" i="10"/>
  <c r="BI205" i="10"/>
  <c r="BH205" i="10"/>
  <c r="BG205" i="10"/>
  <c r="BF205" i="10"/>
  <c r="T205" i="10"/>
  <c r="R205" i="10"/>
  <c r="P205" i="10"/>
  <c r="BI203" i="10"/>
  <c r="BH203" i="10"/>
  <c r="BG203" i="10"/>
  <c r="BF203" i="10"/>
  <c r="T203" i="10"/>
  <c r="R203" i="10"/>
  <c r="P203" i="10"/>
  <c r="BI201" i="10"/>
  <c r="BH201" i="10"/>
  <c r="BG201" i="10"/>
  <c r="BF201" i="10"/>
  <c r="T201" i="10"/>
  <c r="R201" i="10"/>
  <c r="P201" i="10"/>
  <c r="BI199" i="10"/>
  <c r="BH199" i="10"/>
  <c r="BG199" i="10"/>
  <c r="BF199" i="10"/>
  <c r="T199" i="10"/>
  <c r="R199" i="10"/>
  <c r="P199" i="10"/>
  <c r="BI196" i="10"/>
  <c r="BH196" i="10"/>
  <c r="BG196" i="10"/>
  <c r="BF196" i="10"/>
  <c r="T196" i="10"/>
  <c r="R196" i="10"/>
  <c r="P196" i="10"/>
  <c r="BI194" i="10"/>
  <c r="BH194" i="10"/>
  <c r="BG194" i="10"/>
  <c r="BF194" i="10"/>
  <c r="T194" i="10"/>
  <c r="R194" i="10"/>
  <c r="P194" i="10"/>
  <c r="BI191" i="10"/>
  <c r="BH191" i="10"/>
  <c r="BG191" i="10"/>
  <c r="BF191" i="10"/>
  <c r="T191" i="10"/>
  <c r="R191" i="10"/>
  <c r="P191" i="10"/>
  <c r="BI189" i="10"/>
  <c r="BH189" i="10"/>
  <c r="BG189" i="10"/>
  <c r="BF189" i="10"/>
  <c r="T189" i="10"/>
  <c r="R189" i="10"/>
  <c r="P189" i="10"/>
  <c r="BI184" i="10"/>
  <c r="BH184" i="10"/>
  <c r="BG184" i="10"/>
  <c r="BF184" i="10"/>
  <c r="T184" i="10"/>
  <c r="R184" i="10"/>
  <c r="P184" i="10"/>
  <c r="BI182" i="10"/>
  <c r="BH182" i="10"/>
  <c r="BG182" i="10"/>
  <c r="BF182" i="10"/>
  <c r="T182" i="10"/>
  <c r="R182" i="10"/>
  <c r="P182" i="10"/>
  <c r="BI179" i="10"/>
  <c r="BH179" i="10"/>
  <c r="BG179" i="10"/>
  <c r="BF179" i="10"/>
  <c r="T179" i="10"/>
  <c r="R179" i="10"/>
  <c r="P179" i="10"/>
  <c r="BI176" i="10"/>
  <c r="BH176" i="10"/>
  <c r="BG176" i="10"/>
  <c r="BF176" i="10"/>
  <c r="T176" i="10"/>
  <c r="R176" i="10"/>
  <c r="P176" i="10"/>
  <c r="BI174" i="10"/>
  <c r="BH174" i="10"/>
  <c r="BG174" i="10"/>
  <c r="BF174" i="10"/>
  <c r="T174" i="10"/>
  <c r="R174" i="10"/>
  <c r="P174" i="10"/>
  <c r="BI172" i="10"/>
  <c r="BH172" i="10"/>
  <c r="BG172" i="10"/>
  <c r="BF172" i="10"/>
  <c r="T172" i="10"/>
  <c r="R172" i="10"/>
  <c r="P172" i="10"/>
  <c r="BI169" i="10"/>
  <c r="BH169" i="10"/>
  <c r="BG169" i="10"/>
  <c r="BF169" i="10"/>
  <c r="T169" i="10"/>
  <c r="R169" i="10"/>
  <c r="P169" i="10"/>
  <c r="BI167" i="10"/>
  <c r="BH167" i="10"/>
  <c r="BG167" i="10"/>
  <c r="BF167" i="10"/>
  <c r="T167" i="10"/>
  <c r="R167" i="10"/>
  <c r="P167" i="10"/>
  <c r="BI164" i="10"/>
  <c r="BH164" i="10"/>
  <c r="BG164" i="10"/>
  <c r="BF164" i="10"/>
  <c r="T164" i="10"/>
  <c r="R164" i="10"/>
  <c r="P164" i="10"/>
  <c r="BI162" i="10"/>
  <c r="BH162" i="10"/>
  <c r="BG162" i="10"/>
  <c r="BF162" i="10"/>
  <c r="T162" i="10"/>
  <c r="R162" i="10"/>
  <c r="P162" i="10"/>
  <c r="BI159" i="10"/>
  <c r="BH159" i="10"/>
  <c r="BG159" i="10"/>
  <c r="BF159" i="10"/>
  <c r="T159" i="10"/>
  <c r="R159" i="10"/>
  <c r="P159" i="10"/>
  <c r="BI156" i="10"/>
  <c r="BH156" i="10"/>
  <c r="BG156" i="10"/>
  <c r="BF156" i="10"/>
  <c r="T156" i="10"/>
  <c r="R156" i="10"/>
  <c r="P156" i="10"/>
  <c r="BI153" i="10"/>
  <c r="BH153" i="10"/>
  <c r="BG153" i="10"/>
  <c r="BF153" i="10"/>
  <c r="T153" i="10"/>
  <c r="R153" i="10"/>
  <c r="P153" i="10"/>
  <c r="BI150" i="10"/>
  <c r="BH150" i="10"/>
  <c r="BG150" i="10"/>
  <c r="BF150" i="10"/>
  <c r="T150" i="10"/>
  <c r="R150" i="10"/>
  <c r="P150" i="10"/>
  <c r="BI147" i="10"/>
  <c r="BH147" i="10"/>
  <c r="BG147" i="10"/>
  <c r="BF147" i="10"/>
  <c r="T147" i="10"/>
  <c r="R147" i="10"/>
  <c r="P147" i="10"/>
  <c r="BI144" i="10"/>
  <c r="BH144" i="10"/>
  <c r="BG144" i="10"/>
  <c r="BF144" i="10"/>
  <c r="T144" i="10"/>
  <c r="R144" i="10"/>
  <c r="P144" i="10"/>
  <c r="BI141" i="10"/>
  <c r="BH141" i="10"/>
  <c r="BG141" i="10"/>
  <c r="BF141" i="10"/>
  <c r="T141" i="10"/>
  <c r="R141" i="10"/>
  <c r="P141" i="10"/>
  <c r="BI138" i="10"/>
  <c r="BH138" i="10"/>
  <c r="BG138" i="10"/>
  <c r="BF138" i="10"/>
  <c r="T138" i="10"/>
  <c r="R138" i="10"/>
  <c r="P138" i="10"/>
  <c r="J132" i="10"/>
  <c r="J131" i="10"/>
  <c r="F131" i="10"/>
  <c r="F129" i="10"/>
  <c r="E127" i="10"/>
  <c r="J94" i="10"/>
  <c r="J93" i="10"/>
  <c r="F93" i="10"/>
  <c r="F91" i="10"/>
  <c r="E89" i="10"/>
  <c r="J20" i="10"/>
  <c r="E20" i="10"/>
  <c r="F132" i="10" s="1"/>
  <c r="J19" i="10"/>
  <c r="J14" i="10"/>
  <c r="J91" i="10" s="1"/>
  <c r="E7" i="10"/>
  <c r="E85" i="10" s="1"/>
  <c r="J39" i="9"/>
  <c r="J38" i="9"/>
  <c r="AY103" i="1" s="1"/>
  <c r="J37" i="9"/>
  <c r="AX103" i="1"/>
  <c r="BI724" i="9"/>
  <c r="BH724" i="9"/>
  <c r="BG724" i="9"/>
  <c r="BF724" i="9"/>
  <c r="T724" i="9"/>
  <c r="R724" i="9"/>
  <c r="P724" i="9"/>
  <c r="BI722" i="9"/>
  <c r="BH722" i="9"/>
  <c r="BG722" i="9"/>
  <c r="BF722" i="9"/>
  <c r="T722" i="9"/>
  <c r="R722" i="9"/>
  <c r="P722" i="9"/>
  <c r="BI719" i="9"/>
  <c r="BH719" i="9"/>
  <c r="BG719" i="9"/>
  <c r="BF719" i="9"/>
  <c r="T719" i="9"/>
  <c r="R719" i="9"/>
  <c r="P719" i="9"/>
  <c r="BI717" i="9"/>
  <c r="BH717" i="9"/>
  <c r="BG717" i="9"/>
  <c r="BF717" i="9"/>
  <c r="T717" i="9"/>
  <c r="R717" i="9"/>
  <c r="P717" i="9"/>
  <c r="BI715" i="9"/>
  <c r="BH715" i="9"/>
  <c r="BG715" i="9"/>
  <c r="BF715" i="9"/>
  <c r="T715" i="9"/>
  <c r="R715" i="9"/>
  <c r="P715" i="9"/>
  <c r="BI712" i="9"/>
  <c r="BH712" i="9"/>
  <c r="BG712" i="9"/>
  <c r="BF712" i="9"/>
  <c r="T712" i="9"/>
  <c r="R712" i="9"/>
  <c r="P712" i="9"/>
  <c r="BI709" i="9"/>
  <c r="BH709" i="9"/>
  <c r="BG709" i="9"/>
  <c r="BF709" i="9"/>
  <c r="T709" i="9"/>
  <c r="R709" i="9"/>
  <c r="P709" i="9"/>
  <c r="BI706" i="9"/>
  <c r="BH706" i="9"/>
  <c r="BG706" i="9"/>
  <c r="BF706" i="9"/>
  <c r="T706" i="9"/>
  <c r="R706" i="9"/>
  <c r="P706" i="9"/>
  <c r="BI705" i="9"/>
  <c r="BH705" i="9"/>
  <c r="BG705" i="9"/>
  <c r="BF705" i="9"/>
  <c r="T705" i="9"/>
  <c r="R705" i="9"/>
  <c r="P705" i="9"/>
  <c r="BI702" i="9"/>
  <c r="BH702" i="9"/>
  <c r="BG702" i="9"/>
  <c r="BF702" i="9"/>
  <c r="T702" i="9"/>
  <c r="R702" i="9"/>
  <c r="P702" i="9"/>
  <c r="BI700" i="9"/>
  <c r="BH700" i="9"/>
  <c r="BG700" i="9"/>
  <c r="BF700" i="9"/>
  <c r="T700" i="9"/>
  <c r="R700" i="9"/>
  <c r="P700" i="9"/>
  <c r="BI696" i="9"/>
  <c r="BH696" i="9"/>
  <c r="BG696" i="9"/>
  <c r="BF696" i="9"/>
  <c r="T696" i="9"/>
  <c r="R696" i="9"/>
  <c r="P696" i="9"/>
  <c r="BI694" i="9"/>
  <c r="BH694" i="9"/>
  <c r="BG694" i="9"/>
  <c r="BF694" i="9"/>
  <c r="T694" i="9"/>
  <c r="R694" i="9"/>
  <c r="P694" i="9"/>
  <c r="BI692" i="9"/>
  <c r="BH692" i="9"/>
  <c r="BG692" i="9"/>
  <c r="BF692" i="9"/>
  <c r="T692" i="9"/>
  <c r="R692" i="9"/>
  <c r="P692" i="9"/>
  <c r="BI690" i="9"/>
  <c r="BH690" i="9"/>
  <c r="BG690" i="9"/>
  <c r="BF690" i="9"/>
  <c r="T690" i="9"/>
  <c r="R690" i="9"/>
  <c r="P690" i="9"/>
  <c r="BI688" i="9"/>
  <c r="BH688" i="9"/>
  <c r="BG688" i="9"/>
  <c r="BF688" i="9"/>
  <c r="T688" i="9"/>
  <c r="R688" i="9"/>
  <c r="P688" i="9"/>
  <c r="BI685" i="9"/>
  <c r="BH685" i="9"/>
  <c r="BG685" i="9"/>
  <c r="BF685" i="9"/>
  <c r="T685" i="9"/>
  <c r="R685" i="9"/>
  <c r="P685" i="9"/>
  <c r="BI683" i="9"/>
  <c r="BH683" i="9"/>
  <c r="BG683" i="9"/>
  <c r="BF683" i="9"/>
  <c r="T683" i="9"/>
  <c r="R683" i="9"/>
  <c r="P683" i="9"/>
  <c r="BI680" i="9"/>
  <c r="BH680" i="9"/>
  <c r="BG680" i="9"/>
  <c r="BF680" i="9"/>
  <c r="T680" i="9"/>
  <c r="R680" i="9"/>
  <c r="P680" i="9"/>
  <c r="BI678" i="9"/>
  <c r="BH678" i="9"/>
  <c r="BG678" i="9"/>
  <c r="BF678" i="9"/>
  <c r="T678" i="9"/>
  <c r="R678" i="9"/>
  <c r="P678" i="9"/>
  <c r="BI674" i="9"/>
  <c r="BH674" i="9"/>
  <c r="BG674" i="9"/>
  <c r="BF674" i="9"/>
  <c r="T674" i="9"/>
  <c r="R674" i="9"/>
  <c r="P674" i="9"/>
  <c r="BI671" i="9"/>
  <c r="BH671" i="9"/>
  <c r="BG671" i="9"/>
  <c r="BF671" i="9"/>
  <c r="T671" i="9"/>
  <c r="R671" i="9"/>
  <c r="P671" i="9"/>
  <c r="BI668" i="9"/>
  <c r="BH668" i="9"/>
  <c r="BG668" i="9"/>
  <c r="BF668" i="9"/>
  <c r="T668" i="9"/>
  <c r="R668" i="9"/>
  <c r="P668" i="9"/>
  <c r="BI666" i="9"/>
  <c r="BH666" i="9"/>
  <c r="BG666" i="9"/>
  <c r="BF666" i="9"/>
  <c r="T666" i="9"/>
  <c r="R666" i="9"/>
  <c r="P666" i="9"/>
  <c r="BI663" i="9"/>
  <c r="BH663" i="9"/>
  <c r="BG663" i="9"/>
  <c r="BF663" i="9"/>
  <c r="T663" i="9"/>
  <c r="R663" i="9"/>
  <c r="P663" i="9"/>
  <c r="BI658" i="9"/>
  <c r="BH658" i="9"/>
  <c r="BG658" i="9"/>
  <c r="BF658" i="9"/>
  <c r="T658" i="9"/>
  <c r="R658" i="9"/>
  <c r="P658" i="9"/>
  <c r="BI656" i="9"/>
  <c r="BH656" i="9"/>
  <c r="BG656" i="9"/>
  <c r="BF656" i="9"/>
  <c r="T656" i="9"/>
  <c r="R656" i="9"/>
  <c r="P656" i="9"/>
  <c r="BI653" i="9"/>
  <c r="BH653" i="9"/>
  <c r="BG653" i="9"/>
  <c r="BF653" i="9"/>
  <c r="T653" i="9"/>
  <c r="R653" i="9"/>
  <c r="P653" i="9"/>
  <c r="BI650" i="9"/>
  <c r="BH650" i="9"/>
  <c r="BG650" i="9"/>
  <c r="BF650" i="9"/>
  <c r="T650" i="9"/>
  <c r="R650" i="9"/>
  <c r="P650" i="9"/>
  <c r="BI647" i="9"/>
  <c r="BH647" i="9"/>
  <c r="BG647" i="9"/>
  <c r="BF647" i="9"/>
  <c r="T647" i="9"/>
  <c r="R647" i="9"/>
  <c r="P647" i="9"/>
  <c r="BI644" i="9"/>
  <c r="BH644" i="9"/>
  <c r="BG644" i="9"/>
  <c r="BF644" i="9"/>
  <c r="T644" i="9"/>
  <c r="R644" i="9"/>
  <c r="P644" i="9"/>
  <c r="BI641" i="9"/>
  <c r="BH641" i="9"/>
  <c r="BG641" i="9"/>
  <c r="BF641" i="9"/>
  <c r="T641" i="9"/>
  <c r="R641" i="9"/>
  <c r="P641" i="9"/>
  <c r="BI638" i="9"/>
  <c r="BH638" i="9"/>
  <c r="BG638" i="9"/>
  <c r="BF638" i="9"/>
  <c r="T638" i="9"/>
  <c r="R638" i="9"/>
  <c r="P638" i="9"/>
  <c r="BI635" i="9"/>
  <c r="BH635" i="9"/>
  <c r="BG635" i="9"/>
  <c r="BF635" i="9"/>
  <c r="T635" i="9"/>
  <c r="R635" i="9"/>
  <c r="P635" i="9"/>
  <c r="BI632" i="9"/>
  <c r="BH632" i="9"/>
  <c r="BG632" i="9"/>
  <c r="BF632" i="9"/>
  <c r="T632" i="9"/>
  <c r="R632" i="9"/>
  <c r="P632" i="9"/>
  <c r="BI630" i="9"/>
  <c r="BH630" i="9"/>
  <c r="BG630" i="9"/>
  <c r="BF630" i="9"/>
  <c r="T630" i="9"/>
  <c r="R630" i="9"/>
  <c r="P630" i="9"/>
  <c r="BI627" i="9"/>
  <c r="BH627" i="9"/>
  <c r="BG627" i="9"/>
  <c r="BF627" i="9"/>
  <c r="T627" i="9"/>
  <c r="R627" i="9"/>
  <c r="P627" i="9"/>
  <c r="BI625" i="9"/>
  <c r="BH625" i="9"/>
  <c r="BG625" i="9"/>
  <c r="BF625" i="9"/>
  <c r="T625" i="9"/>
  <c r="R625" i="9"/>
  <c r="P625" i="9"/>
  <c r="BI623" i="9"/>
  <c r="BH623" i="9"/>
  <c r="BG623" i="9"/>
  <c r="BF623" i="9"/>
  <c r="T623" i="9"/>
  <c r="R623" i="9"/>
  <c r="P623" i="9"/>
  <c r="BI621" i="9"/>
  <c r="BH621" i="9"/>
  <c r="BG621" i="9"/>
  <c r="BF621" i="9"/>
  <c r="T621" i="9"/>
  <c r="R621" i="9"/>
  <c r="P621" i="9"/>
  <c r="BI619" i="9"/>
  <c r="BH619" i="9"/>
  <c r="BG619" i="9"/>
  <c r="BF619" i="9"/>
  <c r="T619" i="9"/>
  <c r="R619" i="9"/>
  <c r="P619" i="9"/>
  <c r="BI617" i="9"/>
  <c r="BH617" i="9"/>
  <c r="BG617" i="9"/>
  <c r="BF617" i="9"/>
  <c r="T617" i="9"/>
  <c r="R617" i="9"/>
  <c r="P617" i="9"/>
  <c r="BI615" i="9"/>
  <c r="BH615" i="9"/>
  <c r="BG615" i="9"/>
  <c r="BF615" i="9"/>
  <c r="T615" i="9"/>
  <c r="R615" i="9"/>
  <c r="P615" i="9"/>
  <c r="BI613" i="9"/>
  <c r="BH613" i="9"/>
  <c r="BG613" i="9"/>
  <c r="BF613" i="9"/>
  <c r="T613" i="9"/>
  <c r="R613" i="9"/>
  <c r="P613" i="9"/>
  <c r="BI611" i="9"/>
  <c r="BH611" i="9"/>
  <c r="BG611" i="9"/>
  <c r="BF611" i="9"/>
  <c r="T611" i="9"/>
  <c r="R611" i="9"/>
  <c r="P611" i="9"/>
  <c r="BI609" i="9"/>
  <c r="BH609" i="9"/>
  <c r="BG609" i="9"/>
  <c r="BF609" i="9"/>
  <c r="T609" i="9"/>
  <c r="R609" i="9"/>
  <c r="P609" i="9"/>
  <c r="BI608" i="9"/>
  <c r="BH608" i="9"/>
  <c r="BG608" i="9"/>
  <c r="BF608" i="9"/>
  <c r="T608" i="9"/>
  <c r="R608" i="9"/>
  <c r="P608" i="9"/>
  <c r="BI606" i="9"/>
  <c r="BH606" i="9"/>
  <c r="BG606" i="9"/>
  <c r="BF606" i="9"/>
  <c r="T606" i="9"/>
  <c r="R606" i="9"/>
  <c r="P606" i="9"/>
  <c r="BI604" i="9"/>
  <c r="BH604" i="9"/>
  <c r="BG604" i="9"/>
  <c r="BF604" i="9"/>
  <c r="T604" i="9"/>
  <c r="R604" i="9"/>
  <c r="P604" i="9"/>
  <c r="BI602" i="9"/>
  <c r="BH602" i="9"/>
  <c r="BG602" i="9"/>
  <c r="BF602" i="9"/>
  <c r="T602" i="9"/>
  <c r="R602" i="9"/>
  <c r="P602" i="9"/>
  <c r="BI600" i="9"/>
  <c r="BH600" i="9"/>
  <c r="BG600" i="9"/>
  <c r="BF600" i="9"/>
  <c r="T600" i="9"/>
  <c r="R600" i="9"/>
  <c r="P600" i="9"/>
  <c r="BI598" i="9"/>
  <c r="BH598" i="9"/>
  <c r="BG598" i="9"/>
  <c r="BF598" i="9"/>
  <c r="T598" i="9"/>
  <c r="R598" i="9"/>
  <c r="P598" i="9"/>
  <c r="BI596" i="9"/>
  <c r="BH596" i="9"/>
  <c r="BG596" i="9"/>
  <c r="BF596" i="9"/>
  <c r="T596" i="9"/>
  <c r="R596" i="9"/>
  <c r="P596" i="9"/>
  <c r="BI595" i="9"/>
  <c r="BH595" i="9"/>
  <c r="BG595" i="9"/>
  <c r="BF595" i="9"/>
  <c r="T595" i="9"/>
  <c r="R595" i="9"/>
  <c r="P595" i="9"/>
  <c r="BI593" i="9"/>
  <c r="BH593" i="9"/>
  <c r="BG593" i="9"/>
  <c r="BF593" i="9"/>
  <c r="T593" i="9"/>
  <c r="R593" i="9"/>
  <c r="P593" i="9"/>
  <c r="BI589" i="9"/>
  <c r="BH589" i="9"/>
  <c r="BG589" i="9"/>
  <c r="BF589" i="9"/>
  <c r="T589" i="9"/>
  <c r="R589" i="9"/>
  <c r="P589" i="9"/>
  <c r="BI586" i="9"/>
  <c r="BH586" i="9"/>
  <c r="BG586" i="9"/>
  <c r="BF586" i="9"/>
  <c r="T586" i="9"/>
  <c r="R586" i="9"/>
  <c r="P586" i="9"/>
  <c r="BI583" i="9"/>
  <c r="BH583" i="9"/>
  <c r="BG583" i="9"/>
  <c r="BF583" i="9"/>
  <c r="T583" i="9"/>
  <c r="R583" i="9"/>
  <c r="P583" i="9"/>
  <c r="BI579" i="9"/>
  <c r="BH579" i="9"/>
  <c r="BG579" i="9"/>
  <c r="BF579" i="9"/>
  <c r="T579" i="9"/>
  <c r="R579" i="9"/>
  <c r="P579" i="9"/>
  <c r="BI575" i="9"/>
  <c r="BH575" i="9"/>
  <c r="BG575" i="9"/>
  <c r="BF575" i="9"/>
  <c r="T575" i="9"/>
  <c r="R575" i="9"/>
  <c r="P575" i="9"/>
  <c r="BI569" i="9"/>
  <c r="BH569" i="9"/>
  <c r="BG569" i="9"/>
  <c r="BF569" i="9"/>
  <c r="T569" i="9"/>
  <c r="R569" i="9"/>
  <c r="P569" i="9"/>
  <c r="BI567" i="9"/>
  <c r="BH567" i="9"/>
  <c r="BG567" i="9"/>
  <c r="BF567" i="9"/>
  <c r="T567" i="9"/>
  <c r="R567" i="9"/>
  <c r="P567" i="9"/>
  <c r="BI564" i="9"/>
  <c r="BH564" i="9"/>
  <c r="BG564" i="9"/>
  <c r="BF564" i="9"/>
  <c r="T564" i="9"/>
  <c r="R564" i="9"/>
  <c r="P564" i="9"/>
  <c r="BI562" i="9"/>
  <c r="BH562" i="9"/>
  <c r="BG562" i="9"/>
  <c r="BF562" i="9"/>
  <c r="T562" i="9"/>
  <c r="R562" i="9"/>
  <c r="P562" i="9"/>
  <c r="BI561" i="9"/>
  <c r="BH561" i="9"/>
  <c r="BG561" i="9"/>
  <c r="BF561" i="9"/>
  <c r="T561" i="9"/>
  <c r="R561" i="9"/>
  <c r="P561" i="9"/>
  <c r="BI559" i="9"/>
  <c r="BH559" i="9"/>
  <c r="BG559" i="9"/>
  <c r="BF559" i="9"/>
  <c r="T559" i="9"/>
  <c r="R559" i="9"/>
  <c r="P559" i="9"/>
  <c r="BI557" i="9"/>
  <c r="BH557" i="9"/>
  <c r="BG557" i="9"/>
  <c r="BF557" i="9"/>
  <c r="T557" i="9"/>
  <c r="R557" i="9"/>
  <c r="P557" i="9"/>
  <c r="BI554" i="9"/>
  <c r="BH554" i="9"/>
  <c r="BG554" i="9"/>
  <c r="BF554" i="9"/>
  <c r="T554" i="9"/>
  <c r="R554" i="9"/>
  <c r="P554" i="9"/>
  <c r="BI552" i="9"/>
  <c r="BH552" i="9"/>
  <c r="BG552" i="9"/>
  <c r="BF552" i="9"/>
  <c r="T552" i="9"/>
  <c r="R552" i="9"/>
  <c r="P552" i="9"/>
  <c r="BI549" i="9"/>
  <c r="BH549" i="9"/>
  <c r="BG549" i="9"/>
  <c r="BF549" i="9"/>
  <c r="T549" i="9"/>
  <c r="R549" i="9"/>
  <c r="P549" i="9"/>
  <c r="BI545" i="9"/>
  <c r="BH545" i="9"/>
  <c r="BG545" i="9"/>
  <c r="BF545" i="9"/>
  <c r="T545" i="9"/>
  <c r="R545" i="9"/>
  <c r="P545" i="9"/>
  <c r="BI542" i="9"/>
  <c r="BH542" i="9"/>
  <c r="BG542" i="9"/>
  <c r="BF542" i="9"/>
  <c r="T542" i="9"/>
  <c r="R542" i="9"/>
  <c r="P542" i="9"/>
  <c r="BI540" i="9"/>
  <c r="BH540" i="9"/>
  <c r="BG540" i="9"/>
  <c r="BF540" i="9"/>
  <c r="T540" i="9"/>
  <c r="R540" i="9"/>
  <c r="P540" i="9"/>
  <c r="BI536" i="9"/>
  <c r="BH536" i="9"/>
  <c r="BG536" i="9"/>
  <c r="BF536" i="9"/>
  <c r="T536" i="9"/>
  <c r="R536" i="9"/>
  <c r="P536" i="9"/>
  <c r="BI534" i="9"/>
  <c r="BH534" i="9"/>
  <c r="BG534" i="9"/>
  <c r="BF534" i="9"/>
  <c r="T534" i="9"/>
  <c r="R534" i="9"/>
  <c r="P534" i="9"/>
  <c r="BI531" i="9"/>
  <c r="BH531" i="9"/>
  <c r="BG531" i="9"/>
  <c r="BF531" i="9"/>
  <c r="T531" i="9"/>
  <c r="R531" i="9"/>
  <c r="P531" i="9"/>
  <c r="BI529" i="9"/>
  <c r="BH529" i="9"/>
  <c r="BG529" i="9"/>
  <c r="BF529" i="9"/>
  <c r="T529" i="9"/>
  <c r="R529" i="9"/>
  <c r="P529" i="9"/>
  <c r="BI526" i="9"/>
  <c r="BH526" i="9"/>
  <c r="BG526" i="9"/>
  <c r="BF526" i="9"/>
  <c r="T526" i="9"/>
  <c r="R526" i="9"/>
  <c r="P526" i="9"/>
  <c r="BI523" i="9"/>
  <c r="BH523" i="9"/>
  <c r="BG523" i="9"/>
  <c r="BF523" i="9"/>
  <c r="T523" i="9"/>
  <c r="R523" i="9"/>
  <c r="P523" i="9"/>
  <c r="BI521" i="9"/>
  <c r="BH521" i="9"/>
  <c r="BG521" i="9"/>
  <c r="BF521" i="9"/>
  <c r="T521" i="9"/>
  <c r="R521" i="9"/>
  <c r="P521" i="9"/>
  <c r="BI518" i="9"/>
  <c r="BH518" i="9"/>
  <c r="BG518" i="9"/>
  <c r="BF518" i="9"/>
  <c r="T518" i="9"/>
  <c r="R518" i="9"/>
  <c r="P518" i="9"/>
  <c r="BI516" i="9"/>
  <c r="BH516" i="9"/>
  <c r="BG516" i="9"/>
  <c r="BF516" i="9"/>
  <c r="T516" i="9"/>
  <c r="R516" i="9"/>
  <c r="P516" i="9"/>
  <c r="BI514" i="9"/>
  <c r="BH514" i="9"/>
  <c r="BG514" i="9"/>
  <c r="BF514" i="9"/>
  <c r="T514" i="9"/>
  <c r="R514" i="9"/>
  <c r="P514" i="9"/>
  <c r="BI512" i="9"/>
  <c r="BH512" i="9"/>
  <c r="BG512" i="9"/>
  <c r="BF512" i="9"/>
  <c r="T512" i="9"/>
  <c r="R512" i="9"/>
  <c r="P512" i="9"/>
  <c r="BI510" i="9"/>
  <c r="BH510" i="9"/>
  <c r="BG510" i="9"/>
  <c r="BF510" i="9"/>
  <c r="T510" i="9"/>
  <c r="R510" i="9"/>
  <c r="P510" i="9"/>
  <c r="BI508" i="9"/>
  <c r="BH508" i="9"/>
  <c r="BG508" i="9"/>
  <c r="BF508" i="9"/>
  <c r="T508" i="9"/>
  <c r="R508" i="9"/>
  <c r="P508" i="9"/>
  <c r="BI506" i="9"/>
  <c r="BH506" i="9"/>
  <c r="BG506" i="9"/>
  <c r="BF506" i="9"/>
  <c r="T506" i="9"/>
  <c r="R506" i="9"/>
  <c r="P506" i="9"/>
  <c r="BI503" i="9"/>
  <c r="BH503" i="9"/>
  <c r="BG503" i="9"/>
  <c r="BF503" i="9"/>
  <c r="T503" i="9"/>
  <c r="R503" i="9"/>
  <c r="P503" i="9"/>
  <c r="BI501" i="9"/>
  <c r="BH501" i="9"/>
  <c r="BG501" i="9"/>
  <c r="BF501" i="9"/>
  <c r="T501" i="9"/>
  <c r="R501" i="9"/>
  <c r="P501" i="9"/>
  <c r="BI499" i="9"/>
  <c r="BH499" i="9"/>
  <c r="BG499" i="9"/>
  <c r="BF499" i="9"/>
  <c r="T499" i="9"/>
  <c r="R499" i="9"/>
  <c r="P499" i="9"/>
  <c r="BI498" i="9"/>
  <c r="BH498" i="9"/>
  <c r="BG498" i="9"/>
  <c r="BF498" i="9"/>
  <c r="T498" i="9"/>
  <c r="R498" i="9"/>
  <c r="P498" i="9"/>
  <c r="BI496" i="9"/>
  <c r="BH496" i="9"/>
  <c r="BG496" i="9"/>
  <c r="BF496" i="9"/>
  <c r="T496" i="9"/>
  <c r="R496" i="9"/>
  <c r="P496" i="9"/>
  <c r="BI494" i="9"/>
  <c r="BH494" i="9"/>
  <c r="BG494" i="9"/>
  <c r="BF494" i="9"/>
  <c r="T494" i="9"/>
  <c r="R494" i="9"/>
  <c r="P494" i="9"/>
  <c r="BI492" i="9"/>
  <c r="BH492" i="9"/>
  <c r="BG492" i="9"/>
  <c r="BF492" i="9"/>
  <c r="T492" i="9"/>
  <c r="R492" i="9"/>
  <c r="P492" i="9"/>
  <c r="BI490" i="9"/>
  <c r="BH490" i="9"/>
  <c r="BG490" i="9"/>
  <c r="BF490" i="9"/>
  <c r="T490" i="9"/>
  <c r="R490" i="9"/>
  <c r="P490" i="9"/>
  <c r="BI488" i="9"/>
  <c r="BH488" i="9"/>
  <c r="BG488" i="9"/>
  <c r="BF488" i="9"/>
  <c r="T488" i="9"/>
  <c r="R488" i="9"/>
  <c r="P488" i="9"/>
  <c r="BI486" i="9"/>
  <c r="BH486" i="9"/>
  <c r="BG486" i="9"/>
  <c r="BF486" i="9"/>
  <c r="T486" i="9"/>
  <c r="R486" i="9"/>
  <c r="P486" i="9"/>
  <c r="BI484" i="9"/>
  <c r="BH484" i="9"/>
  <c r="BG484" i="9"/>
  <c r="BF484" i="9"/>
  <c r="T484" i="9"/>
  <c r="R484" i="9"/>
  <c r="P484" i="9"/>
  <c r="BI482" i="9"/>
  <c r="BH482" i="9"/>
  <c r="BG482" i="9"/>
  <c r="BF482" i="9"/>
  <c r="T482" i="9"/>
  <c r="R482" i="9"/>
  <c r="P482" i="9"/>
  <c r="BI480" i="9"/>
  <c r="BH480" i="9"/>
  <c r="BG480" i="9"/>
  <c r="BF480" i="9"/>
  <c r="T480" i="9"/>
  <c r="R480" i="9"/>
  <c r="P480" i="9"/>
  <c r="BI477" i="9"/>
  <c r="BH477" i="9"/>
  <c r="BG477" i="9"/>
  <c r="BF477" i="9"/>
  <c r="T477" i="9"/>
  <c r="R477" i="9"/>
  <c r="P477" i="9"/>
  <c r="BI475" i="9"/>
  <c r="BH475" i="9"/>
  <c r="BG475" i="9"/>
  <c r="BF475" i="9"/>
  <c r="T475" i="9"/>
  <c r="R475" i="9"/>
  <c r="P475" i="9"/>
  <c r="BI473" i="9"/>
  <c r="BH473" i="9"/>
  <c r="BG473" i="9"/>
  <c r="BF473" i="9"/>
  <c r="T473" i="9"/>
  <c r="R473" i="9"/>
  <c r="P473" i="9"/>
  <c r="BI471" i="9"/>
  <c r="BH471" i="9"/>
  <c r="BG471" i="9"/>
  <c r="BF471" i="9"/>
  <c r="T471" i="9"/>
  <c r="R471" i="9"/>
  <c r="P471" i="9"/>
  <c r="BI469" i="9"/>
  <c r="BH469" i="9"/>
  <c r="BG469" i="9"/>
  <c r="BF469" i="9"/>
  <c r="T469" i="9"/>
  <c r="R469" i="9"/>
  <c r="P469" i="9"/>
  <c r="BI466" i="9"/>
  <c r="BH466" i="9"/>
  <c r="BG466" i="9"/>
  <c r="BF466" i="9"/>
  <c r="T466" i="9"/>
  <c r="R466" i="9"/>
  <c r="P466" i="9"/>
  <c r="BI464" i="9"/>
  <c r="BH464" i="9"/>
  <c r="BG464" i="9"/>
  <c r="BF464" i="9"/>
  <c r="T464" i="9"/>
  <c r="R464" i="9"/>
  <c r="P464" i="9"/>
  <c r="BI462" i="9"/>
  <c r="BH462" i="9"/>
  <c r="BG462" i="9"/>
  <c r="BF462" i="9"/>
  <c r="T462" i="9"/>
  <c r="R462" i="9"/>
  <c r="P462" i="9"/>
  <c r="BI460" i="9"/>
  <c r="BH460" i="9"/>
  <c r="BG460" i="9"/>
  <c r="BF460" i="9"/>
  <c r="T460" i="9"/>
  <c r="R460" i="9"/>
  <c r="P460" i="9"/>
  <c r="BI459" i="9"/>
  <c r="BH459" i="9"/>
  <c r="BG459" i="9"/>
  <c r="BF459" i="9"/>
  <c r="T459" i="9"/>
  <c r="R459" i="9"/>
  <c r="P459" i="9"/>
  <c r="BI457" i="9"/>
  <c r="BH457" i="9"/>
  <c r="BG457" i="9"/>
  <c r="BF457" i="9"/>
  <c r="T457" i="9"/>
  <c r="R457" i="9"/>
  <c r="P457" i="9"/>
  <c r="BI455" i="9"/>
  <c r="BH455" i="9"/>
  <c r="BG455" i="9"/>
  <c r="BF455" i="9"/>
  <c r="T455" i="9"/>
  <c r="R455" i="9"/>
  <c r="P455" i="9"/>
  <c r="BI452" i="9"/>
  <c r="BH452" i="9"/>
  <c r="BG452" i="9"/>
  <c r="BF452" i="9"/>
  <c r="T452" i="9"/>
  <c r="R452" i="9"/>
  <c r="P452" i="9"/>
  <c r="BI450" i="9"/>
  <c r="BH450" i="9"/>
  <c r="BG450" i="9"/>
  <c r="BF450" i="9"/>
  <c r="T450" i="9"/>
  <c r="R450" i="9"/>
  <c r="P450" i="9"/>
  <c r="BI447" i="9"/>
  <c r="BH447" i="9"/>
  <c r="BG447" i="9"/>
  <c r="BF447" i="9"/>
  <c r="T447" i="9"/>
  <c r="R447" i="9"/>
  <c r="P447" i="9"/>
  <c r="BI445" i="9"/>
  <c r="BH445" i="9"/>
  <c r="BG445" i="9"/>
  <c r="BF445" i="9"/>
  <c r="T445" i="9"/>
  <c r="R445" i="9"/>
  <c r="P445" i="9"/>
  <c r="BI443" i="9"/>
  <c r="BH443" i="9"/>
  <c r="BG443" i="9"/>
  <c r="BF443" i="9"/>
  <c r="T443" i="9"/>
  <c r="R443" i="9"/>
  <c r="P443" i="9"/>
  <c r="BI441" i="9"/>
  <c r="BH441" i="9"/>
  <c r="BG441" i="9"/>
  <c r="BF441" i="9"/>
  <c r="T441" i="9"/>
  <c r="R441" i="9"/>
  <c r="P441" i="9"/>
  <c r="BI439" i="9"/>
  <c r="BH439" i="9"/>
  <c r="BG439" i="9"/>
  <c r="BF439" i="9"/>
  <c r="T439" i="9"/>
  <c r="R439" i="9"/>
  <c r="P439" i="9"/>
  <c r="BI437" i="9"/>
  <c r="BH437" i="9"/>
  <c r="BG437" i="9"/>
  <c r="BF437" i="9"/>
  <c r="T437" i="9"/>
  <c r="R437" i="9"/>
  <c r="P437" i="9"/>
  <c r="BI435" i="9"/>
  <c r="BH435" i="9"/>
  <c r="BG435" i="9"/>
  <c r="BF435" i="9"/>
  <c r="T435" i="9"/>
  <c r="R435" i="9"/>
  <c r="P435" i="9"/>
  <c r="BI433" i="9"/>
  <c r="BH433" i="9"/>
  <c r="BG433" i="9"/>
  <c r="BF433" i="9"/>
  <c r="T433" i="9"/>
  <c r="R433" i="9"/>
  <c r="P433" i="9"/>
  <c r="BI431" i="9"/>
  <c r="BH431" i="9"/>
  <c r="BG431" i="9"/>
  <c r="BF431" i="9"/>
  <c r="T431" i="9"/>
  <c r="R431" i="9"/>
  <c r="P431" i="9"/>
  <c r="BI429" i="9"/>
  <c r="BH429" i="9"/>
  <c r="BG429" i="9"/>
  <c r="BF429" i="9"/>
  <c r="T429" i="9"/>
  <c r="R429" i="9"/>
  <c r="P429" i="9"/>
  <c r="BI427" i="9"/>
  <c r="BH427" i="9"/>
  <c r="BG427" i="9"/>
  <c r="BF427" i="9"/>
  <c r="T427" i="9"/>
  <c r="R427" i="9"/>
  <c r="P427" i="9"/>
  <c r="BI425" i="9"/>
  <c r="BH425" i="9"/>
  <c r="BG425" i="9"/>
  <c r="BF425" i="9"/>
  <c r="T425" i="9"/>
  <c r="R425" i="9"/>
  <c r="P425" i="9"/>
  <c r="BI424" i="9"/>
  <c r="BH424" i="9"/>
  <c r="BG424" i="9"/>
  <c r="BF424" i="9"/>
  <c r="T424" i="9"/>
  <c r="R424" i="9"/>
  <c r="P424" i="9"/>
  <c r="BI422" i="9"/>
  <c r="BH422" i="9"/>
  <c r="BG422" i="9"/>
  <c r="BF422" i="9"/>
  <c r="T422" i="9"/>
  <c r="R422" i="9"/>
  <c r="P422" i="9"/>
  <c r="BI420" i="9"/>
  <c r="BH420" i="9"/>
  <c r="BG420" i="9"/>
  <c r="BF420" i="9"/>
  <c r="T420" i="9"/>
  <c r="R420" i="9"/>
  <c r="P420" i="9"/>
  <c r="BI418" i="9"/>
  <c r="BH418" i="9"/>
  <c r="BG418" i="9"/>
  <c r="BF418" i="9"/>
  <c r="T418" i="9"/>
  <c r="R418" i="9"/>
  <c r="P418" i="9"/>
  <c r="BI416" i="9"/>
  <c r="BH416" i="9"/>
  <c r="BG416" i="9"/>
  <c r="BF416" i="9"/>
  <c r="T416" i="9"/>
  <c r="R416" i="9"/>
  <c r="P416" i="9"/>
  <c r="BI414" i="9"/>
  <c r="BH414" i="9"/>
  <c r="BG414" i="9"/>
  <c r="BF414" i="9"/>
  <c r="T414" i="9"/>
  <c r="R414" i="9"/>
  <c r="P414" i="9"/>
  <c r="BI412" i="9"/>
  <c r="BH412" i="9"/>
  <c r="BG412" i="9"/>
  <c r="BF412" i="9"/>
  <c r="T412" i="9"/>
  <c r="R412" i="9"/>
  <c r="P412" i="9"/>
  <c r="BI410" i="9"/>
  <c r="BH410" i="9"/>
  <c r="BG410" i="9"/>
  <c r="BF410" i="9"/>
  <c r="T410" i="9"/>
  <c r="R410" i="9"/>
  <c r="P410" i="9"/>
  <c r="BI408" i="9"/>
  <c r="BH408" i="9"/>
  <c r="BG408" i="9"/>
  <c r="BF408" i="9"/>
  <c r="T408" i="9"/>
  <c r="R408" i="9"/>
  <c r="P408" i="9"/>
  <c r="BI406" i="9"/>
  <c r="BH406" i="9"/>
  <c r="BG406" i="9"/>
  <c r="BF406" i="9"/>
  <c r="T406" i="9"/>
  <c r="R406" i="9"/>
  <c r="P406" i="9"/>
  <c r="BI404" i="9"/>
  <c r="BH404" i="9"/>
  <c r="BG404" i="9"/>
  <c r="BF404" i="9"/>
  <c r="T404" i="9"/>
  <c r="R404" i="9"/>
  <c r="P404" i="9"/>
  <c r="BI402" i="9"/>
  <c r="BH402" i="9"/>
  <c r="BG402" i="9"/>
  <c r="BF402" i="9"/>
  <c r="T402" i="9"/>
  <c r="R402" i="9"/>
  <c r="P402" i="9"/>
  <c r="BI401" i="9"/>
  <c r="BH401" i="9"/>
  <c r="BG401" i="9"/>
  <c r="BF401" i="9"/>
  <c r="T401" i="9"/>
  <c r="R401" i="9"/>
  <c r="P401" i="9"/>
  <c r="BI400" i="9"/>
  <c r="BH400" i="9"/>
  <c r="BG400" i="9"/>
  <c r="BF400" i="9"/>
  <c r="T400" i="9"/>
  <c r="R400" i="9"/>
  <c r="P400" i="9"/>
  <c r="BI398" i="9"/>
  <c r="BH398" i="9"/>
  <c r="BG398" i="9"/>
  <c r="BF398" i="9"/>
  <c r="T398" i="9"/>
  <c r="R398" i="9"/>
  <c r="P398" i="9"/>
  <c r="BI397" i="9"/>
  <c r="BH397" i="9"/>
  <c r="BG397" i="9"/>
  <c r="BF397" i="9"/>
  <c r="T397" i="9"/>
  <c r="R397" i="9"/>
  <c r="P397" i="9"/>
  <c r="BI396" i="9"/>
  <c r="BH396" i="9"/>
  <c r="BG396" i="9"/>
  <c r="BF396" i="9"/>
  <c r="T396" i="9"/>
  <c r="R396" i="9"/>
  <c r="P396" i="9"/>
  <c r="BI394" i="9"/>
  <c r="BH394" i="9"/>
  <c r="BG394" i="9"/>
  <c r="BF394" i="9"/>
  <c r="T394" i="9"/>
  <c r="R394" i="9"/>
  <c r="P394" i="9"/>
  <c r="BI392" i="9"/>
  <c r="BH392" i="9"/>
  <c r="BG392" i="9"/>
  <c r="BF392" i="9"/>
  <c r="T392" i="9"/>
  <c r="R392" i="9"/>
  <c r="P392" i="9"/>
  <c r="BI390" i="9"/>
  <c r="BH390" i="9"/>
  <c r="BG390" i="9"/>
  <c r="BF390" i="9"/>
  <c r="T390" i="9"/>
  <c r="R390" i="9"/>
  <c r="P390" i="9"/>
  <c r="BI388" i="9"/>
  <c r="BH388" i="9"/>
  <c r="BG388" i="9"/>
  <c r="BF388" i="9"/>
  <c r="T388" i="9"/>
  <c r="R388" i="9"/>
  <c r="P388" i="9"/>
  <c r="BI386" i="9"/>
  <c r="BH386" i="9"/>
  <c r="BG386" i="9"/>
  <c r="BF386" i="9"/>
  <c r="T386" i="9"/>
  <c r="R386" i="9"/>
  <c r="P386" i="9"/>
  <c r="BI384" i="9"/>
  <c r="BH384" i="9"/>
  <c r="BG384" i="9"/>
  <c r="BF384" i="9"/>
  <c r="T384" i="9"/>
  <c r="R384" i="9"/>
  <c r="P384" i="9"/>
  <c r="BI383" i="9"/>
  <c r="BH383" i="9"/>
  <c r="BG383" i="9"/>
  <c r="BF383" i="9"/>
  <c r="T383" i="9"/>
  <c r="R383" i="9"/>
  <c r="P383" i="9"/>
  <c r="BI382" i="9"/>
  <c r="BH382" i="9"/>
  <c r="BG382" i="9"/>
  <c r="BF382" i="9"/>
  <c r="T382" i="9"/>
  <c r="R382" i="9"/>
  <c r="P382" i="9"/>
  <c r="BI380" i="9"/>
  <c r="BH380" i="9"/>
  <c r="BG380" i="9"/>
  <c r="BF380" i="9"/>
  <c r="T380" i="9"/>
  <c r="R380" i="9"/>
  <c r="P380" i="9"/>
  <c r="BI378" i="9"/>
  <c r="BH378" i="9"/>
  <c r="BG378" i="9"/>
  <c r="BF378" i="9"/>
  <c r="T378" i="9"/>
  <c r="R378" i="9"/>
  <c r="P378" i="9"/>
  <c r="BI377" i="9"/>
  <c r="BH377" i="9"/>
  <c r="BG377" i="9"/>
  <c r="BF377" i="9"/>
  <c r="T377" i="9"/>
  <c r="R377" i="9"/>
  <c r="P377" i="9"/>
  <c r="BI376" i="9"/>
  <c r="BH376" i="9"/>
  <c r="BG376" i="9"/>
  <c r="BF376" i="9"/>
  <c r="T376" i="9"/>
  <c r="R376" i="9"/>
  <c r="P376" i="9"/>
  <c r="BI374" i="9"/>
  <c r="BH374" i="9"/>
  <c r="BG374" i="9"/>
  <c r="BF374" i="9"/>
  <c r="T374" i="9"/>
  <c r="R374" i="9"/>
  <c r="P374" i="9"/>
  <c r="BI372" i="9"/>
  <c r="BH372" i="9"/>
  <c r="BG372" i="9"/>
  <c r="BF372" i="9"/>
  <c r="T372" i="9"/>
  <c r="R372" i="9"/>
  <c r="P372" i="9"/>
  <c r="BI371" i="9"/>
  <c r="BH371" i="9"/>
  <c r="BG371" i="9"/>
  <c r="BF371" i="9"/>
  <c r="T371" i="9"/>
  <c r="R371" i="9"/>
  <c r="P371" i="9"/>
  <c r="BI370" i="9"/>
  <c r="BH370" i="9"/>
  <c r="BG370" i="9"/>
  <c r="BF370" i="9"/>
  <c r="T370" i="9"/>
  <c r="R370" i="9"/>
  <c r="P370" i="9"/>
  <c r="BI368" i="9"/>
  <c r="BH368" i="9"/>
  <c r="BG368" i="9"/>
  <c r="BF368" i="9"/>
  <c r="T368" i="9"/>
  <c r="R368" i="9"/>
  <c r="P368" i="9"/>
  <c r="BI366" i="9"/>
  <c r="BH366" i="9"/>
  <c r="BG366" i="9"/>
  <c r="BF366" i="9"/>
  <c r="T366" i="9"/>
  <c r="R366" i="9"/>
  <c r="P366" i="9"/>
  <c r="BI365" i="9"/>
  <c r="BH365" i="9"/>
  <c r="BG365" i="9"/>
  <c r="BF365" i="9"/>
  <c r="T365" i="9"/>
  <c r="R365" i="9"/>
  <c r="P365" i="9"/>
  <c r="BI364" i="9"/>
  <c r="BH364" i="9"/>
  <c r="BG364" i="9"/>
  <c r="BF364" i="9"/>
  <c r="T364" i="9"/>
  <c r="R364" i="9"/>
  <c r="P364" i="9"/>
  <c r="BI362" i="9"/>
  <c r="BH362" i="9"/>
  <c r="BG362" i="9"/>
  <c r="BF362" i="9"/>
  <c r="T362" i="9"/>
  <c r="R362" i="9"/>
  <c r="P362" i="9"/>
  <c r="BI360" i="9"/>
  <c r="BH360" i="9"/>
  <c r="BG360" i="9"/>
  <c r="BF360" i="9"/>
  <c r="T360" i="9"/>
  <c r="R360" i="9"/>
  <c r="P360" i="9"/>
  <c r="BI359" i="9"/>
  <c r="BH359" i="9"/>
  <c r="BG359" i="9"/>
  <c r="BF359" i="9"/>
  <c r="T359" i="9"/>
  <c r="R359" i="9"/>
  <c r="P359" i="9"/>
  <c r="BI358" i="9"/>
  <c r="BH358" i="9"/>
  <c r="BG358" i="9"/>
  <c r="BF358" i="9"/>
  <c r="T358" i="9"/>
  <c r="R358" i="9"/>
  <c r="P358" i="9"/>
  <c r="BI356" i="9"/>
  <c r="BH356" i="9"/>
  <c r="BG356" i="9"/>
  <c r="BF356" i="9"/>
  <c r="T356" i="9"/>
  <c r="R356" i="9"/>
  <c r="P356" i="9"/>
  <c r="BI354" i="9"/>
  <c r="BH354" i="9"/>
  <c r="BG354" i="9"/>
  <c r="BF354" i="9"/>
  <c r="T354" i="9"/>
  <c r="R354" i="9"/>
  <c r="P354" i="9"/>
  <c r="BI353" i="9"/>
  <c r="BH353" i="9"/>
  <c r="BG353" i="9"/>
  <c r="BF353" i="9"/>
  <c r="T353" i="9"/>
  <c r="R353" i="9"/>
  <c r="P353" i="9"/>
  <c r="BI352" i="9"/>
  <c r="BH352" i="9"/>
  <c r="BG352" i="9"/>
  <c r="BF352" i="9"/>
  <c r="T352" i="9"/>
  <c r="R352" i="9"/>
  <c r="P352" i="9"/>
  <c r="BI350" i="9"/>
  <c r="BH350" i="9"/>
  <c r="BG350" i="9"/>
  <c r="BF350" i="9"/>
  <c r="T350" i="9"/>
  <c r="R350" i="9"/>
  <c r="P350" i="9"/>
  <c r="BI347" i="9"/>
  <c r="BH347" i="9"/>
  <c r="BG347" i="9"/>
  <c r="BF347" i="9"/>
  <c r="T347" i="9"/>
  <c r="R347" i="9"/>
  <c r="P347" i="9"/>
  <c r="BI345" i="9"/>
  <c r="BH345" i="9"/>
  <c r="BG345" i="9"/>
  <c r="BF345" i="9"/>
  <c r="T345" i="9"/>
  <c r="R345" i="9"/>
  <c r="P345" i="9"/>
  <c r="BI344" i="9"/>
  <c r="BH344" i="9"/>
  <c r="BG344" i="9"/>
  <c r="BF344" i="9"/>
  <c r="T344" i="9"/>
  <c r="R344" i="9"/>
  <c r="P344" i="9"/>
  <c r="BI342" i="9"/>
  <c r="BH342" i="9"/>
  <c r="BG342" i="9"/>
  <c r="BF342" i="9"/>
  <c r="T342" i="9"/>
  <c r="R342" i="9"/>
  <c r="P342" i="9"/>
  <c r="BI341" i="9"/>
  <c r="BH341" i="9"/>
  <c r="BG341" i="9"/>
  <c r="BF341" i="9"/>
  <c r="T341" i="9"/>
  <c r="R341" i="9"/>
  <c r="P341" i="9"/>
  <c r="BI339" i="9"/>
  <c r="BH339" i="9"/>
  <c r="BG339" i="9"/>
  <c r="BF339" i="9"/>
  <c r="T339" i="9"/>
  <c r="R339" i="9"/>
  <c r="P339" i="9"/>
  <c r="BI338" i="9"/>
  <c r="BH338" i="9"/>
  <c r="BG338" i="9"/>
  <c r="BF338" i="9"/>
  <c r="T338" i="9"/>
  <c r="R338" i="9"/>
  <c r="P338" i="9"/>
  <c r="BI336" i="9"/>
  <c r="BH336" i="9"/>
  <c r="BG336" i="9"/>
  <c r="BF336" i="9"/>
  <c r="T336" i="9"/>
  <c r="R336" i="9"/>
  <c r="P336" i="9"/>
  <c r="BI335" i="9"/>
  <c r="BH335" i="9"/>
  <c r="BG335" i="9"/>
  <c r="BF335" i="9"/>
  <c r="T335" i="9"/>
  <c r="R335" i="9"/>
  <c r="P335" i="9"/>
  <c r="BI333" i="9"/>
  <c r="BH333" i="9"/>
  <c r="BG333" i="9"/>
  <c r="BF333" i="9"/>
  <c r="T333" i="9"/>
  <c r="R333" i="9"/>
  <c r="P333" i="9"/>
  <c r="BI330" i="9"/>
  <c r="BH330" i="9"/>
  <c r="BG330" i="9"/>
  <c r="BF330" i="9"/>
  <c r="T330" i="9"/>
  <c r="R330" i="9"/>
  <c r="P330" i="9"/>
  <c r="BI328" i="9"/>
  <c r="BH328" i="9"/>
  <c r="BG328" i="9"/>
  <c r="BF328" i="9"/>
  <c r="T328" i="9"/>
  <c r="R328" i="9"/>
  <c r="P328" i="9"/>
  <c r="BI326" i="9"/>
  <c r="BH326" i="9"/>
  <c r="BG326" i="9"/>
  <c r="BF326" i="9"/>
  <c r="T326" i="9"/>
  <c r="R326" i="9"/>
  <c r="P326" i="9"/>
  <c r="BI324" i="9"/>
  <c r="BH324" i="9"/>
  <c r="BG324" i="9"/>
  <c r="BF324" i="9"/>
  <c r="T324" i="9"/>
  <c r="R324" i="9"/>
  <c r="P324" i="9"/>
  <c r="BI321" i="9"/>
  <c r="BH321" i="9"/>
  <c r="BG321" i="9"/>
  <c r="BF321" i="9"/>
  <c r="T321" i="9"/>
  <c r="R321" i="9"/>
  <c r="P321" i="9"/>
  <c r="BI319" i="9"/>
  <c r="BH319" i="9"/>
  <c r="BG319" i="9"/>
  <c r="BF319" i="9"/>
  <c r="T319" i="9"/>
  <c r="R319" i="9"/>
  <c r="P319" i="9"/>
  <c r="BI316" i="9"/>
  <c r="BH316" i="9"/>
  <c r="BG316" i="9"/>
  <c r="BF316" i="9"/>
  <c r="T316" i="9"/>
  <c r="R316" i="9"/>
  <c r="P316" i="9"/>
  <c r="BI315" i="9"/>
  <c r="BH315" i="9"/>
  <c r="BG315" i="9"/>
  <c r="BF315" i="9"/>
  <c r="T315" i="9"/>
  <c r="R315" i="9"/>
  <c r="P315" i="9"/>
  <c r="BI312" i="9"/>
  <c r="BH312" i="9"/>
  <c r="BG312" i="9"/>
  <c r="BF312" i="9"/>
  <c r="T312" i="9"/>
  <c r="R312" i="9"/>
  <c r="P312" i="9"/>
  <c r="BI310" i="9"/>
  <c r="BH310" i="9"/>
  <c r="BG310" i="9"/>
  <c r="BF310" i="9"/>
  <c r="T310" i="9"/>
  <c r="R310" i="9"/>
  <c r="P310" i="9"/>
  <c r="BI308" i="9"/>
  <c r="BH308" i="9"/>
  <c r="BG308" i="9"/>
  <c r="BF308" i="9"/>
  <c r="T308" i="9"/>
  <c r="R308" i="9"/>
  <c r="P308" i="9"/>
  <c r="BI306" i="9"/>
  <c r="BH306" i="9"/>
  <c r="BG306" i="9"/>
  <c r="BF306" i="9"/>
  <c r="T306" i="9"/>
  <c r="R306" i="9"/>
  <c r="P306" i="9"/>
  <c r="BI304" i="9"/>
  <c r="BH304" i="9"/>
  <c r="BG304" i="9"/>
  <c r="BF304" i="9"/>
  <c r="T304" i="9"/>
  <c r="R304" i="9"/>
  <c r="P304" i="9"/>
  <c r="BI302" i="9"/>
  <c r="BH302" i="9"/>
  <c r="BG302" i="9"/>
  <c r="BF302" i="9"/>
  <c r="T302" i="9"/>
  <c r="R302" i="9"/>
  <c r="P302" i="9"/>
  <c r="BI300" i="9"/>
  <c r="BH300" i="9"/>
  <c r="BG300" i="9"/>
  <c r="BF300" i="9"/>
  <c r="T300" i="9"/>
  <c r="R300" i="9"/>
  <c r="P300" i="9"/>
  <c r="BI298" i="9"/>
  <c r="BH298" i="9"/>
  <c r="BG298" i="9"/>
  <c r="BF298" i="9"/>
  <c r="T298" i="9"/>
  <c r="R298" i="9"/>
  <c r="P298" i="9"/>
  <c r="BI296" i="9"/>
  <c r="BH296" i="9"/>
  <c r="BG296" i="9"/>
  <c r="BF296" i="9"/>
  <c r="T296" i="9"/>
  <c r="R296" i="9"/>
  <c r="P296" i="9"/>
  <c r="BI294" i="9"/>
  <c r="BH294" i="9"/>
  <c r="BG294" i="9"/>
  <c r="BF294" i="9"/>
  <c r="T294" i="9"/>
  <c r="R294" i="9"/>
  <c r="P294" i="9"/>
  <c r="BI292" i="9"/>
  <c r="BH292" i="9"/>
  <c r="BG292" i="9"/>
  <c r="BF292" i="9"/>
  <c r="T292" i="9"/>
  <c r="R292" i="9"/>
  <c r="P292" i="9"/>
  <c r="BI290" i="9"/>
  <c r="BH290" i="9"/>
  <c r="BG290" i="9"/>
  <c r="BF290" i="9"/>
  <c r="T290" i="9"/>
  <c r="R290" i="9"/>
  <c r="P290" i="9"/>
  <c r="BI288" i="9"/>
  <c r="BH288" i="9"/>
  <c r="BG288" i="9"/>
  <c r="BF288" i="9"/>
  <c r="T288" i="9"/>
  <c r="R288" i="9"/>
  <c r="P288" i="9"/>
  <c r="BI286" i="9"/>
  <c r="BH286" i="9"/>
  <c r="BG286" i="9"/>
  <c r="BF286" i="9"/>
  <c r="T286" i="9"/>
  <c r="R286" i="9"/>
  <c r="P286" i="9"/>
  <c r="BI284" i="9"/>
  <c r="BH284" i="9"/>
  <c r="BG284" i="9"/>
  <c r="BF284" i="9"/>
  <c r="T284" i="9"/>
  <c r="R284" i="9"/>
  <c r="P284" i="9"/>
  <c r="BI281" i="9"/>
  <c r="BH281" i="9"/>
  <c r="BG281" i="9"/>
  <c r="BF281" i="9"/>
  <c r="T281" i="9"/>
  <c r="R281" i="9"/>
  <c r="P281" i="9"/>
  <c r="BI279" i="9"/>
  <c r="BH279" i="9"/>
  <c r="BG279" i="9"/>
  <c r="BF279" i="9"/>
  <c r="T279" i="9"/>
  <c r="R279" i="9"/>
  <c r="P279" i="9"/>
  <c r="BI277" i="9"/>
  <c r="BH277" i="9"/>
  <c r="BG277" i="9"/>
  <c r="BF277" i="9"/>
  <c r="T277" i="9"/>
  <c r="R277" i="9"/>
  <c r="P277" i="9"/>
  <c r="BI275" i="9"/>
  <c r="BH275" i="9"/>
  <c r="BG275" i="9"/>
  <c r="BF275" i="9"/>
  <c r="T275" i="9"/>
  <c r="R275" i="9"/>
  <c r="P275" i="9"/>
  <c r="BI273" i="9"/>
  <c r="BH273" i="9"/>
  <c r="BG273" i="9"/>
  <c r="BF273" i="9"/>
  <c r="T273" i="9"/>
  <c r="R273" i="9"/>
  <c r="P273" i="9"/>
  <c r="BI271" i="9"/>
  <c r="BH271" i="9"/>
  <c r="BG271" i="9"/>
  <c r="BF271" i="9"/>
  <c r="T271" i="9"/>
  <c r="R271" i="9"/>
  <c r="P271" i="9"/>
  <c r="BI269" i="9"/>
  <c r="BH269" i="9"/>
  <c r="BG269" i="9"/>
  <c r="BF269" i="9"/>
  <c r="T269" i="9"/>
  <c r="R269" i="9"/>
  <c r="P269" i="9"/>
  <c r="BI267" i="9"/>
  <c r="BH267" i="9"/>
  <c r="BG267" i="9"/>
  <c r="BF267" i="9"/>
  <c r="T267" i="9"/>
  <c r="R267" i="9"/>
  <c r="P267" i="9"/>
  <c r="BI265" i="9"/>
  <c r="BH265" i="9"/>
  <c r="BG265" i="9"/>
  <c r="BF265" i="9"/>
  <c r="T265" i="9"/>
  <c r="R265" i="9"/>
  <c r="P265" i="9"/>
  <c r="BI263" i="9"/>
  <c r="BH263" i="9"/>
  <c r="BG263" i="9"/>
  <c r="BF263" i="9"/>
  <c r="T263" i="9"/>
  <c r="R263" i="9"/>
  <c r="P263" i="9"/>
  <c r="BI262" i="9"/>
  <c r="BH262" i="9"/>
  <c r="BG262" i="9"/>
  <c r="BF262" i="9"/>
  <c r="T262" i="9"/>
  <c r="R262" i="9"/>
  <c r="P262" i="9"/>
  <c r="BI260" i="9"/>
  <c r="BH260" i="9"/>
  <c r="BG260" i="9"/>
  <c r="BF260" i="9"/>
  <c r="T260" i="9"/>
  <c r="R260" i="9"/>
  <c r="P260" i="9"/>
  <c r="BI258" i="9"/>
  <c r="BH258" i="9"/>
  <c r="BG258" i="9"/>
  <c r="BF258" i="9"/>
  <c r="T258" i="9"/>
  <c r="R258" i="9"/>
  <c r="P258" i="9"/>
  <c r="BI256" i="9"/>
  <c r="BH256" i="9"/>
  <c r="BG256" i="9"/>
  <c r="BF256" i="9"/>
  <c r="T256" i="9"/>
  <c r="R256" i="9"/>
  <c r="P256" i="9"/>
  <c r="BI254" i="9"/>
  <c r="BH254" i="9"/>
  <c r="BG254" i="9"/>
  <c r="BF254" i="9"/>
  <c r="T254" i="9"/>
  <c r="R254" i="9"/>
  <c r="P254" i="9"/>
  <c r="BI251" i="9"/>
  <c r="BH251" i="9"/>
  <c r="BG251" i="9"/>
  <c r="BF251" i="9"/>
  <c r="T251" i="9"/>
  <c r="R251" i="9"/>
  <c r="P251" i="9"/>
  <c r="BI249" i="9"/>
  <c r="BH249" i="9"/>
  <c r="BG249" i="9"/>
  <c r="BF249" i="9"/>
  <c r="T249" i="9"/>
  <c r="R249" i="9"/>
  <c r="P249" i="9"/>
  <c r="BI247" i="9"/>
  <c r="BH247" i="9"/>
  <c r="BG247" i="9"/>
  <c r="BF247" i="9"/>
  <c r="T247" i="9"/>
  <c r="R247" i="9"/>
  <c r="P247" i="9"/>
  <c r="BI245" i="9"/>
  <c r="BH245" i="9"/>
  <c r="BG245" i="9"/>
  <c r="BF245" i="9"/>
  <c r="T245" i="9"/>
  <c r="R245" i="9"/>
  <c r="P245" i="9"/>
  <c r="BI243" i="9"/>
  <c r="BH243" i="9"/>
  <c r="BG243" i="9"/>
  <c r="BF243" i="9"/>
  <c r="T243" i="9"/>
  <c r="R243" i="9"/>
  <c r="P243" i="9"/>
  <c r="BI241" i="9"/>
  <c r="BH241" i="9"/>
  <c r="BG241" i="9"/>
  <c r="BF241" i="9"/>
  <c r="T241" i="9"/>
  <c r="R241" i="9"/>
  <c r="P241" i="9"/>
  <c r="BI239" i="9"/>
  <c r="BH239" i="9"/>
  <c r="BG239" i="9"/>
  <c r="BF239" i="9"/>
  <c r="T239" i="9"/>
  <c r="R239" i="9"/>
  <c r="P239" i="9"/>
  <c r="BI237" i="9"/>
  <c r="BH237" i="9"/>
  <c r="BG237" i="9"/>
  <c r="BF237" i="9"/>
  <c r="T237" i="9"/>
  <c r="R237" i="9"/>
  <c r="P237" i="9"/>
  <c r="BI235" i="9"/>
  <c r="BH235" i="9"/>
  <c r="BG235" i="9"/>
  <c r="BF235" i="9"/>
  <c r="T235" i="9"/>
  <c r="R235" i="9"/>
  <c r="P235" i="9"/>
  <c r="BI233" i="9"/>
  <c r="BH233" i="9"/>
  <c r="BG233" i="9"/>
  <c r="BF233" i="9"/>
  <c r="T233" i="9"/>
  <c r="R233" i="9"/>
  <c r="P233" i="9"/>
  <c r="BI231" i="9"/>
  <c r="BH231" i="9"/>
  <c r="BG231" i="9"/>
  <c r="BF231" i="9"/>
  <c r="T231" i="9"/>
  <c r="R231" i="9"/>
  <c r="P231" i="9"/>
  <c r="BI229" i="9"/>
  <c r="BH229" i="9"/>
  <c r="BG229" i="9"/>
  <c r="BF229" i="9"/>
  <c r="T229" i="9"/>
  <c r="R229" i="9"/>
  <c r="P229" i="9"/>
  <c r="BI227" i="9"/>
  <c r="BH227" i="9"/>
  <c r="BG227" i="9"/>
  <c r="BF227" i="9"/>
  <c r="T227" i="9"/>
  <c r="R227" i="9"/>
  <c r="P227" i="9"/>
  <c r="BI225" i="9"/>
  <c r="BH225" i="9"/>
  <c r="BG225" i="9"/>
  <c r="BF225" i="9"/>
  <c r="T225" i="9"/>
  <c r="R225" i="9"/>
  <c r="P225" i="9"/>
  <c r="BI224" i="9"/>
  <c r="BH224" i="9"/>
  <c r="BG224" i="9"/>
  <c r="BF224" i="9"/>
  <c r="T224" i="9"/>
  <c r="R224" i="9"/>
  <c r="P224" i="9"/>
  <c r="BI222" i="9"/>
  <c r="BH222" i="9"/>
  <c r="BG222" i="9"/>
  <c r="BF222" i="9"/>
  <c r="T222" i="9"/>
  <c r="R222" i="9"/>
  <c r="P222" i="9"/>
  <c r="BI220" i="9"/>
  <c r="BH220" i="9"/>
  <c r="BG220" i="9"/>
  <c r="BF220" i="9"/>
  <c r="T220" i="9"/>
  <c r="R220" i="9"/>
  <c r="P220" i="9"/>
  <c r="BI218" i="9"/>
  <c r="BH218" i="9"/>
  <c r="BG218" i="9"/>
  <c r="BF218" i="9"/>
  <c r="T218" i="9"/>
  <c r="R218" i="9"/>
  <c r="P218" i="9"/>
  <c r="BI215" i="9"/>
  <c r="BH215" i="9"/>
  <c r="BG215" i="9"/>
  <c r="BF215" i="9"/>
  <c r="T215" i="9"/>
  <c r="R215" i="9"/>
  <c r="P215" i="9"/>
  <c r="BI213" i="9"/>
  <c r="BH213" i="9"/>
  <c r="BG213" i="9"/>
  <c r="BF213" i="9"/>
  <c r="T213" i="9"/>
  <c r="R213" i="9"/>
  <c r="P213" i="9"/>
  <c r="BI211" i="9"/>
  <c r="BH211" i="9"/>
  <c r="BG211" i="9"/>
  <c r="BF211" i="9"/>
  <c r="T211" i="9"/>
  <c r="R211" i="9"/>
  <c r="P211" i="9"/>
  <c r="BI209" i="9"/>
  <c r="BH209" i="9"/>
  <c r="BG209" i="9"/>
  <c r="BF209" i="9"/>
  <c r="T209" i="9"/>
  <c r="R209" i="9"/>
  <c r="P209" i="9"/>
  <c r="BI207" i="9"/>
  <c r="BH207" i="9"/>
  <c r="BG207" i="9"/>
  <c r="BF207" i="9"/>
  <c r="T207" i="9"/>
  <c r="R207" i="9"/>
  <c r="P207" i="9"/>
  <c r="BI205" i="9"/>
  <c r="BH205" i="9"/>
  <c r="BG205" i="9"/>
  <c r="BF205" i="9"/>
  <c r="T205" i="9"/>
  <c r="R205" i="9"/>
  <c r="P205" i="9"/>
  <c r="BI204" i="9"/>
  <c r="BH204" i="9"/>
  <c r="BG204" i="9"/>
  <c r="BF204" i="9"/>
  <c r="T204" i="9"/>
  <c r="R204" i="9"/>
  <c r="P204" i="9"/>
  <c r="BI202" i="9"/>
  <c r="BH202" i="9"/>
  <c r="BG202" i="9"/>
  <c r="BF202" i="9"/>
  <c r="T202" i="9"/>
  <c r="R202" i="9"/>
  <c r="P202" i="9"/>
  <c r="BI200" i="9"/>
  <c r="BH200" i="9"/>
  <c r="BG200" i="9"/>
  <c r="BF200" i="9"/>
  <c r="T200" i="9"/>
  <c r="R200" i="9"/>
  <c r="P200" i="9"/>
  <c r="BI198" i="9"/>
  <c r="BH198" i="9"/>
  <c r="BG198" i="9"/>
  <c r="BF198" i="9"/>
  <c r="T198" i="9"/>
  <c r="R198" i="9"/>
  <c r="P198" i="9"/>
  <c r="BI197" i="9"/>
  <c r="BH197" i="9"/>
  <c r="BG197" i="9"/>
  <c r="BF197" i="9"/>
  <c r="T197" i="9"/>
  <c r="R197" i="9"/>
  <c r="P197" i="9"/>
  <c r="BI195" i="9"/>
  <c r="BH195" i="9"/>
  <c r="BG195" i="9"/>
  <c r="BF195" i="9"/>
  <c r="T195" i="9"/>
  <c r="R195" i="9"/>
  <c r="P195" i="9"/>
  <c r="BI193" i="9"/>
  <c r="BH193" i="9"/>
  <c r="BG193" i="9"/>
  <c r="BF193" i="9"/>
  <c r="T193" i="9"/>
  <c r="R193" i="9"/>
  <c r="P193" i="9"/>
  <c r="BI191" i="9"/>
  <c r="BH191" i="9"/>
  <c r="BG191" i="9"/>
  <c r="BF191" i="9"/>
  <c r="T191" i="9"/>
  <c r="R191" i="9"/>
  <c r="P191" i="9"/>
  <c r="BI189" i="9"/>
  <c r="BH189" i="9"/>
  <c r="BG189" i="9"/>
  <c r="BF189" i="9"/>
  <c r="T189" i="9"/>
  <c r="R189" i="9"/>
  <c r="P189" i="9"/>
  <c r="BI187" i="9"/>
  <c r="BH187" i="9"/>
  <c r="BG187" i="9"/>
  <c r="BF187" i="9"/>
  <c r="T187" i="9"/>
  <c r="R187" i="9"/>
  <c r="P187" i="9"/>
  <c r="BI186" i="9"/>
  <c r="BH186" i="9"/>
  <c r="BG186" i="9"/>
  <c r="BF186" i="9"/>
  <c r="T186" i="9"/>
  <c r="R186" i="9"/>
  <c r="P186" i="9"/>
  <c r="BI184" i="9"/>
  <c r="BH184" i="9"/>
  <c r="BG184" i="9"/>
  <c r="BF184" i="9"/>
  <c r="T184" i="9"/>
  <c r="R184" i="9"/>
  <c r="P184" i="9"/>
  <c r="BI182" i="9"/>
  <c r="BH182" i="9"/>
  <c r="BG182" i="9"/>
  <c r="BF182" i="9"/>
  <c r="T182" i="9"/>
  <c r="R182" i="9"/>
  <c r="P182" i="9"/>
  <c r="BI180" i="9"/>
  <c r="BH180" i="9"/>
  <c r="BG180" i="9"/>
  <c r="BF180" i="9"/>
  <c r="T180" i="9"/>
  <c r="R180" i="9"/>
  <c r="P180" i="9"/>
  <c r="BI178" i="9"/>
  <c r="BH178" i="9"/>
  <c r="BG178" i="9"/>
  <c r="BF178" i="9"/>
  <c r="T178" i="9"/>
  <c r="R178" i="9"/>
  <c r="P178" i="9"/>
  <c r="BI176" i="9"/>
  <c r="BH176" i="9"/>
  <c r="BG176" i="9"/>
  <c r="BF176" i="9"/>
  <c r="T176" i="9"/>
  <c r="R176" i="9"/>
  <c r="P176" i="9"/>
  <c r="BI174" i="9"/>
  <c r="BH174" i="9"/>
  <c r="BG174" i="9"/>
  <c r="BF174" i="9"/>
  <c r="T174" i="9"/>
  <c r="R174" i="9"/>
  <c r="P174" i="9"/>
  <c r="BI172" i="9"/>
  <c r="BH172" i="9"/>
  <c r="BG172" i="9"/>
  <c r="BF172" i="9"/>
  <c r="T172" i="9"/>
  <c r="R172" i="9"/>
  <c r="P172" i="9"/>
  <c r="BI170" i="9"/>
  <c r="BH170" i="9"/>
  <c r="BG170" i="9"/>
  <c r="BF170" i="9"/>
  <c r="T170" i="9"/>
  <c r="R170" i="9"/>
  <c r="P170" i="9"/>
  <c r="BI169" i="9"/>
  <c r="BH169" i="9"/>
  <c r="BG169" i="9"/>
  <c r="BF169" i="9"/>
  <c r="T169" i="9"/>
  <c r="R169" i="9"/>
  <c r="P169" i="9"/>
  <c r="BI167" i="9"/>
  <c r="BH167" i="9"/>
  <c r="BG167" i="9"/>
  <c r="BF167" i="9"/>
  <c r="T167" i="9"/>
  <c r="R167" i="9"/>
  <c r="P167" i="9"/>
  <c r="BI165" i="9"/>
  <c r="BH165" i="9"/>
  <c r="BG165" i="9"/>
  <c r="BF165" i="9"/>
  <c r="T165" i="9"/>
  <c r="R165" i="9"/>
  <c r="P165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59" i="9"/>
  <c r="BH159" i="9"/>
  <c r="BG159" i="9"/>
  <c r="BF159" i="9"/>
  <c r="T159" i="9"/>
  <c r="R159" i="9"/>
  <c r="P159" i="9"/>
  <c r="BI157" i="9"/>
  <c r="BH157" i="9"/>
  <c r="BG157" i="9"/>
  <c r="BF157" i="9"/>
  <c r="T157" i="9"/>
  <c r="R157" i="9"/>
  <c r="P157" i="9"/>
  <c r="BI154" i="9"/>
  <c r="BH154" i="9"/>
  <c r="BG154" i="9"/>
  <c r="BF154" i="9"/>
  <c r="T154" i="9"/>
  <c r="R154" i="9"/>
  <c r="P154" i="9"/>
  <c r="BI152" i="9"/>
  <c r="BH152" i="9"/>
  <c r="BG152" i="9"/>
  <c r="BF152" i="9"/>
  <c r="T152" i="9"/>
  <c r="R152" i="9"/>
  <c r="P152" i="9"/>
  <c r="BI150" i="9"/>
  <c r="BH150" i="9"/>
  <c r="BG150" i="9"/>
  <c r="BF150" i="9"/>
  <c r="T150" i="9"/>
  <c r="R150" i="9"/>
  <c r="P150" i="9"/>
  <c r="BI148" i="9"/>
  <c r="BH148" i="9"/>
  <c r="BG148" i="9"/>
  <c r="BF148" i="9"/>
  <c r="T148" i="9"/>
  <c r="R148" i="9"/>
  <c r="P148" i="9"/>
  <c r="BI146" i="9"/>
  <c r="BH146" i="9"/>
  <c r="BG146" i="9"/>
  <c r="BF146" i="9"/>
  <c r="T146" i="9"/>
  <c r="R146" i="9"/>
  <c r="P146" i="9"/>
  <c r="BI145" i="9"/>
  <c r="BH145" i="9"/>
  <c r="BG145" i="9"/>
  <c r="BF145" i="9"/>
  <c r="T145" i="9"/>
  <c r="R145" i="9"/>
  <c r="P145" i="9"/>
  <c r="BI143" i="9"/>
  <c r="BH143" i="9"/>
  <c r="BG143" i="9"/>
  <c r="BF143" i="9"/>
  <c r="T143" i="9"/>
  <c r="R143" i="9"/>
  <c r="P143" i="9"/>
  <c r="J136" i="9"/>
  <c r="J135" i="9"/>
  <c r="F135" i="9"/>
  <c r="F133" i="9"/>
  <c r="E131" i="9"/>
  <c r="J94" i="9"/>
  <c r="J93" i="9"/>
  <c r="F93" i="9"/>
  <c r="F91" i="9"/>
  <c r="E89" i="9"/>
  <c r="J20" i="9"/>
  <c r="E20" i="9"/>
  <c r="F136" i="9"/>
  <c r="J19" i="9"/>
  <c r="J14" i="9"/>
  <c r="J91" i="9"/>
  <c r="E7" i="9"/>
  <c r="E85" i="9"/>
  <c r="J39" i="8"/>
  <c r="J38" i="8"/>
  <c r="AY102" i="1"/>
  <c r="J37" i="8"/>
  <c r="AX102" i="1"/>
  <c r="BI371" i="8"/>
  <c r="BH371" i="8"/>
  <c r="BG371" i="8"/>
  <c r="BF371" i="8"/>
  <c r="T371" i="8"/>
  <c r="R371" i="8"/>
  <c r="P371" i="8"/>
  <c r="BI364" i="8"/>
  <c r="BH364" i="8"/>
  <c r="BG364" i="8"/>
  <c r="BF364" i="8"/>
  <c r="T364" i="8"/>
  <c r="R364" i="8"/>
  <c r="P364" i="8"/>
  <c r="BI361" i="8"/>
  <c r="BH361" i="8"/>
  <c r="BG361" i="8"/>
  <c r="BF361" i="8"/>
  <c r="T361" i="8"/>
  <c r="R361" i="8"/>
  <c r="P361" i="8"/>
  <c r="BI357" i="8"/>
  <c r="BH357" i="8"/>
  <c r="BG357" i="8"/>
  <c r="BF357" i="8"/>
  <c r="T357" i="8"/>
  <c r="R357" i="8"/>
  <c r="P357" i="8"/>
  <c r="BI355" i="8"/>
  <c r="BH355" i="8"/>
  <c r="BG355" i="8"/>
  <c r="BF355" i="8"/>
  <c r="T355" i="8"/>
  <c r="R355" i="8"/>
  <c r="P355" i="8"/>
  <c r="BI353" i="8"/>
  <c r="BH353" i="8"/>
  <c r="BG353" i="8"/>
  <c r="BF353" i="8"/>
  <c r="T353" i="8"/>
  <c r="R353" i="8"/>
  <c r="P353" i="8"/>
  <c r="BI349" i="8"/>
  <c r="BH349" i="8"/>
  <c r="BG349" i="8"/>
  <c r="BF349" i="8"/>
  <c r="T349" i="8"/>
  <c r="R349" i="8"/>
  <c r="P349" i="8"/>
  <c r="BI345" i="8"/>
  <c r="BH345" i="8"/>
  <c r="BG345" i="8"/>
  <c r="BF345" i="8"/>
  <c r="T345" i="8"/>
  <c r="T344" i="8" s="1"/>
  <c r="R345" i="8"/>
  <c r="R344" i="8"/>
  <c r="P345" i="8"/>
  <c r="P344" i="8"/>
  <c r="BI342" i="8"/>
  <c r="BH342" i="8"/>
  <c r="BG342" i="8"/>
  <c r="BF342" i="8"/>
  <c r="T342" i="8"/>
  <c r="R342" i="8"/>
  <c r="P342" i="8"/>
  <c r="BI339" i="8"/>
  <c r="BH339" i="8"/>
  <c r="BG339" i="8"/>
  <c r="BF339" i="8"/>
  <c r="T339" i="8"/>
  <c r="R339" i="8"/>
  <c r="P339" i="8"/>
  <c r="BI337" i="8"/>
  <c r="BH337" i="8"/>
  <c r="BG337" i="8"/>
  <c r="BF337" i="8"/>
  <c r="T337" i="8"/>
  <c r="R337" i="8"/>
  <c r="P337" i="8"/>
  <c r="BI335" i="8"/>
  <c r="BH335" i="8"/>
  <c r="BG335" i="8"/>
  <c r="BF335" i="8"/>
  <c r="T335" i="8"/>
  <c r="R335" i="8"/>
  <c r="P335" i="8"/>
  <c r="BI332" i="8"/>
  <c r="BH332" i="8"/>
  <c r="BG332" i="8"/>
  <c r="BF332" i="8"/>
  <c r="T332" i="8"/>
  <c r="R332" i="8"/>
  <c r="P332" i="8"/>
  <c r="BI325" i="8"/>
  <c r="BH325" i="8"/>
  <c r="BG325" i="8"/>
  <c r="BF325" i="8"/>
  <c r="T325" i="8"/>
  <c r="R325" i="8"/>
  <c r="P325" i="8"/>
  <c r="BI317" i="8"/>
  <c r="BH317" i="8"/>
  <c r="BG317" i="8"/>
  <c r="BF317" i="8"/>
  <c r="T317" i="8"/>
  <c r="R317" i="8"/>
  <c r="P317" i="8"/>
  <c r="BI315" i="8"/>
  <c r="BH315" i="8"/>
  <c r="BG315" i="8"/>
  <c r="BF315" i="8"/>
  <c r="T315" i="8"/>
  <c r="R315" i="8"/>
  <c r="P315" i="8"/>
  <c r="BI306" i="8"/>
  <c r="BH306" i="8"/>
  <c r="BG306" i="8"/>
  <c r="BF306" i="8"/>
  <c r="T306" i="8"/>
  <c r="R306" i="8"/>
  <c r="P306" i="8"/>
  <c r="BI298" i="8"/>
  <c r="BH298" i="8"/>
  <c r="BG298" i="8"/>
  <c r="BF298" i="8"/>
  <c r="T298" i="8"/>
  <c r="R298" i="8"/>
  <c r="P298" i="8"/>
  <c r="BI296" i="8"/>
  <c r="BH296" i="8"/>
  <c r="BG296" i="8"/>
  <c r="BF296" i="8"/>
  <c r="T296" i="8"/>
  <c r="R296" i="8"/>
  <c r="P296" i="8"/>
  <c r="P289" i="8" s="1"/>
  <c r="BI290" i="8"/>
  <c r="BH290" i="8"/>
  <c r="BG290" i="8"/>
  <c r="BF290" i="8"/>
  <c r="T290" i="8"/>
  <c r="T289" i="8" s="1"/>
  <c r="R290" i="8"/>
  <c r="R289" i="8" s="1"/>
  <c r="P290" i="8"/>
  <c r="BI283" i="8"/>
  <c r="BH283" i="8"/>
  <c r="BG283" i="8"/>
  <c r="BF283" i="8"/>
  <c r="T283" i="8"/>
  <c r="T282" i="8"/>
  <c r="R283" i="8"/>
  <c r="R282" i="8" s="1"/>
  <c r="P283" i="8"/>
  <c r="P282" i="8" s="1"/>
  <c r="BI276" i="8"/>
  <c r="BH276" i="8"/>
  <c r="BG276" i="8"/>
  <c r="BF276" i="8"/>
  <c r="T276" i="8"/>
  <c r="T275" i="8" s="1"/>
  <c r="R276" i="8"/>
  <c r="P276" i="8"/>
  <c r="BI273" i="8"/>
  <c r="BH273" i="8"/>
  <c r="BG273" i="8"/>
  <c r="BF273" i="8"/>
  <c r="T273" i="8"/>
  <c r="R273" i="8"/>
  <c r="P273" i="8"/>
  <c r="BI267" i="8"/>
  <c r="BH267" i="8"/>
  <c r="BG267" i="8"/>
  <c r="BF267" i="8"/>
  <c r="T267" i="8"/>
  <c r="R267" i="8"/>
  <c r="P267" i="8"/>
  <c r="BI255" i="8"/>
  <c r="BH255" i="8"/>
  <c r="BG255" i="8"/>
  <c r="BF255" i="8"/>
  <c r="T255" i="8"/>
  <c r="R255" i="8"/>
  <c r="P255" i="8"/>
  <c r="BI250" i="8"/>
  <c r="BH250" i="8"/>
  <c r="BG250" i="8"/>
  <c r="BF250" i="8"/>
  <c r="T250" i="8"/>
  <c r="R250" i="8"/>
  <c r="P250" i="8"/>
  <c r="BI244" i="8"/>
  <c r="BH244" i="8"/>
  <c r="BG244" i="8"/>
  <c r="BF244" i="8"/>
  <c r="T244" i="8"/>
  <c r="R244" i="8"/>
  <c r="P244" i="8"/>
  <c r="BI238" i="8"/>
  <c r="BH238" i="8"/>
  <c r="BG238" i="8"/>
  <c r="BF238" i="8"/>
  <c r="T238" i="8"/>
  <c r="R238" i="8"/>
  <c r="P238" i="8"/>
  <c r="BI235" i="8"/>
  <c r="BH235" i="8"/>
  <c r="BG235" i="8"/>
  <c r="BF235" i="8"/>
  <c r="T235" i="8"/>
  <c r="R235" i="8"/>
  <c r="P235" i="8"/>
  <c r="BI229" i="8"/>
  <c r="BH229" i="8"/>
  <c r="BG229" i="8"/>
  <c r="BF229" i="8"/>
  <c r="T229" i="8"/>
  <c r="R229" i="8"/>
  <c r="P229" i="8"/>
  <c r="BI226" i="8"/>
  <c r="BH226" i="8"/>
  <c r="BG226" i="8"/>
  <c r="BF226" i="8"/>
  <c r="T226" i="8"/>
  <c r="R226" i="8"/>
  <c r="P226" i="8"/>
  <c r="BI217" i="8"/>
  <c r="BH217" i="8"/>
  <c r="BG217" i="8"/>
  <c r="BF217" i="8"/>
  <c r="T217" i="8"/>
  <c r="R217" i="8"/>
  <c r="P217" i="8"/>
  <c r="BI209" i="8"/>
  <c r="BH209" i="8"/>
  <c r="BG209" i="8"/>
  <c r="BF209" i="8"/>
  <c r="T209" i="8"/>
  <c r="T208" i="8" s="1"/>
  <c r="R209" i="8"/>
  <c r="R208" i="8" s="1"/>
  <c r="P209" i="8"/>
  <c r="P208" i="8"/>
  <c r="BI206" i="8"/>
  <c r="BH206" i="8"/>
  <c r="BG206" i="8"/>
  <c r="BF206" i="8"/>
  <c r="T206" i="8"/>
  <c r="R206" i="8"/>
  <c r="P206" i="8"/>
  <c r="BI205" i="8"/>
  <c r="BH205" i="8"/>
  <c r="BG205" i="8"/>
  <c r="BF205" i="8"/>
  <c r="T205" i="8"/>
  <c r="R205" i="8"/>
  <c r="P205" i="8"/>
  <c r="BI204" i="8"/>
  <c r="BH204" i="8"/>
  <c r="BG204" i="8"/>
  <c r="BF204" i="8"/>
  <c r="T204" i="8"/>
  <c r="R204" i="8"/>
  <c r="P204" i="8"/>
  <c r="BI203" i="8"/>
  <c r="BH203" i="8"/>
  <c r="BG203" i="8"/>
  <c r="BF203" i="8"/>
  <c r="T203" i="8"/>
  <c r="R203" i="8"/>
  <c r="P203" i="8"/>
  <c r="BI201" i="8"/>
  <c r="BH201" i="8"/>
  <c r="BG201" i="8"/>
  <c r="BF201" i="8"/>
  <c r="T201" i="8"/>
  <c r="R201" i="8"/>
  <c r="P201" i="8"/>
  <c r="BI200" i="8"/>
  <c r="BH200" i="8"/>
  <c r="BG200" i="8"/>
  <c r="BF200" i="8"/>
  <c r="T200" i="8"/>
  <c r="R200" i="8"/>
  <c r="P200" i="8"/>
  <c r="BI199" i="8"/>
  <c r="BH199" i="8"/>
  <c r="BG199" i="8"/>
  <c r="BF199" i="8"/>
  <c r="T199" i="8"/>
  <c r="R199" i="8"/>
  <c r="P199" i="8"/>
  <c r="BI198" i="8"/>
  <c r="BH198" i="8"/>
  <c r="BG198" i="8"/>
  <c r="BF198" i="8"/>
  <c r="T198" i="8"/>
  <c r="R198" i="8"/>
  <c r="P198" i="8"/>
  <c r="BI197" i="8"/>
  <c r="BH197" i="8"/>
  <c r="BG197" i="8"/>
  <c r="BF197" i="8"/>
  <c r="T197" i="8"/>
  <c r="R197" i="8"/>
  <c r="P197" i="8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7" i="8"/>
  <c r="BH187" i="8"/>
  <c r="BG187" i="8"/>
  <c r="BF187" i="8"/>
  <c r="T187" i="8"/>
  <c r="R187" i="8"/>
  <c r="P187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81" i="8"/>
  <c r="BH181" i="8"/>
  <c r="BG181" i="8"/>
  <c r="BF181" i="8"/>
  <c r="T181" i="8"/>
  <c r="R181" i="8"/>
  <c r="P181" i="8"/>
  <c r="BI179" i="8"/>
  <c r="BH179" i="8"/>
  <c r="BG179" i="8"/>
  <c r="BF179" i="8"/>
  <c r="T179" i="8"/>
  <c r="R179" i="8"/>
  <c r="P179" i="8"/>
  <c r="BI178" i="8"/>
  <c r="BH178" i="8"/>
  <c r="BG178" i="8"/>
  <c r="BF178" i="8"/>
  <c r="T178" i="8"/>
  <c r="R178" i="8"/>
  <c r="P178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69" i="8"/>
  <c r="BH169" i="8"/>
  <c r="BG169" i="8"/>
  <c r="BF169" i="8"/>
  <c r="T169" i="8"/>
  <c r="R169" i="8"/>
  <c r="P169" i="8"/>
  <c r="BI168" i="8"/>
  <c r="BH168" i="8"/>
  <c r="BG168" i="8"/>
  <c r="BF168" i="8"/>
  <c r="T168" i="8"/>
  <c r="R168" i="8"/>
  <c r="P168" i="8"/>
  <c r="BI167" i="8"/>
  <c r="BH167" i="8"/>
  <c r="BG167" i="8"/>
  <c r="BF167" i="8"/>
  <c r="T167" i="8"/>
  <c r="R167" i="8"/>
  <c r="P167" i="8"/>
  <c r="BI166" i="8"/>
  <c r="BH166" i="8"/>
  <c r="BG166" i="8"/>
  <c r="BF166" i="8"/>
  <c r="T166" i="8"/>
  <c r="R166" i="8"/>
  <c r="P166" i="8"/>
  <c r="BI165" i="8"/>
  <c r="BH165" i="8"/>
  <c r="BG165" i="8"/>
  <c r="BF165" i="8"/>
  <c r="T165" i="8"/>
  <c r="R165" i="8"/>
  <c r="P165" i="8"/>
  <c r="BI163" i="8"/>
  <c r="BH163" i="8"/>
  <c r="BG163" i="8"/>
  <c r="BF163" i="8"/>
  <c r="T163" i="8"/>
  <c r="R163" i="8"/>
  <c r="P163" i="8"/>
  <c r="BI162" i="8"/>
  <c r="BH162" i="8"/>
  <c r="BG162" i="8"/>
  <c r="BF162" i="8"/>
  <c r="T162" i="8"/>
  <c r="R162" i="8"/>
  <c r="P162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5" i="8"/>
  <c r="BH155" i="8"/>
  <c r="BG155" i="8"/>
  <c r="BF155" i="8"/>
  <c r="T155" i="8"/>
  <c r="R155" i="8"/>
  <c r="P155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2" i="8"/>
  <c r="BH152" i="8"/>
  <c r="BG152" i="8"/>
  <c r="BF152" i="8"/>
  <c r="T152" i="8"/>
  <c r="R152" i="8"/>
  <c r="P152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J139" i="8"/>
  <c r="F139" i="8"/>
  <c r="F137" i="8"/>
  <c r="E135" i="8"/>
  <c r="J93" i="8"/>
  <c r="F93" i="8"/>
  <c r="F91" i="8"/>
  <c r="E89" i="8"/>
  <c r="J26" i="8"/>
  <c r="E26" i="8"/>
  <c r="J94" i="8" s="1"/>
  <c r="J25" i="8"/>
  <c r="J20" i="8"/>
  <c r="E20" i="8"/>
  <c r="F140" i="8"/>
  <c r="J19" i="8"/>
  <c r="J14" i="8"/>
  <c r="J91" i="8"/>
  <c r="E7" i="8"/>
  <c r="E131" i="8"/>
  <c r="J39" i="7"/>
  <c r="J38" i="7"/>
  <c r="AY101" i="1"/>
  <c r="J37" i="7"/>
  <c r="AX101" i="1" s="1"/>
  <c r="BI165" i="7"/>
  <c r="BH165" i="7"/>
  <c r="BG165" i="7"/>
  <c r="BF165" i="7"/>
  <c r="T165" i="7"/>
  <c r="R165" i="7"/>
  <c r="P165" i="7"/>
  <c r="BI164" i="7"/>
  <c r="BH164" i="7"/>
  <c r="BG164" i="7"/>
  <c r="BF164" i="7"/>
  <c r="T164" i="7"/>
  <c r="R164" i="7"/>
  <c r="P164" i="7"/>
  <c r="BI163" i="7"/>
  <c r="BH163" i="7"/>
  <c r="BG163" i="7"/>
  <c r="BF163" i="7"/>
  <c r="T163" i="7"/>
  <c r="R163" i="7"/>
  <c r="P163" i="7"/>
  <c r="BI162" i="7"/>
  <c r="BH162" i="7"/>
  <c r="BG162" i="7"/>
  <c r="BF162" i="7"/>
  <c r="T162" i="7"/>
  <c r="R162" i="7"/>
  <c r="P162" i="7"/>
  <c r="BI161" i="7"/>
  <c r="BH161" i="7"/>
  <c r="BG161" i="7"/>
  <c r="BF161" i="7"/>
  <c r="T161" i="7"/>
  <c r="R161" i="7"/>
  <c r="P161" i="7"/>
  <c r="BI160" i="7"/>
  <c r="BH160" i="7"/>
  <c r="BG160" i="7"/>
  <c r="BF160" i="7"/>
  <c r="T160" i="7"/>
  <c r="R160" i="7"/>
  <c r="P160" i="7"/>
  <c r="BI159" i="7"/>
  <c r="BH159" i="7"/>
  <c r="BG159" i="7"/>
  <c r="BF159" i="7"/>
  <c r="T159" i="7"/>
  <c r="R159" i="7"/>
  <c r="P159" i="7"/>
  <c r="BI158" i="7"/>
  <c r="BH158" i="7"/>
  <c r="BG158" i="7"/>
  <c r="BF158" i="7"/>
  <c r="T158" i="7"/>
  <c r="R158" i="7"/>
  <c r="P158" i="7"/>
  <c r="BI156" i="7"/>
  <c r="BH156" i="7"/>
  <c r="BG156" i="7"/>
  <c r="BF156" i="7"/>
  <c r="T156" i="7"/>
  <c r="R156" i="7"/>
  <c r="P156" i="7"/>
  <c r="BI155" i="7"/>
  <c r="BH155" i="7"/>
  <c r="BG155" i="7"/>
  <c r="BF155" i="7"/>
  <c r="T155" i="7"/>
  <c r="R155" i="7"/>
  <c r="P155" i="7"/>
  <c r="BI154" i="7"/>
  <c r="BH154" i="7"/>
  <c r="BG154" i="7"/>
  <c r="BF154" i="7"/>
  <c r="T154" i="7"/>
  <c r="R154" i="7"/>
  <c r="P154" i="7"/>
  <c r="BI153" i="7"/>
  <c r="BH153" i="7"/>
  <c r="BG153" i="7"/>
  <c r="BF153" i="7"/>
  <c r="T153" i="7"/>
  <c r="R153" i="7"/>
  <c r="P153" i="7"/>
  <c r="BI152" i="7"/>
  <c r="BH152" i="7"/>
  <c r="BG152" i="7"/>
  <c r="BF152" i="7"/>
  <c r="T152" i="7"/>
  <c r="R152" i="7"/>
  <c r="P152" i="7"/>
  <c r="BI151" i="7"/>
  <c r="BH151" i="7"/>
  <c r="BG151" i="7"/>
  <c r="BF151" i="7"/>
  <c r="T151" i="7"/>
  <c r="R151" i="7"/>
  <c r="P151" i="7"/>
  <c r="BI150" i="7"/>
  <c r="BH150" i="7"/>
  <c r="BG150" i="7"/>
  <c r="BF150" i="7"/>
  <c r="T150" i="7"/>
  <c r="R150" i="7"/>
  <c r="P150" i="7"/>
  <c r="BI149" i="7"/>
  <c r="BH149" i="7"/>
  <c r="BG149" i="7"/>
  <c r="BF149" i="7"/>
  <c r="T149" i="7"/>
  <c r="R149" i="7"/>
  <c r="P149" i="7"/>
  <c r="BI148" i="7"/>
  <c r="BH148" i="7"/>
  <c r="BG148" i="7"/>
  <c r="BF148" i="7"/>
  <c r="T148" i="7"/>
  <c r="R148" i="7"/>
  <c r="P148" i="7"/>
  <c r="BI147" i="7"/>
  <c r="BH147" i="7"/>
  <c r="BG147" i="7"/>
  <c r="BF147" i="7"/>
  <c r="T147" i="7"/>
  <c r="R147" i="7"/>
  <c r="P147" i="7"/>
  <c r="BI145" i="7"/>
  <c r="BH145" i="7"/>
  <c r="BG145" i="7"/>
  <c r="BF145" i="7"/>
  <c r="T145" i="7"/>
  <c r="T144" i="7" s="1"/>
  <c r="R145" i="7"/>
  <c r="R144" i="7"/>
  <c r="P145" i="7"/>
  <c r="P144" i="7" s="1"/>
  <c r="BI143" i="7"/>
  <c r="BH143" i="7"/>
  <c r="BG143" i="7"/>
  <c r="BF143" i="7"/>
  <c r="T143" i="7"/>
  <c r="R143" i="7"/>
  <c r="P143" i="7"/>
  <c r="BI142" i="7"/>
  <c r="BH142" i="7"/>
  <c r="BG142" i="7"/>
  <c r="BF142" i="7"/>
  <c r="T142" i="7"/>
  <c r="R142" i="7"/>
  <c r="P142" i="7"/>
  <c r="BI141" i="7"/>
  <c r="BH141" i="7"/>
  <c r="BG141" i="7"/>
  <c r="BF141" i="7"/>
  <c r="T141" i="7"/>
  <c r="R141" i="7"/>
  <c r="P141" i="7"/>
  <c r="BI140" i="7"/>
  <c r="BH140" i="7"/>
  <c r="BG140" i="7"/>
  <c r="BF140" i="7"/>
  <c r="T140" i="7"/>
  <c r="R140" i="7"/>
  <c r="P140" i="7"/>
  <c r="BI139" i="7"/>
  <c r="BH139" i="7"/>
  <c r="BG139" i="7"/>
  <c r="BF139" i="7"/>
  <c r="T139" i="7"/>
  <c r="R139" i="7"/>
  <c r="P139" i="7"/>
  <c r="BI138" i="7"/>
  <c r="BH138" i="7"/>
  <c r="BG138" i="7"/>
  <c r="BF138" i="7"/>
  <c r="T138" i="7"/>
  <c r="R138" i="7"/>
  <c r="P138" i="7"/>
  <c r="BI137" i="7"/>
  <c r="BH137" i="7"/>
  <c r="BG137" i="7"/>
  <c r="BF137" i="7"/>
  <c r="T137" i="7"/>
  <c r="R137" i="7"/>
  <c r="P137" i="7"/>
  <c r="BI136" i="7"/>
  <c r="BH136" i="7"/>
  <c r="BG136" i="7"/>
  <c r="BF136" i="7"/>
  <c r="T136" i="7"/>
  <c r="R136" i="7"/>
  <c r="P136" i="7"/>
  <c r="BI135" i="7"/>
  <c r="BH135" i="7"/>
  <c r="BG135" i="7"/>
  <c r="BF135" i="7"/>
  <c r="T135" i="7"/>
  <c r="R135" i="7"/>
  <c r="P135" i="7"/>
  <c r="BI134" i="7"/>
  <c r="BH134" i="7"/>
  <c r="BG134" i="7"/>
  <c r="BF134" i="7"/>
  <c r="T134" i="7"/>
  <c r="R134" i="7"/>
  <c r="P134" i="7"/>
  <c r="BI133" i="7"/>
  <c r="BH133" i="7"/>
  <c r="BG133" i="7"/>
  <c r="BF133" i="7"/>
  <c r="T133" i="7"/>
  <c r="R133" i="7"/>
  <c r="P133" i="7"/>
  <c r="BI131" i="7"/>
  <c r="BH131" i="7"/>
  <c r="BG131" i="7"/>
  <c r="BF131" i="7"/>
  <c r="T131" i="7"/>
  <c r="R131" i="7"/>
  <c r="P131" i="7"/>
  <c r="BI130" i="7"/>
  <c r="BH130" i="7"/>
  <c r="BG130" i="7"/>
  <c r="BF130" i="7"/>
  <c r="T130" i="7"/>
  <c r="R130" i="7"/>
  <c r="P130" i="7"/>
  <c r="BI129" i="7"/>
  <c r="BH129" i="7"/>
  <c r="BG129" i="7"/>
  <c r="BF129" i="7"/>
  <c r="T129" i="7"/>
  <c r="R129" i="7"/>
  <c r="P129" i="7"/>
  <c r="BI128" i="7"/>
  <c r="BH128" i="7"/>
  <c r="BG128" i="7"/>
  <c r="BF128" i="7"/>
  <c r="T128" i="7"/>
  <c r="R128" i="7"/>
  <c r="P128" i="7"/>
  <c r="BI127" i="7"/>
  <c r="BH127" i="7"/>
  <c r="BG127" i="7"/>
  <c r="BF127" i="7"/>
  <c r="T127" i="7"/>
  <c r="R127" i="7"/>
  <c r="P127" i="7"/>
  <c r="J121" i="7"/>
  <c r="F121" i="7"/>
  <c r="F119" i="7"/>
  <c r="E117" i="7"/>
  <c r="J93" i="7"/>
  <c r="F93" i="7"/>
  <c r="F91" i="7"/>
  <c r="E89" i="7"/>
  <c r="J26" i="7"/>
  <c r="E26" i="7"/>
  <c r="J94" i="7" s="1"/>
  <c r="J25" i="7"/>
  <c r="J20" i="7"/>
  <c r="E20" i="7"/>
  <c r="F122" i="7"/>
  <c r="J19" i="7"/>
  <c r="J14" i="7"/>
  <c r="J91" i="7" s="1"/>
  <c r="E7" i="7"/>
  <c r="E113" i="7"/>
  <c r="J39" i="6"/>
  <c r="J38" i="6"/>
  <c r="AY100" i="1"/>
  <c r="J37" i="6"/>
  <c r="AX100" i="1"/>
  <c r="BI148" i="6"/>
  <c r="BH148" i="6"/>
  <c r="BG148" i="6"/>
  <c r="BF148" i="6"/>
  <c r="T148" i="6"/>
  <c r="R148" i="6"/>
  <c r="P148" i="6"/>
  <c r="BI147" i="6"/>
  <c r="BH147" i="6"/>
  <c r="BG147" i="6"/>
  <c r="BF147" i="6"/>
  <c r="T147" i="6"/>
  <c r="R147" i="6"/>
  <c r="P147" i="6"/>
  <c r="BI146" i="6"/>
  <c r="BH146" i="6"/>
  <c r="BG146" i="6"/>
  <c r="BF146" i="6"/>
  <c r="T146" i="6"/>
  <c r="R146" i="6"/>
  <c r="P146" i="6"/>
  <c r="BI145" i="6"/>
  <c r="BH145" i="6"/>
  <c r="BG145" i="6"/>
  <c r="BF145" i="6"/>
  <c r="T145" i="6"/>
  <c r="R145" i="6"/>
  <c r="P145" i="6"/>
  <c r="BI143" i="6"/>
  <c r="BH143" i="6"/>
  <c r="BG143" i="6"/>
  <c r="BF143" i="6"/>
  <c r="T143" i="6"/>
  <c r="R143" i="6"/>
  <c r="P143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40" i="6"/>
  <c r="BH140" i="6"/>
  <c r="BG140" i="6"/>
  <c r="BF140" i="6"/>
  <c r="T140" i="6"/>
  <c r="R140" i="6"/>
  <c r="P140" i="6"/>
  <c r="BI139" i="6"/>
  <c r="BH139" i="6"/>
  <c r="BG139" i="6"/>
  <c r="BF139" i="6"/>
  <c r="T139" i="6"/>
  <c r="R139" i="6"/>
  <c r="P139" i="6"/>
  <c r="BI138" i="6"/>
  <c r="BH138" i="6"/>
  <c r="BG138" i="6"/>
  <c r="BF138" i="6"/>
  <c r="T138" i="6"/>
  <c r="R138" i="6"/>
  <c r="P138" i="6"/>
  <c r="BI137" i="6"/>
  <c r="BH137" i="6"/>
  <c r="BG137" i="6"/>
  <c r="BF137" i="6"/>
  <c r="T137" i="6"/>
  <c r="R137" i="6"/>
  <c r="P137" i="6"/>
  <c r="BI136" i="6"/>
  <c r="BH136" i="6"/>
  <c r="BG136" i="6"/>
  <c r="BF136" i="6"/>
  <c r="T136" i="6"/>
  <c r="R136" i="6"/>
  <c r="P136" i="6"/>
  <c r="BI135" i="6"/>
  <c r="BH135" i="6"/>
  <c r="BG135" i="6"/>
  <c r="BF135" i="6"/>
  <c r="T135" i="6"/>
  <c r="R135" i="6"/>
  <c r="P135" i="6"/>
  <c r="BI134" i="6"/>
  <c r="BH134" i="6"/>
  <c r="BG134" i="6"/>
  <c r="BF134" i="6"/>
  <c r="T134" i="6"/>
  <c r="R134" i="6"/>
  <c r="P134" i="6"/>
  <c r="BI133" i="6"/>
  <c r="BH133" i="6"/>
  <c r="BG133" i="6"/>
  <c r="BF133" i="6"/>
  <c r="T133" i="6"/>
  <c r="R133" i="6"/>
  <c r="P133" i="6"/>
  <c r="BI132" i="6"/>
  <c r="BH132" i="6"/>
  <c r="BG132" i="6"/>
  <c r="BF132" i="6"/>
  <c r="T132" i="6"/>
  <c r="R132" i="6"/>
  <c r="P132" i="6"/>
  <c r="BI131" i="6"/>
  <c r="BH131" i="6"/>
  <c r="BG131" i="6"/>
  <c r="BF131" i="6"/>
  <c r="T131" i="6"/>
  <c r="R131" i="6"/>
  <c r="P131" i="6"/>
  <c r="BI130" i="6"/>
  <c r="BH130" i="6"/>
  <c r="BG130" i="6"/>
  <c r="BF130" i="6"/>
  <c r="T130" i="6"/>
  <c r="R130" i="6"/>
  <c r="P130" i="6"/>
  <c r="BI129" i="6"/>
  <c r="BH129" i="6"/>
  <c r="BG129" i="6"/>
  <c r="BF129" i="6"/>
  <c r="T129" i="6"/>
  <c r="R129" i="6"/>
  <c r="P129" i="6"/>
  <c r="BI128" i="6"/>
  <c r="BH128" i="6"/>
  <c r="BG128" i="6"/>
  <c r="BF128" i="6"/>
  <c r="T128" i="6"/>
  <c r="R128" i="6"/>
  <c r="P128" i="6"/>
  <c r="BI127" i="6"/>
  <c r="BH127" i="6"/>
  <c r="BG127" i="6"/>
  <c r="BF127" i="6"/>
  <c r="T127" i="6"/>
  <c r="R127" i="6"/>
  <c r="P127" i="6"/>
  <c r="BI126" i="6"/>
  <c r="BH126" i="6"/>
  <c r="BG126" i="6"/>
  <c r="BF126" i="6"/>
  <c r="T126" i="6"/>
  <c r="R126" i="6"/>
  <c r="P126" i="6"/>
  <c r="BI125" i="6"/>
  <c r="BH125" i="6"/>
  <c r="BG125" i="6"/>
  <c r="BF125" i="6"/>
  <c r="T125" i="6"/>
  <c r="R125" i="6"/>
  <c r="P125" i="6"/>
  <c r="BI124" i="6"/>
  <c r="BH124" i="6"/>
  <c r="BG124" i="6"/>
  <c r="BF124" i="6"/>
  <c r="T124" i="6"/>
  <c r="R124" i="6"/>
  <c r="P124" i="6"/>
  <c r="J118" i="6"/>
  <c r="F118" i="6"/>
  <c r="F116" i="6"/>
  <c r="E114" i="6"/>
  <c r="J93" i="6"/>
  <c r="F93" i="6"/>
  <c r="F91" i="6"/>
  <c r="E89" i="6"/>
  <c r="J26" i="6"/>
  <c r="E26" i="6"/>
  <c r="J94" i="6" s="1"/>
  <c r="J25" i="6"/>
  <c r="J20" i="6"/>
  <c r="E20" i="6"/>
  <c r="F119" i="6" s="1"/>
  <c r="J19" i="6"/>
  <c r="J14" i="6"/>
  <c r="J91" i="6" s="1"/>
  <c r="E7" i="6"/>
  <c r="E110" i="6"/>
  <c r="J39" i="5"/>
  <c r="J38" i="5"/>
  <c r="AY99" i="1" s="1"/>
  <c r="J37" i="5"/>
  <c r="AX99" i="1" s="1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8" i="5"/>
  <c r="BH128" i="5"/>
  <c r="BG128" i="5"/>
  <c r="BF128" i="5"/>
  <c r="T128" i="5"/>
  <c r="R128" i="5"/>
  <c r="P128" i="5"/>
  <c r="BI127" i="5"/>
  <c r="BH127" i="5"/>
  <c r="BG127" i="5"/>
  <c r="BF127" i="5"/>
  <c r="T127" i="5"/>
  <c r="R127" i="5"/>
  <c r="P127" i="5"/>
  <c r="J121" i="5"/>
  <c r="F121" i="5"/>
  <c r="F119" i="5"/>
  <c r="E117" i="5"/>
  <c r="J93" i="5"/>
  <c r="F93" i="5"/>
  <c r="F91" i="5"/>
  <c r="E89" i="5"/>
  <c r="J26" i="5"/>
  <c r="E26" i="5"/>
  <c r="J122" i="5" s="1"/>
  <c r="J25" i="5"/>
  <c r="J20" i="5"/>
  <c r="E20" i="5"/>
  <c r="F122" i="5" s="1"/>
  <c r="J19" i="5"/>
  <c r="J14" i="5"/>
  <c r="J119" i="5"/>
  <c r="E7" i="5"/>
  <c r="E113" i="5"/>
  <c r="J39" i="4"/>
  <c r="J38" i="4"/>
  <c r="AY98" i="1"/>
  <c r="J37" i="4"/>
  <c r="AX98" i="1"/>
  <c r="BI145" i="4"/>
  <c r="BH145" i="4"/>
  <c r="BG145" i="4"/>
  <c r="BF145" i="4"/>
  <c r="T145" i="4"/>
  <c r="R145" i="4"/>
  <c r="P145" i="4"/>
  <c r="BI144" i="4"/>
  <c r="BH144" i="4"/>
  <c r="BG144" i="4"/>
  <c r="BF144" i="4"/>
  <c r="T144" i="4"/>
  <c r="R144" i="4"/>
  <c r="P144" i="4"/>
  <c r="BI143" i="4"/>
  <c r="BH143" i="4"/>
  <c r="BG143" i="4"/>
  <c r="BF143" i="4"/>
  <c r="T143" i="4"/>
  <c r="R143" i="4"/>
  <c r="P143" i="4"/>
  <c r="BI142" i="4"/>
  <c r="BH142" i="4"/>
  <c r="BG142" i="4"/>
  <c r="BF142" i="4"/>
  <c r="T142" i="4"/>
  <c r="R142" i="4"/>
  <c r="P142" i="4"/>
  <c r="BI141" i="4"/>
  <c r="BH141" i="4"/>
  <c r="BG141" i="4"/>
  <c r="BF141" i="4"/>
  <c r="T141" i="4"/>
  <c r="R141" i="4"/>
  <c r="P141" i="4"/>
  <c r="P140" i="4" s="1"/>
  <c r="BI139" i="4"/>
  <c r="BH139" i="4"/>
  <c r="BG139" i="4"/>
  <c r="BF139" i="4"/>
  <c r="T139" i="4"/>
  <c r="R139" i="4"/>
  <c r="P139" i="4"/>
  <c r="BI138" i="4"/>
  <c r="BH138" i="4"/>
  <c r="BG138" i="4"/>
  <c r="BF138" i="4"/>
  <c r="T138" i="4"/>
  <c r="R138" i="4"/>
  <c r="P138" i="4"/>
  <c r="BI136" i="4"/>
  <c r="BH136" i="4"/>
  <c r="BG136" i="4"/>
  <c r="BF136" i="4"/>
  <c r="T136" i="4"/>
  <c r="R136" i="4"/>
  <c r="P136" i="4"/>
  <c r="BI135" i="4"/>
  <c r="BH135" i="4"/>
  <c r="BG135" i="4"/>
  <c r="BF135" i="4"/>
  <c r="T135" i="4"/>
  <c r="R135" i="4"/>
  <c r="P135" i="4"/>
  <c r="BI134" i="4"/>
  <c r="BH134" i="4"/>
  <c r="BG134" i="4"/>
  <c r="BF134" i="4"/>
  <c r="T134" i="4"/>
  <c r="R134" i="4"/>
  <c r="P134" i="4"/>
  <c r="BI133" i="4"/>
  <c r="BH133" i="4"/>
  <c r="BG133" i="4"/>
  <c r="BF133" i="4"/>
  <c r="T133" i="4"/>
  <c r="R133" i="4"/>
  <c r="P133" i="4"/>
  <c r="BI132" i="4"/>
  <c r="BH132" i="4"/>
  <c r="BG132" i="4"/>
  <c r="BF132" i="4"/>
  <c r="T132" i="4"/>
  <c r="R132" i="4"/>
  <c r="P132" i="4"/>
  <c r="BI130" i="4"/>
  <c r="BH130" i="4"/>
  <c r="BG130" i="4"/>
  <c r="BF130" i="4"/>
  <c r="T130" i="4"/>
  <c r="T129" i="4"/>
  <c r="R130" i="4"/>
  <c r="R129" i="4"/>
  <c r="P130" i="4"/>
  <c r="P129" i="4" s="1"/>
  <c r="BI128" i="4"/>
  <c r="BH128" i="4"/>
  <c r="BG128" i="4"/>
  <c r="BF128" i="4"/>
  <c r="T128" i="4"/>
  <c r="R128" i="4"/>
  <c r="P128" i="4"/>
  <c r="BI127" i="4"/>
  <c r="BH127" i="4"/>
  <c r="BG127" i="4"/>
  <c r="BF127" i="4"/>
  <c r="T127" i="4"/>
  <c r="R127" i="4"/>
  <c r="P127" i="4"/>
  <c r="J121" i="4"/>
  <c r="F121" i="4"/>
  <c r="F119" i="4"/>
  <c r="E117" i="4"/>
  <c r="J93" i="4"/>
  <c r="F93" i="4"/>
  <c r="F91" i="4"/>
  <c r="E89" i="4"/>
  <c r="J26" i="4"/>
  <c r="E26" i="4"/>
  <c r="J122" i="4"/>
  <c r="J25" i="4"/>
  <c r="J20" i="4"/>
  <c r="E20" i="4"/>
  <c r="F94" i="4" s="1"/>
  <c r="J19" i="4"/>
  <c r="J14" i="4"/>
  <c r="J119" i="4" s="1"/>
  <c r="E7" i="4"/>
  <c r="E85" i="4"/>
  <c r="J39" i="3"/>
  <c r="J38" i="3"/>
  <c r="AY97" i="1" s="1"/>
  <c r="J37" i="3"/>
  <c r="AX97" i="1" s="1"/>
  <c r="BI188" i="3"/>
  <c r="BH188" i="3"/>
  <c r="BG188" i="3"/>
  <c r="BF188" i="3"/>
  <c r="T188" i="3"/>
  <c r="R188" i="3"/>
  <c r="P188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79" i="3"/>
  <c r="BH179" i="3"/>
  <c r="BG179" i="3"/>
  <c r="BF179" i="3"/>
  <c r="T179" i="3"/>
  <c r="R179" i="3"/>
  <c r="P179" i="3"/>
  <c r="BI176" i="3"/>
  <c r="BH176" i="3"/>
  <c r="BG176" i="3"/>
  <c r="BF176" i="3"/>
  <c r="T176" i="3"/>
  <c r="R176" i="3"/>
  <c r="P176" i="3"/>
  <c r="BI173" i="3"/>
  <c r="BH173" i="3"/>
  <c r="BG173" i="3"/>
  <c r="BF173" i="3"/>
  <c r="T173" i="3"/>
  <c r="R173" i="3"/>
  <c r="P173" i="3"/>
  <c r="BI171" i="3"/>
  <c r="BH171" i="3"/>
  <c r="BG171" i="3"/>
  <c r="BF171" i="3"/>
  <c r="T171" i="3"/>
  <c r="R171" i="3"/>
  <c r="P171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4" i="3"/>
  <c r="BH164" i="3"/>
  <c r="BG164" i="3"/>
  <c r="BF164" i="3"/>
  <c r="T164" i="3"/>
  <c r="R164" i="3"/>
  <c r="P164" i="3"/>
  <c r="BI162" i="3"/>
  <c r="BH162" i="3"/>
  <c r="BG162" i="3"/>
  <c r="BF162" i="3"/>
  <c r="T162" i="3"/>
  <c r="R162" i="3"/>
  <c r="P162" i="3"/>
  <c r="BI159" i="3"/>
  <c r="BH159" i="3"/>
  <c r="BG159" i="3"/>
  <c r="BF159" i="3"/>
  <c r="T159" i="3"/>
  <c r="R159" i="3"/>
  <c r="P159" i="3"/>
  <c r="BI156" i="3"/>
  <c r="BH156" i="3"/>
  <c r="BG156" i="3"/>
  <c r="BF156" i="3"/>
  <c r="T156" i="3"/>
  <c r="R156" i="3"/>
  <c r="P156" i="3"/>
  <c r="BI154" i="3"/>
  <c r="BH154" i="3"/>
  <c r="BG154" i="3"/>
  <c r="BF154" i="3"/>
  <c r="T154" i="3"/>
  <c r="R154" i="3"/>
  <c r="P154" i="3"/>
  <c r="BI151" i="3"/>
  <c r="BH151" i="3"/>
  <c r="BG151" i="3"/>
  <c r="BF151" i="3"/>
  <c r="T151" i="3"/>
  <c r="R151" i="3"/>
  <c r="P151" i="3"/>
  <c r="BI149" i="3"/>
  <c r="BH149" i="3"/>
  <c r="BG149" i="3"/>
  <c r="BF149" i="3"/>
  <c r="T149" i="3"/>
  <c r="R149" i="3"/>
  <c r="P149" i="3"/>
  <c r="BI146" i="3"/>
  <c r="BH146" i="3"/>
  <c r="BG146" i="3"/>
  <c r="BF146" i="3"/>
  <c r="T146" i="3"/>
  <c r="R146" i="3"/>
  <c r="P146" i="3"/>
  <c r="BI143" i="3"/>
  <c r="BH143" i="3"/>
  <c r="BG143" i="3"/>
  <c r="BF143" i="3"/>
  <c r="T143" i="3"/>
  <c r="R143" i="3"/>
  <c r="P143" i="3"/>
  <c r="BI141" i="3"/>
  <c r="BH141" i="3"/>
  <c r="BG141" i="3"/>
  <c r="BF141" i="3"/>
  <c r="T141" i="3"/>
  <c r="R141" i="3"/>
  <c r="P141" i="3"/>
  <c r="BI138" i="3"/>
  <c r="BH138" i="3"/>
  <c r="BG138" i="3"/>
  <c r="BF138" i="3"/>
  <c r="T138" i="3"/>
  <c r="R138" i="3"/>
  <c r="P138" i="3"/>
  <c r="BI135" i="3"/>
  <c r="BH135" i="3"/>
  <c r="BG135" i="3"/>
  <c r="BF135" i="3"/>
  <c r="T135" i="3"/>
  <c r="R135" i="3"/>
  <c r="P135" i="3"/>
  <c r="BI134" i="3"/>
  <c r="BH134" i="3"/>
  <c r="BG134" i="3"/>
  <c r="BF134" i="3"/>
  <c r="T134" i="3"/>
  <c r="R134" i="3"/>
  <c r="P134" i="3"/>
  <c r="BI130" i="3"/>
  <c r="BH130" i="3"/>
  <c r="BG130" i="3"/>
  <c r="BF130" i="3"/>
  <c r="T130" i="3"/>
  <c r="R130" i="3"/>
  <c r="P130" i="3"/>
  <c r="BI127" i="3"/>
  <c r="BH127" i="3"/>
  <c r="BG127" i="3"/>
  <c r="BF127" i="3"/>
  <c r="T127" i="3"/>
  <c r="R127" i="3"/>
  <c r="P127" i="3"/>
  <c r="BI124" i="3"/>
  <c r="BH124" i="3"/>
  <c r="BG124" i="3"/>
  <c r="BF124" i="3"/>
  <c r="T124" i="3"/>
  <c r="R124" i="3"/>
  <c r="P124" i="3"/>
  <c r="J119" i="3"/>
  <c r="J118" i="3"/>
  <c r="F118" i="3"/>
  <c r="F116" i="3"/>
  <c r="E114" i="3"/>
  <c r="J94" i="3"/>
  <c r="J93" i="3"/>
  <c r="F93" i="3"/>
  <c r="F91" i="3"/>
  <c r="E89" i="3"/>
  <c r="J20" i="3"/>
  <c r="E20" i="3"/>
  <c r="F94" i="3" s="1"/>
  <c r="J19" i="3"/>
  <c r="J14" i="3"/>
  <c r="J116" i="3"/>
  <c r="E7" i="3"/>
  <c r="E110" i="3" s="1"/>
  <c r="J39" i="2"/>
  <c r="J38" i="2"/>
  <c r="AY96" i="1" s="1"/>
  <c r="J37" i="2"/>
  <c r="AX96" i="1" s="1"/>
  <c r="BI2770" i="2"/>
  <c r="BH2770" i="2"/>
  <c r="BG2770" i="2"/>
  <c r="BF2770" i="2"/>
  <c r="T2770" i="2"/>
  <c r="R2770" i="2"/>
  <c r="P2770" i="2"/>
  <c r="BI2769" i="2"/>
  <c r="BH2769" i="2"/>
  <c r="BG2769" i="2"/>
  <c r="BF2769" i="2"/>
  <c r="T2769" i="2"/>
  <c r="R2769" i="2"/>
  <c r="P2769" i="2"/>
  <c r="BI2765" i="2"/>
  <c r="BH2765" i="2"/>
  <c r="BG2765" i="2"/>
  <c r="BF2765" i="2"/>
  <c r="T2765" i="2"/>
  <c r="R2765" i="2"/>
  <c r="P2765" i="2"/>
  <c r="BI2757" i="2"/>
  <c r="BH2757" i="2"/>
  <c r="BG2757" i="2"/>
  <c r="BF2757" i="2"/>
  <c r="T2757" i="2"/>
  <c r="R2757" i="2"/>
  <c r="P2757" i="2"/>
  <c r="BI2751" i="2"/>
  <c r="BH2751" i="2"/>
  <c r="BG2751" i="2"/>
  <c r="BF2751" i="2"/>
  <c r="T2751" i="2"/>
  <c r="R2751" i="2"/>
  <c r="P2751" i="2"/>
  <c r="BI2743" i="2"/>
  <c r="BH2743" i="2"/>
  <c r="BG2743" i="2"/>
  <c r="BF2743" i="2"/>
  <c r="T2743" i="2"/>
  <c r="R2743" i="2"/>
  <c r="P2743" i="2"/>
  <c r="BI2742" i="2"/>
  <c r="BH2742" i="2"/>
  <c r="BG2742" i="2"/>
  <c r="BF2742" i="2"/>
  <c r="T2742" i="2"/>
  <c r="R2742" i="2"/>
  <c r="P2742" i="2"/>
  <c r="BI2733" i="2"/>
  <c r="BH2733" i="2"/>
  <c r="BG2733" i="2"/>
  <c r="BF2733" i="2"/>
  <c r="T2733" i="2"/>
  <c r="R2733" i="2"/>
  <c r="P2733" i="2"/>
  <c r="BI2719" i="2"/>
  <c r="BH2719" i="2"/>
  <c r="BG2719" i="2"/>
  <c r="BF2719" i="2"/>
  <c r="T2719" i="2"/>
  <c r="R2719" i="2"/>
  <c r="P2719" i="2"/>
  <c r="BI2706" i="2"/>
  <c r="BH2706" i="2"/>
  <c r="BG2706" i="2"/>
  <c r="BF2706" i="2"/>
  <c r="T2706" i="2"/>
  <c r="R2706" i="2"/>
  <c r="P2706" i="2"/>
  <c r="BI2700" i="2"/>
  <c r="BH2700" i="2"/>
  <c r="BG2700" i="2"/>
  <c r="BF2700" i="2"/>
  <c r="T2700" i="2"/>
  <c r="R2700" i="2"/>
  <c r="P2700" i="2"/>
  <c r="BI2689" i="2"/>
  <c r="BH2689" i="2"/>
  <c r="BG2689" i="2"/>
  <c r="BF2689" i="2"/>
  <c r="T2689" i="2"/>
  <c r="R2689" i="2"/>
  <c r="P2689" i="2"/>
  <c r="BI2675" i="2"/>
  <c r="BH2675" i="2"/>
  <c r="BG2675" i="2"/>
  <c r="BF2675" i="2"/>
  <c r="T2675" i="2"/>
  <c r="R2675" i="2"/>
  <c r="P2675" i="2"/>
  <c r="BI2667" i="2"/>
  <c r="BH2667" i="2"/>
  <c r="BG2667" i="2"/>
  <c r="BF2667" i="2"/>
  <c r="T2667" i="2"/>
  <c r="R2667" i="2"/>
  <c r="P2667" i="2"/>
  <c r="BI2659" i="2"/>
  <c r="BH2659" i="2"/>
  <c r="BG2659" i="2"/>
  <c r="BF2659" i="2"/>
  <c r="T2659" i="2"/>
  <c r="R2659" i="2"/>
  <c r="P2659" i="2"/>
  <c r="BI2658" i="2"/>
  <c r="BH2658" i="2"/>
  <c r="BG2658" i="2"/>
  <c r="BF2658" i="2"/>
  <c r="T2658" i="2"/>
  <c r="R2658" i="2"/>
  <c r="P2658" i="2"/>
  <c r="BI2656" i="2"/>
  <c r="BH2656" i="2"/>
  <c r="BG2656" i="2"/>
  <c r="BF2656" i="2"/>
  <c r="T2656" i="2"/>
  <c r="R2656" i="2"/>
  <c r="P2656" i="2"/>
  <c r="BI2649" i="2"/>
  <c r="BH2649" i="2"/>
  <c r="BG2649" i="2"/>
  <c r="BF2649" i="2"/>
  <c r="T2649" i="2"/>
  <c r="R2649" i="2"/>
  <c r="P2649" i="2"/>
  <c r="BI2647" i="2"/>
  <c r="BH2647" i="2"/>
  <c r="BG2647" i="2"/>
  <c r="BF2647" i="2"/>
  <c r="T2647" i="2"/>
  <c r="R2647" i="2"/>
  <c r="P2647" i="2"/>
  <c r="BI2645" i="2"/>
  <c r="BH2645" i="2"/>
  <c r="BG2645" i="2"/>
  <c r="BF2645" i="2"/>
  <c r="T2645" i="2"/>
  <c r="R2645" i="2"/>
  <c r="P2645" i="2"/>
  <c r="BI2637" i="2"/>
  <c r="BH2637" i="2"/>
  <c r="BG2637" i="2"/>
  <c r="BF2637" i="2"/>
  <c r="T2637" i="2"/>
  <c r="R2637" i="2"/>
  <c r="P2637" i="2"/>
  <c r="BI2636" i="2"/>
  <c r="BH2636" i="2"/>
  <c r="BG2636" i="2"/>
  <c r="BF2636" i="2"/>
  <c r="T2636" i="2"/>
  <c r="R2636" i="2"/>
  <c r="P2636" i="2"/>
  <c r="BI2629" i="2"/>
  <c r="BH2629" i="2"/>
  <c r="BG2629" i="2"/>
  <c r="BF2629" i="2"/>
  <c r="T2629" i="2"/>
  <c r="R2629" i="2"/>
  <c r="P2629" i="2"/>
  <c r="BI2619" i="2"/>
  <c r="BH2619" i="2"/>
  <c r="BG2619" i="2"/>
  <c r="BF2619" i="2"/>
  <c r="T2619" i="2"/>
  <c r="R2619" i="2"/>
  <c r="P2619" i="2"/>
  <c r="BI2604" i="2"/>
  <c r="BH2604" i="2"/>
  <c r="BG2604" i="2"/>
  <c r="BF2604" i="2"/>
  <c r="T2604" i="2"/>
  <c r="R2604" i="2"/>
  <c r="P2604" i="2"/>
  <c r="BI2602" i="2"/>
  <c r="BH2602" i="2"/>
  <c r="BG2602" i="2"/>
  <c r="BF2602" i="2"/>
  <c r="T2602" i="2"/>
  <c r="R2602" i="2"/>
  <c r="P2602" i="2"/>
  <c r="BI2593" i="2"/>
  <c r="BH2593" i="2"/>
  <c r="BG2593" i="2"/>
  <c r="BF2593" i="2"/>
  <c r="T2593" i="2"/>
  <c r="R2593" i="2"/>
  <c r="P2593" i="2"/>
  <c r="BI2584" i="2"/>
  <c r="BH2584" i="2"/>
  <c r="BG2584" i="2"/>
  <c r="BF2584" i="2"/>
  <c r="T2584" i="2"/>
  <c r="R2584" i="2"/>
  <c r="P2584" i="2"/>
  <c r="BI2581" i="2"/>
  <c r="BH2581" i="2"/>
  <c r="BG2581" i="2"/>
  <c r="BF2581" i="2"/>
  <c r="T2581" i="2"/>
  <c r="R2581" i="2"/>
  <c r="P2581" i="2"/>
  <c r="BI2556" i="2"/>
  <c r="BH2556" i="2"/>
  <c r="BG2556" i="2"/>
  <c r="BF2556" i="2"/>
  <c r="T2556" i="2"/>
  <c r="R2556" i="2"/>
  <c r="P2556" i="2"/>
  <c r="BI2541" i="2"/>
  <c r="BH2541" i="2"/>
  <c r="BG2541" i="2"/>
  <c r="BF2541" i="2"/>
  <c r="T2541" i="2"/>
  <c r="R2541" i="2"/>
  <c r="P2541" i="2"/>
  <c r="BI2532" i="2"/>
  <c r="BH2532" i="2"/>
  <c r="BG2532" i="2"/>
  <c r="BF2532" i="2"/>
  <c r="T2532" i="2"/>
  <c r="R2532" i="2"/>
  <c r="P2532" i="2"/>
  <c r="BI2530" i="2"/>
  <c r="BH2530" i="2"/>
  <c r="BG2530" i="2"/>
  <c r="BF2530" i="2"/>
  <c r="T2530" i="2"/>
  <c r="R2530" i="2"/>
  <c r="P2530" i="2"/>
  <c r="BI2515" i="2"/>
  <c r="BH2515" i="2"/>
  <c r="BG2515" i="2"/>
  <c r="BF2515" i="2"/>
  <c r="T2515" i="2"/>
  <c r="R2515" i="2"/>
  <c r="P2515" i="2"/>
  <c r="BI2496" i="2"/>
  <c r="BH2496" i="2"/>
  <c r="BG2496" i="2"/>
  <c r="BF2496" i="2"/>
  <c r="T2496" i="2"/>
  <c r="R2496" i="2"/>
  <c r="P2496" i="2"/>
  <c r="BI2494" i="2"/>
  <c r="BH2494" i="2"/>
  <c r="BG2494" i="2"/>
  <c r="BF2494" i="2"/>
  <c r="T2494" i="2"/>
  <c r="R2494" i="2"/>
  <c r="P2494" i="2"/>
  <c r="BI2482" i="2"/>
  <c r="BH2482" i="2"/>
  <c r="BG2482" i="2"/>
  <c r="BF2482" i="2"/>
  <c r="T2482" i="2"/>
  <c r="R2482" i="2"/>
  <c r="P2482" i="2"/>
  <c r="BI2462" i="2"/>
  <c r="BH2462" i="2"/>
  <c r="BG2462" i="2"/>
  <c r="BF2462" i="2"/>
  <c r="T2462" i="2"/>
  <c r="R2462" i="2"/>
  <c r="P2462" i="2"/>
  <c r="BI2442" i="2"/>
  <c r="BH2442" i="2"/>
  <c r="BG2442" i="2"/>
  <c r="BF2442" i="2"/>
  <c r="T2442" i="2"/>
  <c r="R2442" i="2"/>
  <c r="P2442" i="2"/>
  <c r="BI2439" i="2"/>
  <c r="BH2439" i="2"/>
  <c r="BG2439" i="2"/>
  <c r="BF2439" i="2"/>
  <c r="T2439" i="2"/>
  <c r="R2439" i="2"/>
  <c r="P2439" i="2"/>
  <c r="BI2437" i="2"/>
  <c r="BH2437" i="2"/>
  <c r="BG2437" i="2"/>
  <c r="BF2437" i="2"/>
  <c r="T2437" i="2"/>
  <c r="R2437" i="2"/>
  <c r="P2437" i="2"/>
  <c r="BI2425" i="2"/>
  <c r="BH2425" i="2"/>
  <c r="BG2425" i="2"/>
  <c r="BF2425" i="2"/>
  <c r="T2425" i="2"/>
  <c r="R2425" i="2"/>
  <c r="P2425" i="2"/>
  <c r="BI2388" i="2"/>
  <c r="BH2388" i="2"/>
  <c r="BG2388" i="2"/>
  <c r="BF2388" i="2"/>
  <c r="T2388" i="2"/>
  <c r="R2388" i="2"/>
  <c r="P2388" i="2"/>
  <c r="BI2351" i="2"/>
  <c r="BH2351" i="2"/>
  <c r="BG2351" i="2"/>
  <c r="BF2351" i="2"/>
  <c r="T2351" i="2"/>
  <c r="R2351" i="2"/>
  <c r="P2351" i="2"/>
  <c r="BI2349" i="2"/>
  <c r="BH2349" i="2"/>
  <c r="BG2349" i="2"/>
  <c r="BF2349" i="2"/>
  <c r="T2349" i="2"/>
  <c r="R2349" i="2"/>
  <c r="P2349" i="2"/>
  <c r="BI2342" i="2"/>
  <c r="BH2342" i="2"/>
  <c r="BG2342" i="2"/>
  <c r="BF2342" i="2"/>
  <c r="T2342" i="2"/>
  <c r="R2342" i="2"/>
  <c r="P2342" i="2"/>
  <c r="BI2332" i="2"/>
  <c r="BH2332" i="2"/>
  <c r="BG2332" i="2"/>
  <c r="BF2332" i="2"/>
  <c r="T2332" i="2"/>
  <c r="R2332" i="2"/>
  <c r="P2332" i="2"/>
  <c r="BI2320" i="2"/>
  <c r="BH2320" i="2"/>
  <c r="BG2320" i="2"/>
  <c r="BF2320" i="2"/>
  <c r="T2320" i="2"/>
  <c r="R2320" i="2"/>
  <c r="P2320" i="2"/>
  <c r="BI2311" i="2"/>
  <c r="BH2311" i="2"/>
  <c r="BG2311" i="2"/>
  <c r="BF2311" i="2"/>
  <c r="T2311" i="2"/>
  <c r="R2311" i="2"/>
  <c r="P2311" i="2"/>
  <c r="BI2303" i="2"/>
  <c r="BH2303" i="2"/>
  <c r="BG2303" i="2"/>
  <c r="BF2303" i="2"/>
  <c r="T2303" i="2"/>
  <c r="R2303" i="2"/>
  <c r="P2303" i="2"/>
  <c r="BI2301" i="2"/>
  <c r="BH2301" i="2"/>
  <c r="BG2301" i="2"/>
  <c r="BF2301" i="2"/>
  <c r="T2301" i="2"/>
  <c r="R2301" i="2"/>
  <c r="P2301" i="2"/>
  <c r="BI2290" i="2"/>
  <c r="BH2290" i="2"/>
  <c r="BG2290" i="2"/>
  <c r="BF2290" i="2"/>
  <c r="T2290" i="2"/>
  <c r="R2290" i="2"/>
  <c r="P2290" i="2"/>
  <c r="BI2282" i="2"/>
  <c r="BH2282" i="2"/>
  <c r="BG2282" i="2"/>
  <c r="BF2282" i="2"/>
  <c r="T2282" i="2"/>
  <c r="R2282" i="2"/>
  <c r="P2282" i="2"/>
  <c r="BI2268" i="2"/>
  <c r="BH2268" i="2"/>
  <c r="BG2268" i="2"/>
  <c r="BF2268" i="2"/>
  <c r="T2268" i="2"/>
  <c r="R2268" i="2"/>
  <c r="P2268" i="2"/>
  <c r="BI2266" i="2"/>
  <c r="BH2266" i="2"/>
  <c r="BG2266" i="2"/>
  <c r="BF2266" i="2"/>
  <c r="T2266" i="2"/>
  <c r="R2266" i="2"/>
  <c r="P2266" i="2"/>
  <c r="BI2248" i="2"/>
  <c r="BH2248" i="2"/>
  <c r="BG2248" i="2"/>
  <c r="BF2248" i="2"/>
  <c r="T2248" i="2"/>
  <c r="R2248" i="2"/>
  <c r="P2248" i="2"/>
  <c r="BI2235" i="2"/>
  <c r="BH2235" i="2"/>
  <c r="BG2235" i="2"/>
  <c r="BF2235" i="2"/>
  <c r="T2235" i="2"/>
  <c r="R2235" i="2"/>
  <c r="P2235" i="2"/>
  <c r="BI2225" i="2"/>
  <c r="BH2225" i="2"/>
  <c r="BG2225" i="2"/>
  <c r="BF2225" i="2"/>
  <c r="T2225" i="2"/>
  <c r="R2225" i="2"/>
  <c r="P2225" i="2"/>
  <c r="BI2223" i="2"/>
  <c r="BH2223" i="2"/>
  <c r="BG2223" i="2"/>
  <c r="BF2223" i="2"/>
  <c r="T2223" i="2"/>
  <c r="R2223" i="2"/>
  <c r="P2223" i="2"/>
  <c r="BI2222" i="2"/>
  <c r="BH2222" i="2"/>
  <c r="BG2222" i="2"/>
  <c r="BF2222" i="2"/>
  <c r="T2222" i="2"/>
  <c r="R2222" i="2"/>
  <c r="P2222" i="2"/>
  <c r="BI2204" i="2"/>
  <c r="BH2204" i="2"/>
  <c r="BG2204" i="2"/>
  <c r="BF2204" i="2"/>
  <c r="T2204" i="2"/>
  <c r="R2204" i="2"/>
  <c r="P2204" i="2"/>
  <c r="BI2178" i="2"/>
  <c r="BH2178" i="2"/>
  <c r="BG2178" i="2"/>
  <c r="BF2178" i="2"/>
  <c r="T2178" i="2"/>
  <c r="R2178" i="2"/>
  <c r="P2178" i="2"/>
  <c r="BI2176" i="2"/>
  <c r="BH2176" i="2"/>
  <c r="BG2176" i="2"/>
  <c r="BF2176" i="2"/>
  <c r="T2176" i="2"/>
  <c r="R2176" i="2"/>
  <c r="P2176" i="2"/>
  <c r="BI2139" i="2"/>
  <c r="BH2139" i="2"/>
  <c r="BG2139" i="2"/>
  <c r="BF2139" i="2"/>
  <c r="T2139" i="2"/>
  <c r="R2139" i="2"/>
  <c r="P2139" i="2"/>
  <c r="BI2136" i="2"/>
  <c r="BH2136" i="2"/>
  <c r="BG2136" i="2"/>
  <c r="BF2136" i="2"/>
  <c r="T2136" i="2"/>
  <c r="R2136" i="2"/>
  <c r="P2136" i="2"/>
  <c r="BI2125" i="2"/>
  <c r="BH2125" i="2"/>
  <c r="BG2125" i="2"/>
  <c r="BF2125" i="2"/>
  <c r="T2125" i="2"/>
  <c r="R2125" i="2"/>
  <c r="P2125" i="2"/>
  <c r="BI2114" i="2"/>
  <c r="BH2114" i="2"/>
  <c r="BG2114" i="2"/>
  <c r="BF2114" i="2"/>
  <c r="T2114" i="2"/>
  <c r="R2114" i="2"/>
  <c r="P2114" i="2"/>
  <c r="BI2103" i="2"/>
  <c r="BH2103" i="2"/>
  <c r="BG2103" i="2"/>
  <c r="BF2103" i="2"/>
  <c r="T2103" i="2"/>
  <c r="R2103" i="2"/>
  <c r="P2103" i="2"/>
  <c r="BI2092" i="2"/>
  <c r="BH2092" i="2"/>
  <c r="BG2092" i="2"/>
  <c r="BF2092" i="2"/>
  <c r="T2092" i="2"/>
  <c r="R2092" i="2"/>
  <c r="P2092" i="2"/>
  <c r="BI2082" i="2"/>
  <c r="BH2082" i="2"/>
  <c r="BG2082" i="2"/>
  <c r="BF2082" i="2"/>
  <c r="T2082" i="2"/>
  <c r="R2082" i="2"/>
  <c r="P2082" i="2"/>
  <c r="BI2071" i="2"/>
  <c r="BH2071" i="2"/>
  <c r="BG2071" i="2"/>
  <c r="BF2071" i="2"/>
  <c r="T2071" i="2"/>
  <c r="R2071" i="2"/>
  <c r="P2071" i="2"/>
  <c r="BI2056" i="2"/>
  <c r="BH2056" i="2"/>
  <c r="BG2056" i="2"/>
  <c r="BF2056" i="2"/>
  <c r="T2056" i="2"/>
  <c r="R2056" i="2"/>
  <c r="P2056" i="2"/>
  <c r="BI2047" i="2"/>
  <c r="BH2047" i="2"/>
  <c r="BG2047" i="2"/>
  <c r="BF2047" i="2"/>
  <c r="T2047" i="2"/>
  <c r="R2047" i="2"/>
  <c r="P2047" i="2"/>
  <c r="BI2039" i="2"/>
  <c r="BH2039" i="2"/>
  <c r="BG2039" i="2"/>
  <c r="BF2039" i="2"/>
  <c r="T2039" i="2"/>
  <c r="R2039" i="2"/>
  <c r="P2039" i="2"/>
  <c r="BI2011" i="2"/>
  <c r="BH2011" i="2"/>
  <c r="BG2011" i="2"/>
  <c r="BF2011" i="2"/>
  <c r="T2011" i="2"/>
  <c r="R2011" i="2"/>
  <c r="P2011" i="2"/>
  <c r="BI2009" i="2"/>
  <c r="BH2009" i="2"/>
  <c r="BG2009" i="2"/>
  <c r="BF2009" i="2"/>
  <c r="T2009" i="2"/>
  <c r="R2009" i="2"/>
  <c r="P2009" i="2"/>
  <c r="BI1996" i="2"/>
  <c r="BH1996" i="2"/>
  <c r="BG1996" i="2"/>
  <c r="BF1996" i="2"/>
  <c r="T1996" i="2"/>
  <c r="R1996" i="2"/>
  <c r="P1996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73" i="2"/>
  <c r="BH1973" i="2"/>
  <c r="BG1973" i="2"/>
  <c r="BF1973" i="2"/>
  <c r="T1973" i="2"/>
  <c r="R1973" i="2"/>
  <c r="P1973" i="2"/>
  <c r="BI1939" i="2"/>
  <c r="BH1939" i="2"/>
  <c r="BG1939" i="2"/>
  <c r="BF1939" i="2"/>
  <c r="T1939" i="2"/>
  <c r="R1939" i="2"/>
  <c r="P1939" i="2"/>
  <c r="BI1905" i="2"/>
  <c r="BH1905" i="2"/>
  <c r="BG1905" i="2"/>
  <c r="BF1905" i="2"/>
  <c r="T1905" i="2"/>
  <c r="R1905" i="2"/>
  <c r="P1905" i="2"/>
  <c r="BI1903" i="2"/>
  <c r="BH1903" i="2"/>
  <c r="BG1903" i="2"/>
  <c r="BF1903" i="2"/>
  <c r="T1903" i="2"/>
  <c r="R1903" i="2"/>
  <c r="P1903" i="2"/>
  <c r="BI1902" i="2"/>
  <c r="BH1902" i="2"/>
  <c r="BG1902" i="2"/>
  <c r="BF1902" i="2"/>
  <c r="T1902" i="2"/>
  <c r="R1902" i="2"/>
  <c r="P1902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8" i="2"/>
  <c r="BH1888" i="2"/>
  <c r="BG1888" i="2"/>
  <c r="BF1888" i="2"/>
  <c r="T1888" i="2"/>
  <c r="R1888" i="2"/>
  <c r="P1888" i="2"/>
  <c r="BI1887" i="2"/>
  <c r="BH1887" i="2"/>
  <c r="BG1887" i="2"/>
  <c r="BF1887" i="2"/>
  <c r="T1887" i="2"/>
  <c r="R1887" i="2"/>
  <c r="P1887" i="2"/>
  <c r="BI1886" i="2"/>
  <c r="BH1886" i="2"/>
  <c r="BG1886" i="2"/>
  <c r="BF1886" i="2"/>
  <c r="T1886" i="2"/>
  <c r="R1886" i="2"/>
  <c r="P1886" i="2"/>
  <c r="BI1885" i="2"/>
  <c r="BH1885" i="2"/>
  <c r="BG1885" i="2"/>
  <c r="BF1885" i="2"/>
  <c r="T1885" i="2"/>
  <c r="R1885" i="2"/>
  <c r="P1885" i="2"/>
  <c r="BI1884" i="2"/>
  <c r="BH1884" i="2"/>
  <c r="BG1884" i="2"/>
  <c r="BF1884" i="2"/>
  <c r="T1884" i="2"/>
  <c r="R1884" i="2"/>
  <c r="P1884" i="2"/>
  <c r="BI1883" i="2"/>
  <c r="BH1883" i="2"/>
  <c r="BG1883" i="2"/>
  <c r="BF1883" i="2"/>
  <c r="T1883" i="2"/>
  <c r="R1883" i="2"/>
  <c r="P1883" i="2"/>
  <c r="BI1882" i="2"/>
  <c r="BH1882" i="2"/>
  <c r="BG1882" i="2"/>
  <c r="BF1882" i="2"/>
  <c r="T1882" i="2"/>
  <c r="R1882" i="2"/>
  <c r="P1882" i="2"/>
  <c r="BI1881" i="2"/>
  <c r="BH1881" i="2"/>
  <c r="BG1881" i="2"/>
  <c r="BF1881" i="2"/>
  <c r="T1881" i="2"/>
  <c r="R1881" i="2"/>
  <c r="P1881" i="2"/>
  <c r="BI1880" i="2"/>
  <c r="BH1880" i="2"/>
  <c r="BG1880" i="2"/>
  <c r="BF1880" i="2"/>
  <c r="T1880" i="2"/>
  <c r="R1880" i="2"/>
  <c r="P1880" i="2"/>
  <c r="BI1879" i="2"/>
  <c r="BH1879" i="2"/>
  <c r="BG1879" i="2"/>
  <c r="BF1879" i="2"/>
  <c r="T1879" i="2"/>
  <c r="R1879" i="2"/>
  <c r="P1879" i="2"/>
  <c r="BI1878" i="2"/>
  <c r="BH1878" i="2"/>
  <c r="BG1878" i="2"/>
  <c r="BF1878" i="2"/>
  <c r="T1878" i="2"/>
  <c r="R1878" i="2"/>
  <c r="P1878" i="2"/>
  <c r="BI1877" i="2"/>
  <c r="BH1877" i="2"/>
  <c r="BG1877" i="2"/>
  <c r="BF1877" i="2"/>
  <c r="T1877" i="2"/>
  <c r="R1877" i="2"/>
  <c r="P1877" i="2"/>
  <c r="BI1876" i="2"/>
  <c r="BH1876" i="2"/>
  <c r="BG1876" i="2"/>
  <c r="BF1876" i="2"/>
  <c r="T1876" i="2"/>
  <c r="R1876" i="2"/>
  <c r="P1876" i="2"/>
  <c r="BI1875" i="2"/>
  <c r="BH1875" i="2"/>
  <c r="BG1875" i="2"/>
  <c r="BF1875" i="2"/>
  <c r="T1875" i="2"/>
  <c r="R1875" i="2"/>
  <c r="P1875" i="2"/>
  <c r="BI1874" i="2"/>
  <c r="BH1874" i="2"/>
  <c r="BG1874" i="2"/>
  <c r="BF1874" i="2"/>
  <c r="T1874" i="2"/>
  <c r="R1874" i="2"/>
  <c r="P1874" i="2"/>
  <c r="BI1873" i="2"/>
  <c r="BH1873" i="2"/>
  <c r="BG1873" i="2"/>
  <c r="BF1873" i="2"/>
  <c r="T1873" i="2"/>
  <c r="R1873" i="2"/>
  <c r="P1873" i="2"/>
  <c r="BI1872" i="2"/>
  <c r="BH1872" i="2"/>
  <c r="BG1872" i="2"/>
  <c r="BF1872" i="2"/>
  <c r="T1872" i="2"/>
  <c r="R1872" i="2"/>
  <c r="P1872" i="2"/>
  <c r="BI1871" i="2"/>
  <c r="BH1871" i="2"/>
  <c r="BG1871" i="2"/>
  <c r="BF1871" i="2"/>
  <c r="T1871" i="2"/>
  <c r="R1871" i="2"/>
  <c r="P1871" i="2"/>
  <c r="BI1870" i="2"/>
  <c r="BH1870" i="2"/>
  <c r="BG1870" i="2"/>
  <c r="BF1870" i="2"/>
  <c r="T1870" i="2"/>
  <c r="R1870" i="2"/>
  <c r="P1870" i="2"/>
  <c r="BI1869" i="2"/>
  <c r="BH1869" i="2"/>
  <c r="BG1869" i="2"/>
  <c r="BF1869" i="2"/>
  <c r="T1869" i="2"/>
  <c r="R1869" i="2"/>
  <c r="P1869" i="2"/>
  <c r="BI1867" i="2"/>
  <c r="BH1867" i="2"/>
  <c r="BG1867" i="2"/>
  <c r="BF1867" i="2"/>
  <c r="T1867" i="2"/>
  <c r="R1867" i="2"/>
  <c r="P1867" i="2"/>
  <c r="BI1866" i="2"/>
  <c r="BH1866" i="2"/>
  <c r="BG1866" i="2"/>
  <c r="BF1866" i="2"/>
  <c r="T1866" i="2"/>
  <c r="R1866" i="2"/>
  <c r="P1866" i="2"/>
  <c r="BI1865" i="2"/>
  <c r="BH1865" i="2"/>
  <c r="BG1865" i="2"/>
  <c r="BF1865" i="2"/>
  <c r="T1865" i="2"/>
  <c r="R1865" i="2"/>
  <c r="P1865" i="2"/>
  <c r="BI1864" i="2"/>
  <c r="BH1864" i="2"/>
  <c r="BG1864" i="2"/>
  <c r="BF1864" i="2"/>
  <c r="T1864" i="2"/>
  <c r="R1864" i="2"/>
  <c r="P1864" i="2"/>
  <c r="BI1863" i="2"/>
  <c r="BH1863" i="2"/>
  <c r="BG1863" i="2"/>
  <c r="BF1863" i="2"/>
  <c r="T1863" i="2"/>
  <c r="R1863" i="2"/>
  <c r="P1863" i="2"/>
  <c r="BI1862" i="2"/>
  <c r="BH1862" i="2"/>
  <c r="BG1862" i="2"/>
  <c r="BF1862" i="2"/>
  <c r="T1862" i="2"/>
  <c r="R1862" i="2"/>
  <c r="P1862" i="2"/>
  <c r="BI1861" i="2"/>
  <c r="BH1861" i="2"/>
  <c r="BG1861" i="2"/>
  <c r="BF1861" i="2"/>
  <c r="T1861" i="2"/>
  <c r="R1861" i="2"/>
  <c r="P1861" i="2"/>
  <c r="BI1860" i="2"/>
  <c r="BH1860" i="2"/>
  <c r="BG1860" i="2"/>
  <c r="BF1860" i="2"/>
  <c r="T1860" i="2"/>
  <c r="R1860" i="2"/>
  <c r="P1860" i="2"/>
  <c r="BI1859" i="2"/>
  <c r="BH1859" i="2"/>
  <c r="BG1859" i="2"/>
  <c r="BF1859" i="2"/>
  <c r="T1859" i="2"/>
  <c r="R1859" i="2"/>
  <c r="P1859" i="2"/>
  <c r="BI1858" i="2"/>
  <c r="BH1858" i="2"/>
  <c r="BG1858" i="2"/>
  <c r="BF1858" i="2"/>
  <c r="T1858" i="2"/>
  <c r="R1858" i="2"/>
  <c r="P1858" i="2"/>
  <c r="BI1857" i="2"/>
  <c r="BH1857" i="2"/>
  <c r="BG1857" i="2"/>
  <c r="BF1857" i="2"/>
  <c r="T1857" i="2"/>
  <c r="R1857" i="2"/>
  <c r="P1857" i="2"/>
  <c r="BI1856" i="2"/>
  <c r="BH1856" i="2"/>
  <c r="BG1856" i="2"/>
  <c r="BF1856" i="2"/>
  <c r="T1856" i="2"/>
  <c r="R1856" i="2"/>
  <c r="P1856" i="2"/>
  <c r="BI1855" i="2"/>
  <c r="BH1855" i="2"/>
  <c r="BG1855" i="2"/>
  <c r="BF1855" i="2"/>
  <c r="T1855" i="2"/>
  <c r="R1855" i="2"/>
  <c r="P1855" i="2"/>
  <c r="BI1854" i="2"/>
  <c r="BH1854" i="2"/>
  <c r="BG1854" i="2"/>
  <c r="BF1854" i="2"/>
  <c r="T1854" i="2"/>
  <c r="R1854" i="2"/>
  <c r="P1854" i="2"/>
  <c r="BI1853" i="2"/>
  <c r="BH1853" i="2"/>
  <c r="BG1853" i="2"/>
  <c r="BF1853" i="2"/>
  <c r="T1853" i="2"/>
  <c r="R1853" i="2"/>
  <c r="P1853" i="2"/>
  <c r="BI1852" i="2"/>
  <c r="BH1852" i="2"/>
  <c r="BG1852" i="2"/>
  <c r="BF1852" i="2"/>
  <c r="T1852" i="2"/>
  <c r="R1852" i="2"/>
  <c r="P1852" i="2"/>
  <c r="BI1851" i="2"/>
  <c r="BH1851" i="2"/>
  <c r="BG1851" i="2"/>
  <c r="BF1851" i="2"/>
  <c r="T1851" i="2"/>
  <c r="R1851" i="2"/>
  <c r="P1851" i="2"/>
  <c r="BI1850" i="2"/>
  <c r="BH1850" i="2"/>
  <c r="BG1850" i="2"/>
  <c r="BF1850" i="2"/>
  <c r="T1850" i="2"/>
  <c r="R1850" i="2"/>
  <c r="P1850" i="2"/>
  <c r="BI1849" i="2"/>
  <c r="BH1849" i="2"/>
  <c r="BG1849" i="2"/>
  <c r="BF1849" i="2"/>
  <c r="T1849" i="2"/>
  <c r="R1849" i="2"/>
  <c r="P1849" i="2"/>
  <c r="BI1848" i="2"/>
  <c r="BH1848" i="2"/>
  <c r="BG1848" i="2"/>
  <c r="BF1848" i="2"/>
  <c r="T1848" i="2"/>
  <c r="R1848" i="2"/>
  <c r="P1848" i="2"/>
  <c r="BI1847" i="2"/>
  <c r="BH1847" i="2"/>
  <c r="BG1847" i="2"/>
  <c r="BF1847" i="2"/>
  <c r="T1847" i="2"/>
  <c r="R1847" i="2"/>
  <c r="P1847" i="2"/>
  <c r="BI1846" i="2"/>
  <c r="BH1846" i="2"/>
  <c r="BG1846" i="2"/>
  <c r="BF1846" i="2"/>
  <c r="T1846" i="2"/>
  <c r="R1846" i="2"/>
  <c r="P1846" i="2"/>
  <c r="BI1845" i="2"/>
  <c r="BH1845" i="2"/>
  <c r="BG1845" i="2"/>
  <c r="BF1845" i="2"/>
  <c r="T1845" i="2"/>
  <c r="R1845" i="2"/>
  <c r="P1845" i="2"/>
  <c r="BI1844" i="2"/>
  <c r="BH1844" i="2"/>
  <c r="BG1844" i="2"/>
  <c r="BF1844" i="2"/>
  <c r="T1844" i="2"/>
  <c r="R1844" i="2"/>
  <c r="P1844" i="2"/>
  <c r="BI1841" i="2"/>
  <c r="BH1841" i="2"/>
  <c r="BG1841" i="2"/>
  <c r="BF1841" i="2"/>
  <c r="T1841" i="2"/>
  <c r="R1841" i="2"/>
  <c r="P1841" i="2"/>
  <c r="BI1834" i="2"/>
  <c r="BH1834" i="2"/>
  <c r="BG1834" i="2"/>
  <c r="BF1834" i="2"/>
  <c r="T1834" i="2"/>
  <c r="R1834" i="2"/>
  <c r="P1834" i="2"/>
  <c r="BI1827" i="2"/>
  <c r="BH1827" i="2"/>
  <c r="BG1827" i="2"/>
  <c r="BF1827" i="2"/>
  <c r="T1827" i="2"/>
  <c r="R1827" i="2"/>
  <c r="P1827" i="2"/>
  <c r="BI1824" i="2"/>
  <c r="BH1824" i="2"/>
  <c r="BG1824" i="2"/>
  <c r="BF1824" i="2"/>
  <c r="T1824" i="2"/>
  <c r="R1824" i="2"/>
  <c r="P1824" i="2"/>
  <c r="BI1822" i="2"/>
  <c r="BH1822" i="2"/>
  <c r="BG1822" i="2"/>
  <c r="BF1822" i="2"/>
  <c r="T1822" i="2"/>
  <c r="R1822" i="2"/>
  <c r="P1822" i="2"/>
  <c r="BI1821" i="2"/>
  <c r="BH1821" i="2"/>
  <c r="BG1821" i="2"/>
  <c r="BF1821" i="2"/>
  <c r="T1821" i="2"/>
  <c r="R1821" i="2"/>
  <c r="P1821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3" i="2"/>
  <c r="BH1813" i="2"/>
  <c r="BG1813" i="2"/>
  <c r="BF1813" i="2"/>
  <c r="T1813" i="2"/>
  <c r="R1813" i="2"/>
  <c r="P1813" i="2"/>
  <c r="BI1812" i="2"/>
  <c r="BH1812" i="2"/>
  <c r="BG1812" i="2"/>
  <c r="BF1812" i="2"/>
  <c r="T1812" i="2"/>
  <c r="R1812" i="2"/>
  <c r="P1812" i="2"/>
  <c r="BI1811" i="2"/>
  <c r="BH1811" i="2"/>
  <c r="BG1811" i="2"/>
  <c r="BF1811" i="2"/>
  <c r="T1811" i="2"/>
  <c r="R1811" i="2"/>
  <c r="P1811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8" i="2"/>
  <c r="BH1808" i="2"/>
  <c r="BG1808" i="2"/>
  <c r="BF1808" i="2"/>
  <c r="T1808" i="2"/>
  <c r="R1808" i="2"/>
  <c r="P1808" i="2"/>
  <c r="BI1807" i="2"/>
  <c r="BH1807" i="2"/>
  <c r="BG1807" i="2"/>
  <c r="BF1807" i="2"/>
  <c r="T1807" i="2"/>
  <c r="R1807" i="2"/>
  <c r="P1807" i="2"/>
  <c r="BI1806" i="2"/>
  <c r="BH1806" i="2"/>
  <c r="BG1806" i="2"/>
  <c r="BF1806" i="2"/>
  <c r="T1806" i="2"/>
  <c r="R1806" i="2"/>
  <c r="P1806" i="2"/>
  <c r="BI1805" i="2"/>
  <c r="BH1805" i="2"/>
  <c r="BG1805" i="2"/>
  <c r="BF1805" i="2"/>
  <c r="T1805" i="2"/>
  <c r="R1805" i="2"/>
  <c r="P1805" i="2"/>
  <c r="BI1804" i="2"/>
  <c r="BH1804" i="2"/>
  <c r="BG1804" i="2"/>
  <c r="BF1804" i="2"/>
  <c r="T1804" i="2"/>
  <c r="R1804" i="2"/>
  <c r="P1804" i="2"/>
  <c r="BI1803" i="2"/>
  <c r="BH1803" i="2"/>
  <c r="BG1803" i="2"/>
  <c r="BF1803" i="2"/>
  <c r="T1803" i="2"/>
  <c r="R1803" i="2"/>
  <c r="P1803" i="2"/>
  <c r="BI1802" i="2"/>
  <c r="BH1802" i="2"/>
  <c r="BG1802" i="2"/>
  <c r="BF1802" i="2"/>
  <c r="T1802" i="2"/>
  <c r="R1802" i="2"/>
  <c r="P1802" i="2"/>
  <c r="BI1801" i="2"/>
  <c r="BH1801" i="2"/>
  <c r="BG1801" i="2"/>
  <c r="BF1801" i="2"/>
  <c r="T1801" i="2"/>
  <c r="R1801" i="2"/>
  <c r="P1801" i="2"/>
  <c r="BI1800" i="2"/>
  <c r="BH1800" i="2"/>
  <c r="BG1800" i="2"/>
  <c r="BF1800" i="2"/>
  <c r="T1800" i="2"/>
  <c r="R1800" i="2"/>
  <c r="P1800" i="2"/>
  <c r="BI1799" i="2"/>
  <c r="BH1799" i="2"/>
  <c r="BG1799" i="2"/>
  <c r="BF1799" i="2"/>
  <c r="T1799" i="2"/>
  <c r="R1799" i="2"/>
  <c r="P1799" i="2"/>
  <c r="BI1796" i="2"/>
  <c r="BH1796" i="2"/>
  <c r="BG1796" i="2"/>
  <c r="BF1796" i="2"/>
  <c r="T1796" i="2"/>
  <c r="R1796" i="2"/>
  <c r="P1796" i="2"/>
  <c r="BI1793" i="2"/>
  <c r="BH1793" i="2"/>
  <c r="BG1793" i="2"/>
  <c r="BF1793" i="2"/>
  <c r="T1793" i="2"/>
  <c r="R1793" i="2"/>
  <c r="P1793" i="2"/>
  <c r="BI1777" i="2"/>
  <c r="BH1777" i="2"/>
  <c r="BG1777" i="2"/>
  <c r="BF1777" i="2"/>
  <c r="T1777" i="2"/>
  <c r="R1777" i="2"/>
  <c r="P1777" i="2"/>
  <c r="BI1775" i="2"/>
  <c r="BH1775" i="2"/>
  <c r="BG1775" i="2"/>
  <c r="BF1775" i="2"/>
  <c r="T1775" i="2"/>
  <c r="R1775" i="2"/>
  <c r="P1775" i="2"/>
  <c r="BI1756" i="2"/>
  <c r="BH1756" i="2"/>
  <c r="BG1756" i="2"/>
  <c r="BF1756" i="2"/>
  <c r="T1756" i="2"/>
  <c r="R1756" i="2"/>
  <c r="P1756" i="2"/>
  <c r="BI1736" i="2"/>
  <c r="BH1736" i="2"/>
  <c r="BG1736" i="2"/>
  <c r="BF1736" i="2"/>
  <c r="T1736" i="2"/>
  <c r="R1736" i="2"/>
  <c r="P1736" i="2"/>
  <c r="BI1734" i="2"/>
  <c r="BH1734" i="2"/>
  <c r="BG1734" i="2"/>
  <c r="BF1734" i="2"/>
  <c r="T1734" i="2"/>
  <c r="R1734" i="2"/>
  <c r="P1734" i="2"/>
  <c r="BI1723" i="2"/>
  <c r="BH1723" i="2"/>
  <c r="BG1723" i="2"/>
  <c r="BF1723" i="2"/>
  <c r="T1723" i="2"/>
  <c r="R1723" i="2"/>
  <c r="P1723" i="2"/>
  <c r="BI1712" i="2"/>
  <c r="BH1712" i="2"/>
  <c r="BG1712" i="2"/>
  <c r="BF1712" i="2"/>
  <c r="T1712" i="2"/>
  <c r="R1712" i="2"/>
  <c r="P1712" i="2"/>
  <c r="BI1711" i="2"/>
  <c r="BH1711" i="2"/>
  <c r="BG1711" i="2"/>
  <c r="BF1711" i="2"/>
  <c r="T1711" i="2"/>
  <c r="R1711" i="2"/>
  <c r="P1711" i="2"/>
  <c r="BI1706" i="2"/>
  <c r="BH1706" i="2"/>
  <c r="BG1706" i="2"/>
  <c r="BF1706" i="2"/>
  <c r="T1706" i="2"/>
  <c r="R1706" i="2"/>
  <c r="P1706" i="2"/>
  <c r="BI1705" i="2"/>
  <c r="BH1705" i="2"/>
  <c r="BG1705" i="2"/>
  <c r="BF1705" i="2"/>
  <c r="T1705" i="2"/>
  <c r="R1705" i="2"/>
  <c r="P1705" i="2"/>
  <c r="BI1696" i="2"/>
  <c r="BH1696" i="2"/>
  <c r="BG1696" i="2"/>
  <c r="BF1696" i="2"/>
  <c r="T1696" i="2"/>
  <c r="R1696" i="2"/>
  <c r="P1696" i="2"/>
  <c r="BI1695" i="2"/>
  <c r="BH1695" i="2"/>
  <c r="BG1695" i="2"/>
  <c r="BF1695" i="2"/>
  <c r="T1695" i="2"/>
  <c r="R1695" i="2"/>
  <c r="P1695" i="2"/>
  <c r="BI1686" i="2"/>
  <c r="BH1686" i="2"/>
  <c r="BG1686" i="2"/>
  <c r="BF1686" i="2"/>
  <c r="T1686" i="2"/>
  <c r="R1686" i="2"/>
  <c r="P1686" i="2"/>
  <c r="BI1678" i="2"/>
  <c r="BH1678" i="2"/>
  <c r="BG1678" i="2"/>
  <c r="BF1678" i="2"/>
  <c r="T1678" i="2"/>
  <c r="R1678" i="2"/>
  <c r="P1678" i="2"/>
  <c r="BI1676" i="2"/>
  <c r="BH1676" i="2"/>
  <c r="BG1676" i="2"/>
  <c r="BF1676" i="2"/>
  <c r="T1676" i="2"/>
  <c r="R1676" i="2"/>
  <c r="P1676" i="2"/>
  <c r="BI1668" i="2"/>
  <c r="BH1668" i="2"/>
  <c r="BG1668" i="2"/>
  <c r="BF1668" i="2"/>
  <c r="T1668" i="2"/>
  <c r="R1668" i="2"/>
  <c r="P1668" i="2"/>
  <c r="BI1662" i="2"/>
  <c r="BH1662" i="2"/>
  <c r="BG1662" i="2"/>
  <c r="BF1662" i="2"/>
  <c r="T1662" i="2"/>
  <c r="R1662" i="2"/>
  <c r="P1662" i="2"/>
  <c r="BI1656" i="2"/>
  <c r="BH1656" i="2"/>
  <c r="BG1656" i="2"/>
  <c r="BF1656" i="2"/>
  <c r="T1656" i="2"/>
  <c r="R1656" i="2"/>
  <c r="P1656" i="2"/>
  <c r="BI1654" i="2"/>
  <c r="BH1654" i="2"/>
  <c r="BG1654" i="2"/>
  <c r="BF1654" i="2"/>
  <c r="T1654" i="2"/>
  <c r="R1654" i="2"/>
  <c r="P1654" i="2"/>
  <c r="BI1642" i="2"/>
  <c r="BH1642" i="2"/>
  <c r="BG1642" i="2"/>
  <c r="BF1642" i="2"/>
  <c r="T1642" i="2"/>
  <c r="R1642" i="2"/>
  <c r="P1642" i="2"/>
  <c r="BI1637" i="2"/>
  <c r="BH1637" i="2"/>
  <c r="BG1637" i="2"/>
  <c r="BF1637" i="2"/>
  <c r="T1637" i="2"/>
  <c r="R1637" i="2"/>
  <c r="P1637" i="2"/>
  <c r="BI1635" i="2"/>
  <c r="BH1635" i="2"/>
  <c r="BG1635" i="2"/>
  <c r="BF1635" i="2"/>
  <c r="T1635" i="2"/>
  <c r="R1635" i="2"/>
  <c r="P1635" i="2"/>
  <c r="BI1624" i="2"/>
  <c r="BH1624" i="2"/>
  <c r="BG1624" i="2"/>
  <c r="BF1624" i="2"/>
  <c r="T1624" i="2"/>
  <c r="R1624" i="2"/>
  <c r="P1624" i="2"/>
  <c r="BI1618" i="2"/>
  <c r="BH1618" i="2"/>
  <c r="BG1618" i="2"/>
  <c r="BF1618" i="2"/>
  <c r="T1618" i="2"/>
  <c r="R1618" i="2"/>
  <c r="P1618" i="2"/>
  <c r="BI1612" i="2"/>
  <c r="BH1612" i="2"/>
  <c r="BG1612" i="2"/>
  <c r="BF1612" i="2"/>
  <c r="T1612" i="2"/>
  <c r="R1612" i="2"/>
  <c r="P1612" i="2"/>
  <c r="BI1606" i="2"/>
  <c r="BH1606" i="2"/>
  <c r="BG1606" i="2"/>
  <c r="BF1606" i="2"/>
  <c r="T1606" i="2"/>
  <c r="R1606" i="2"/>
  <c r="P1606" i="2"/>
  <c r="BI1600" i="2"/>
  <c r="BH1600" i="2"/>
  <c r="BG1600" i="2"/>
  <c r="BF1600" i="2"/>
  <c r="T1600" i="2"/>
  <c r="R1600" i="2"/>
  <c r="P1600" i="2"/>
  <c r="BI1594" i="2"/>
  <c r="BH1594" i="2"/>
  <c r="BG1594" i="2"/>
  <c r="BF1594" i="2"/>
  <c r="T1594" i="2"/>
  <c r="R1594" i="2"/>
  <c r="P1594" i="2"/>
  <c r="BI1585" i="2"/>
  <c r="BH1585" i="2"/>
  <c r="BG1585" i="2"/>
  <c r="BF1585" i="2"/>
  <c r="T1585" i="2"/>
  <c r="R1585" i="2"/>
  <c r="P1585" i="2"/>
  <c r="BI1579" i="2"/>
  <c r="BH1579" i="2"/>
  <c r="BG1579" i="2"/>
  <c r="BF1579" i="2"/>
  <c r="T1579" i="2"/>
  <c r="R1579" i="2"/>
  <c r="P1579" i="2"/>
  <c r="BI1577" i="2"/>
  <c r="BH1577" i="2"/>
  <c r="BG1577" i="2"/>
  <c r="BF1577" i="2"/>
  <c r="T1577" i="2"/>
  <c r="R1577" i="2"/>
  <c r="P1577" i="2"/>
  <c r="BI1550" i="2"/>
  <c r="BH1550" i="2"/>
  <c r="BG1550" i="2"/>
  <c r="BF1550" i="2"/>
  <c r="T1550" i="2"/>
  <c r="R1550" i="2"/>
  <c r="P1550" i="2"/>
  <c r="BI1545" i="2"/>
  <c r="BH1545" i="2"/>
  <c r="BG1545" i="2"/>
  <c r="BF1545" i="2"/>
  <c r="T1545" i="2"/>
  <c r="R1545" i="2"/>
  <c r="P1545" i="2"/>
  <c r="BI1543" i="2"/>
  <c r="BH1543" i="2"/>
  <c r="BG1543" i="2"/>
  <c r="BF1543" i="2"/>
  <c r="T1543" i="2"/>
  <c r="R1543" i="2"/>
  <c r="P1543" i="2"/>
  <c r="BI1533" i="2"/>
  <c r="BH1533" i="2"/>
  <c r="BG1533" i="2"/>
  <c r="BF1533" i="2"/>
  <c r="T1533" i="2"/>
  <c r="R1533" i="2"/>
  <c r="P1533" i="2"/>
  <c r="BI1521" i="2"/>
  <c r="BH1521" i="2"/>
  <c r="BG1521" i="2"/>
  <c r="BF1521" i="2"/>
  <c r="T1521" i="2"/>
  <c r="R1521" i="2"/>
  <c r="P1521" i="2"/>
  <c r="BI1498" i="2"/>
  <c r="BH1498" i="2"/>
  <c r="BG1498" i="2"/>
  <c r="BF1498" i="2"/>
  <c r="T1498" i="2"/>
  <c r="R1498" i="2"/>
  <c r="P1498" i="2"/>
  <c r="BI1488" i="2"/>
  <c r="BH1488" i="2"/>
  <c r="BG1488" i="2"/>
  <c r="BF1488" i="2"/>
  <c r="T1488" i="2"/>
  <c r="R1488" i="2"/>
  <c r="P1488" i="2"/>
  <c r="BI1482" i="2"/>
  <c r="BH1482" i="2"/>
  <c r="BG1482" i="2"/>
  <c r="BF1482" i="2"/>
  <c r="T1482" i="2"/>
  <c r="R1482" i="2"/>
  <c r="P1482" i="2"/>
  <c r="BI1476" i="2"/>
  <c r="BH1476" i="2"/>
  <c r="BG1476" i="2"/>
  <c r="BF1476" i="2"/>
  <c r="T1476" i="2"/>
  <c r="R1476" i="2"/>
  <c r="P1476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2" i="2"/>
  <c r="BH1462" i="2"/>
  <c r="BG1462" i="2"/>
  <c r="BF1462" i="2"/>
  <c r="T1462" i="2"/>
  <c r="R1462" i="2"/>
  <c r="P1462" i="2"/>
  <c r="BI1454" i="2"/>
  <c r="BH1454" i="2"/>
  <c r="BG1454" i="2"/>
  <c r="BF1454" i="2"/>
  <c r="T1454" i="2"/>
  <c r="R1454" i="2"/>
  <c r="P1454" i="2"/>
  <c r="BI1451" i="2"/>
  <c r="BH1451" i="2"/>
  <c r="BG1451" i="2"/>
  <c r="BF1451" i="2"/>
  <c r="T1451" i="2"/>
  <c r="R1451" i="2"/>
  <c r="P1451" i="2"/>
  <c r="BI1397" i="2"/>
  <c r="BH1397" i="2"/>
  <c r="BG1397" i="2"/>
  <c r="BF1397" i="2"/>
  <c r="T1397" i="2"/>
  <c r="R1397" i="2"/>
  <c r="P1397" i="2"/>
  <c r="BI1395" i="2"/>
  <c r="BH1395" i="2"/>
  <c r="BG1395" i="2"/>
  <c r="BF1395" i="2"/>
  <c r="T1395" i="2"/>
  <c r="R1395" i="2"/>
  <c r="P1395" i="2"/>
  <c r="BI1393" i="2"/>
  <c r="BH1393" i="2"/>
  <c r="BG1393" i="2"/>
  <c r="BF1393" i="2"/>
  <c r="T1393" i="2"/>
  <c r="R1393" i="2"/>
  <c r="P1393" i="2"/>
  <c r="BI1383" i="2"/>
  <c r="BH1383" i="2"/>
  <c r="BG1383" i="2"/>
  <c r="BF1383" i="2"/>
  <c r="T1383" i="2"/>
  <c r="R1383" i="2"/>
  <c r="P1383" i="2"/>
  <c r="BI1373" i="2"/>
  <c r="BH1373" i="2"/>
  <c r="BG1373" i="2"/>
  <c r="BF1373" i="2"/>
  <c r="T1373" i="2"/>
  <c r="R1373" i="2"/>
  <c r="P1373" i="2"/>
  <c r="BI1342" i="2"/>
  <c r="BH1342" i="2"/>
  <c r="BG1342" i="2"/>
  <c r="BF1342" i="2"/>
  <c r="T1342" i="2"/>
  <c r="R1342" i="2"/>
  <c r="P1342" i="2"/>
  <c r="BI1334" i="2"/>
  <c r="BH1334" i="2"/>
  <c r="BG1334" i="2"/>
  <c r="BF1334" i="2"/>
  <c r="T1334" i="2"/>
  <c r="R1334" i="2"/>
  <c r="P1334" i="2"/>
  <c r="BI1319" i="2"/>
  <c r="BH1319" i="2"/>
  <c r="BG1319" i="2"/>
  <c r="BF1319" i="2"/>
  <c r="T1319" i="2"/>
  <c r="R1319" i="2"/>
  <c r="P1319" i="2"/>
  <c r="BI1308" i="2"/>
  <c r="BH1308" i="2"/>
  <c r="BG1308" i="2"/>
  <c r="BF1308" i="2"/>
  <c r="T1308" i="2"/>
  <c r="R1308" i="2"/>
  <c r="P1308" i="2"/>
  <c r="BI1305" i="2"/>
  <c r="BH1305" i="2"/>
  <c r="BG1305" i="2"/>
  <c r="BF1305" i="2"/>
  <c r="T1305" i="2"/>
  <c r="R1305" i="2"/>
  <c r="P1305" i="2"/>
  <c r="BI1302" i="2"/>
  <c r="BH1302" i="2"/>
  <c r="BG1302" i="2"/>
  <c r="BF1302" i="2"/>
  <c r="T1302" i="2"/>
  <c r="R1302" i="2"/>
  <c r="P1302" i="2"/>
  <c r="BI1290" i="2"/>
  <c r="BH1290" i="2"/>
  <c r="BG1290" i="2"/>
  <c r="BF1290" i="2"/>
  <c r="T1290" i="2"/>
  <c r="R1290" i="2"/>
  <c r="P1290" i="2"/>
  <c r="BI1278" i="2"/>
  <c r="BH1278" i="2"/>
  <c r="BG1278" i="2"/>
  <c r="BF1278" i="2"/>
  <c r="T1278" i="2"/>
  <c r="R1278" i="2"/>
  <c r="P1278" i="2"/>
  <c r="BI1276" i="2"/>
  <c r="BH1276" i="2"/>
  <c r="BG1276" i="2"/>
  <c r="BF1276" i="2"/>
  <c r="T1276" i="2"/>
  <c r="R1276" i="2"/>
  <c r="P1276" i="2"/>
  <c r="BI1274" i="2"/>
  <c r="BH1274" i="2"/>
  <c r="BG1274" i="2"/>
  <c r="BF1274" i="2"/>
  <c r="T1274" i="2"/>
  <c r="R1274" i="2"/>
  <c r="P1274" i="2"/>
  <c r="BI1263" i="2"/>
  <c r="BH1263" i="2"/>
  <c r="BG1263" i="2"/>
  <c r="BF1263" i="2"/>
  <c r="T1263" i="2"/>
  <c r="R1263" i="2"/>
  <c r="P1263" i="2"/>
  <c r="BI1259" i="2"/>
  <c r="BH1259" i="2"/>
  <c r="BG1259" i="2"/>
  <c r="BF1259" i="2"/>
  <c r="T1259" i="2"/>
  <c r="R1259" i="2"/>
  <c r="P1259" i="2"/>
  <c r="BI1257" i="2"/>
  <c r="BH1257" i="2"/>
  <c r="BG1257" i="2"/>
  <c r="BF1257" i="2"/>
  <c r="T1257" i="2"/>
  <c r="R1257" i="2"/>
  <c r="P1257" i="2"/>
  <c r="BI1254" i="2"/>
  <c r="BH1254" i="2"/>
  <c r="BG1254" i="2"/>
  <c r="BF1254" i="2"/>
  <c r="T1254" i="2"/>
  <c r="R1254" i="2"/>
  <c r="P1254" i="2"/>
  <c r="BI1251" i="2"/>
  <c r="BH1251" i="2"/>
  <c r="BG1251" i="2"/>
  <c r="BF1251" i="2"/>
  <c r="T1251" i="2"/>
  <c r="R1251" i="2"/>
  <c r="P1251" i="2"/>
  <c r="BI1248" i="2"/>
  <c r="BH1248" i="2"/>
  <c r="BG1248" i="2"/>
  <c r="BF1248" i="2"/>
  <c r="T1248" i="2"/>
  <c r="R1248" i="2"/>
  <c r="P1248" i="2"/>
  <c r="BI1245" i="2"/>
  <c r="BH1245" i="2"/>
  <c r="BG1245" i="2"/>
  <c r="BF1245" i="2"/>
  <c r="T1245" i="2"/>
  <c r="R1245" i="2"/>
  <c r="P1245" i="2"/>
  <c r="BI1242" i="2"/>
  <c r="BH1242" i="2"/>
  <c r="BG1242" i="2"/>
  <c r="BF1242" i="2"/>
  <c r="T1242" i="2"/>
  <c r="R1242" i="2"/>
  <c r="P1242" i="2"/>
  <c r="BI1240" i="2"/>
  <c r="BH1240" i="2"/>
  <c r="BG1240" i="2"/>
  <c r="BF1240" i="2"/>
  <c r="T1240" i="2"/>
  <c r="R1240" i="2"/>
  <c r="P1240" i="2"/>
  <c r="BI1237" i="2"/>
  <c r="BH1237" i="2"/>
  <c r="BG1237" i="2"/>
  <c r="BF1237" i="2"/>
  <c r="T1237" i="2"/>
  <c r="R1237" i="2"/>
  <c r="P1237" i="2"/>
  <c r="BI1235" i="2"/>
  <c r="BH1235" i="2"/>
  <c r="BG1235" i="2"/>
  <c r="BF1235" i="2"/>
  <c r="T1235" i="2"/>
  <c r="R1235" i="2"/>
  <c r="P1235" i="2"/>
  <c r="BI1226" i="2"/>
  <c r="BH1226" i="2"/>
  <c r="BG1226" i="2"/>
  <c r="BF1226" i="2"/>
  <c r="T1226" i="2"/>
  <c r="R1226" i="2"/>
  <c r="P1226" i="2"/>
  <c r="BI1216" i="2"/>
  <c r="BH1216" i="2"/>
  <c r="BG1216" i="2"/>
  <c r="BF1216" i="2"/>
  <c r="T1216" i="2"/>
  <c r="R1216" i="2"/>
  <c r="P1216" i="2"/>
  <c r="BI1206" i="2"/>
  <c r="BH1206" i="2"/>
  <c r="BG1206" i="2"/>
  <c r="BF1206" i="2"/>
  <c r="T1206" i="2"/>
  <c r="R1206" i="2"/>
  <c r="P1206" i="2"/>
  <c r="BI1197" i="2"/>
  <c r="BH1197" i="2"/>
  <c r="BG1197" i="2"/>
  <c r="BF1197" i="2"/>
  <c r="T1197" i="2"/>
  <c r="R1197" i="2"/>
  <c r="P1197" i="2"/>
  <c r="BI1188" i="2"/>
  <c r="BH1188" i="2"/>
  <c r="BG1188" i="2"/>
  <c r="BF1188" i="2"/>
  <c r="T1188" i="2"/>
  <c r="R1188" i="2"/>
  <c r="P1188" i="2"/>
  <c r="BI1182" i="2"/>
  <c r="BH1182" i="2"/>
  <c r="BG1182" i="2"/>
  <c r="BF1182" i="2"/>
  <c r="T1182" i="2"/>
  <c r="R1182" i="2"/>
  <c r="P1182" i="2"/>
  <c r="BI1176" i="2"/>
  <c r="BH1176" i="2"/>
  <c r="BG1176" i="2"/>
  <c r="BF1176" i="2"/>
  <c r="T1176" i="2"/>
  <c r="R1176" i="2"/>
  <c r="P1176" i="2"/>
  <c r="BI1170" i="2"/>
  <c r="BH1170" i="2"/>
  <c r="BG1170" i="2"/>
  <c r="BF1170" i="2"/>
  <c r="T1170" i="2"/>
  <c r="R1170" i="2"/>
  <c r="P1170" i="2"/>
  <c r="BI1164" i="2"/>
  <c r="BH1164" i="2"/>
  <c r="BG1164" i="2"/>
  <c r="BF1164" i="2"/>
  <c r="T1164" i="2"/>
  <c r="R1164" i="2"/>
  <c r="P1164" i="2"/>
  <c r="BI1158" i="2"/>
  <c r="BH1158" i="2"/>
  <c r="BG1158" i="2"/>
  <c r="BF1158" i="2"/>
  <c r="T1158" i="2"/>
  <c r="R1158" i="2"/>
  <c r="P1158" i="2"/>
  <c r="BI1152" i="2"/>
  <c r="BH1152" i="2"/>
  <c r="BG1152" i="2"/>
  <c r="BF1152" i="2"/>
  <c r="T1152" i="2"/>
  <c r="R1152" i="2"/>
  <c r="P1152" i="2"/>
  <c r="BI1146" i="2"/>
  <c r="BH1146" i="2"/>
  <c r="BG1146" i="2"/>
  <c r="BF1146" i="2"/>
  <c r="T1146" i="2"/>
  <c r="R1146" i="2"/>
  <c r="P1146" i="2"/>
  <c r="BI1140" i="2"/>
  <c r="BH1140" i="2"/>
  <c r="BG1140" i="2"/>
  <c r="BF1140" i="2"/>
  <c r="T1140" i="2"/>
  <c r="R1140" i="2"/>
  <c r="P1140" i="2"/>
  <c r="BI1134" i="2"/>
  <c r="BH1134" i="2"/>
  <c r="BG1134" i="2"/>
  <c r="BF1134" i="2"/>
  <c r="T1134" i="2"/>
  <c r="R1134" i="2"/>
  <c r="P1134" i="2"/>
  <c r="BI1128" i="2"/>
  <c r="BH1128" i="2"/>
  <c r="BG1128" i="2"/>
  <c r="BF1128" i="2"/>
  <c r="T1128" i="2"/>
  <c r="R1128" i="2"/>
  <c r="P1128" i="2"/>
  <c r="BI1122" i="2"/>
  <c r="BH1122" i="2"/>
  <c r="BG1122" i="2"/>
  <c r="BF1122" i="2"/>
  <c r="T1122" i="2"/>
  <c r="R1122" i="2"/>
  <c r="P1122" i="2"/>
  <c r="BI1117" i="2"/>
  <c r="BH1117" i="2"/>
  <c r="BG1117" i="2"/>
  <c r="BF1117" i="2"/>
  <c r="T1117" i="2"/>
  <c r="R1117" i="2"/>
  <c r="P1117" i="2"/>
  <c r="BI1111" i="2"/>
  <c r="BH1111" i="2"/>
  <c r="BG1111" i="2"/>
  <c r="BF1111" i="2"/>
  <c r="T1111" i="2"/>
  <c r="R1111" i="2"/>
  <c r="P1111" i="2"/>
  <c r="BI1106" i="2"/>
  <c r="BH1106" i="2"/>
  <c r="BG1106" i="2"/>
  <c r="BF1106" i="2"/>
  <c r="T1106" i="2"/>
  <c r="R1106" i="2"/>
  <c r="P1106" i="2"/>
  <c r="BI1097" i="2"/>
  <c r="BH1097" i="2"/>
  <c r="BG1097" i="2"/>
  <c r="BF1097" i="2"/>
  <c r="T1097" i="2"/>
  <c r="R1097" i="2"/>
  <c r="P1097" i="2"/>
  <c r="BI1091" i="2"/>
  <c r="BH1091" i="2"/>
  <c r="BG1091" i="2"/>
  <c r="BF1091" i="2"/>
  <c r="T1091" i="2"/>
  <c r="R1091" i="2"/>
  <c r="P1091" i="2"/>
  <c r="BI1082" i="2"/>
  <c r="BH1082" i="2"/>
  <c r="BG1082" i="2"/>
  <c r="BF1082" i="2"/>
  <c r="T1082" i="2"/>
  <c r="R1082" i="2"/>
  <c r="P1082" i="2"/>
  <c r="BI1074" i="2"/>
  <c r="BH1074" i="2"/>
  <c r="BG1074" i="2"/>
  <c r="BF1074" i="2"/>
  <c r="T1074" i="2"/>
  <c r="R1074" i="2"/>
  <c r="P1074" i="2"/>
  <c r="BI1069" i="2"/>
  <c r="BH1069" i="2"/>
  <c r="BG1069" i="2"/>
  <c r="BF1069" i="2"/>
  <c r="T1069" i="2"/>
  <c r="R1069" i="2"/>
  <c r="P1069" i="2"/>
  <c r="BI1064" i="2"/>
  <c r="BH1064" i="2"/>
  <c r="BG1064" i="2"/>
  <c r="BF1064" i="2"/>
  <c r="T1064" i="2"/>
  <c r="R1064" i="2"/>
  <c r="P1064" i="2"/>
  <c r="BI1059" i="2"/>
  <c r="BH1059" i="2"/>
  <c r="BG1059" i="2"/>
  <c r="BF1059" i="2"/>
  <c r="T1059" i="2"/>
  <c r="R1059" i="2"/>
  <c r="P1059" i="2"/>
  <c r="BI1054" i="2"/>
  <c r="BH1054" i="2"/>
  <c r="BG1054" i="2"/>
  <c r="BF1054" i="2"/>
  <c r="T1054" i="2"/>
  <c r="R1054" i="2"/>
  <c r="P1054" i="2"/>
  <c r="BI1049" i="2"/>
  <c r="BH1049" i="2"/>
  <c r="BG1049" i="2"/>
  <c r="BF1049" i="2"/>
  <c r="T1049" i="2"/>
  <c r="R1049" i="2"/>
  <c r="P1049" i="2"/>
  <c r="BI1044" i="2"/>
  <c r="BH1044" i="2"/>
  <c r="BG1044" i="2"/>
  <c r="BF1044" i="2"/>
  <c r="T1044" i="2"/>
  <c r="R1044" i="2"/>
  <c r="P1044" i="2"/>
  <c r="BI1039" i="2"/>
  <c r="BH1039" i="2"/>
  <c r="BG1039" i="2"/>
  <c r="BF1039" i="2"/>
  <c r="T1039" i="2"/>
  <c r="R1039" i="2"/>
  <c r="P1039" i="2"/>
  <c r="BI1034" i="2"/>
  <c r="BH1034" i="2"/>
  <c r="BG1034" i="2"/>
  <c r="BF1034" i="2"/>
  <c r="T1034" i="2"/>
  <c r="R1034" i="2"/>
  <c r="P1034" i="2"/>
  <c r="BI1028" i="2"/>
  <c r="BH1028" i="2"/>
  <c r="BG1028" i="2"/>
  <c r="BF1028" i="2"/>
  <c r="T1028" i="2"/>
  <c r="R1028" i="2"/>
  <c r="P1028" i="2"/>
  <c r="BI1022" i="2"/>
  <c r="BH1022" i="2"/>
  <c r="BG1022" i="2"/>
  <c r="BF1022" i="2"/>
  <c r="T1022" i="2"/>
  <c r="R1022" i="2"/>
  <c r="P1022" i="2"/>
  <c r="BI1016" i="2"/>
  <c r="BH1016" i="2"/>
  <c r="BG1016" i="2"/>
  <c r="BF1016" i="2"/>
  <c r="T1016" i="2"/>
  <c r="R1016" i="2"/>
  <c r="P1016" i="2"/>
  <c r="BI1010" i="2"/>
  <c r="BH1010" i="2"/>
  <c r="BG1010" i="2"/>
  <c r="BF1010" i="2"/>
  <c r="T1010" i="2"/>
  <c r="R1010" i="2"/>
  <c r="P1010" i="2"/>
  <c r="BI1004" i="2"/>
  <c r="BH1004" i="2"/>
  <c r="BG1004" i="2"/>
  <c r="BF1004" i="2"/>
  <c r="T1004" i="2"/>
  <c r="R1004" i="2"/>
  <c r="P1004" i="2"/>
  <c r="BI998" i="2"/>
  <c r="BH998" i="2"/>
  <c r="BG998" i="2"/>
  <c r="BF998" i="2"/>
  <c r="T998" i="2"/>
  <c r="R998" i="2"/>
  <c r="P998" i="2"/>
  <c r="BI992" i="2"/>
  <c r="BH992" i="2"/>
  <c r="BG992" i="2"/>
  <c r="BF992" i="2"/>
  <c r="T992" i="2"/>
  <c r="R992" i="2"/>
  <c r="P992" i="2"/>
  <c r="BI986" i="2"/>
  <c r="BH986" i="2"/>
  <c r="BG986" i="2"/>
  <c r="BF986" i="2"/>
  <c r="T986" i="2"/>
  <c r="R986" i="2"/>
  <c r="P986" i="2"/>
  <c r="BI980" i="2"/>
  <c r="BH980" i="2"/>
  <c r="BG980" i="2"/>
  <c r="BF980" i="2"/>
  <c r="T980" i="2"/>
  <c r="R980" i="2"/>
  <c r="P980" i="2"/>
  <c r="BI974" i="2"/>
  <c r="BH974" i="2"/>
  <c r="BG974" i="2"/>
  <c r="BF974" i="2"/>
  <c r="T974" i="2"/>
  <c r="R974" i="2"/>
  <c r="P974" i="2"/>
  <c r="BI968" i="2"/>
  <c r="BH968" i="2"/>
  <c r="BG968" i="2"/>
  <c r="BF968" i="2"/>
  <c r="T968" i="2"/>
  <c r="R968" i="2"/>
  <c r="P968" i="2"/>
  <c r="BI962" i="2"/>
  <c r="BH962" i="2"/>
  <c r="BG962" i="2"/>
  <c r="BF962" i="2"/>
  <c r="T962" i="2"/>
  <c r="R962" i="2"/>
  <c r="P962" i="2"/>
  <c r="BI956" i="2"/>
  <c r="BH956" i="2"/>
  <c r="BG956" i="2"/>
  <c r="BF956" i="2"/>
  <c r="T956" i="2"/>
  <c r="R956" i="2"/>
  <c r="P956" i="2"/>
  <c r="BI950" i="2"/>
  <c r="BH950" i="2"/>
  <c r="BG950" i="2"/>
  <c r="BF950" i="2"/>
  <c r="T950" i="2"/>
  <c r="R950" i="2"/>
  <c r="P950" i="2"/>
  <c r="BI944" i="2"/>
  <c r="BH944" i="2"/>
  <c r="BG944" i="2"/>
  <c r="BF944" i="2"/>
  <c r="T944" i="2"/>
  <c r="R944" i="2"/>
  <c r="P944" i="2"/>
  <c r="BI938" i="2"/>
  <c r="BH938" i="2"/>
  <c r="BG938" i="2"/>
  <c r="BF938" i="2"/>
  <c r="T938" i="2"/>
  <c r="R938" i="2"/>
  <c r="P938" i="2"/>
  <c r="BI932" i="2"/>
  <c r="BH932" i="2"/>
  <c r="BG932" i="2"/>
  <c r="BF932" i="2"/>
  <c r="T932" i="2"/>
  <c r="R932" i="2"/>
  <c r="P932" i="2"/>
  <c r="BI926" i="2"/>
  <c r="BH926" i="2"/>
  <c r="BG926" i="2"/>
  <c r="BF926" i="2"/>
  <c r="T926" i="2"/>
  <c r="R926" i="2"/>
  <c r="P926" i="2"/>
  <c r="BI920" i="2"/>
  <c r="BH920" i="2"/>
  <c r="BG920" i="2"/>
  <c r="BF920" i="2"/>
  <c r="T920" i="2"/>
  <c r="R920" i="2"/>
  <c r="P920" i="2"/>
  <c r="BI914" i="2"/>
  <c r="BH914" i="2"/>
  <c r="BG914" i="2"/>
  <c r="BF914" i="2"/>
  <c r="T914" i="2"/>
  <c r="R914" i="2"/>
  <c r="P914" i="2"/>
  <c r="BI908" i="2"/>
  <c r="BH908" i="2"/>
  <c r="BG908" i="2"/>
  <c r="BF908" i="2"/>
  <c r="T908" i="2"/>
  <c r="R908" i="2"/>
  <c r="P908" i="2"/>
  <c r="BI899" i="2"/>
  <c r="BH899" i="2"/>
  <c r="BG899" i="2"/>
  <c r="BF899" i="2"/>
  <c r="T899" i="2"/>
  <c r="R899" i="2"/>
  <c r="P899" i="2"/>
  <c r="BI886" i="2"/>
  <c r="BH886" i="2"/>
  <c r="BG886" i="2"/>
  <c r="BF886" i="2"/>
  <c r="T886" i="2"/>
  <c r="R886" i="2"/>
  <c r="P886" i="2"/>
  <c r="BI873" i="2"/>
  <c r="BH873" i="2"/>
  <c r="BG873" i="2"/>
  <c r="BF873" i="2"/>
  <c r="T873" i="2"/>
  <c r="R873" i="2"/>
  <c r="P873" i="2"/>
  <c r="BI863" i="2"/>
  <c r="BH863" i="2"/>
  <c r="BG863" i="2"/>
  <c r="BF863" i="2"/>
  <c r="T863" i="2"/>
  <c r="R863" i="2"/>
  <c r="P863" i="2"/>
  <c r="BI855" i="2"/>
  <c r="BH855" i="2"/>
  <c r="BG855" i="2"/>
  <c r="BF855" i="2"/>
  <c r="T855" i="2"/>
  <c r="R855" i="2"/>
  <c r="P855" i="2"/>
  <c r="BI849" i="2"/>
  <c r="BH849" i="2"/>
  <c r="BG849" i="2"/>
  <c r="BF849" i="2"/>
  <c r="T849" i="2"/>
  <c r="R849" i="2"/>
  <c r="P849" i="2"/>
  <c r="BI846" i="2"/>
  <c r="BH846" i="2"/>
  <c r="BG846" i="2"/>
  <c r="BF846" i="2"/>
  <c r="T846" i="2"/>
  <c r="R846" i="2"/>
  <c r="P846" i="2"/>
  <c r="BI831" i="2"/>
  <c r="BH831" i="2"/>
  <c r="BG831" i="2"/>
  <c r="BF831" i="2"/>
  <c r="T831" i="2"/>
  <c r="R831" i="2"/>
  <c r="P831" i="2"/>
  <c r="BI824" i="2"/>
  <c r="BH824" i="2"/>
  <c r="BG824" i="2"/>
  <c r="BF824" i="2"/>
  <c r="T824" i="2"/>
  <c r="R824" i="2"/>
  <c r="P824" i="2"/>
  <c r="BI818" i="2"/>
  <c r="BH818" i="2"/>
  <c r="BG818" i="2"/>
  <c r="BF818" i="2"/>
  <c r="T818" i="2"/>
  <c r="R818" i="2"/>
  <c r="P818" i="2"/>
  <c r="BI812" i="2"/>
  <c r="BH812" i="2"/>
  <c r="BG812" i="2"/>
  <c r="BF812" i="2"/>
  <c r="T812" i="2"/>
  <c r="R812" i="2"/>
  <c r="P812" i="2"/>
  <c r="BI805" i="2"/>
  <c r="BH805" i="2"/>
  <c r="BG805" i="2"/>
  <c r="BF805" i="2"/>
  <c r="T805" i="2"/>
  <c r="R805" i="2"/>
  <c r="P805" i="2"/>
  <c r="BI786" i="2"/>
  <c r="BH786" i="2"/>
  <c r="BG786" i="2"/>
  <c r="BF786" i="2"/>
  <c r="T786" i="2"/>
  <c r="R786" i="2"/>
  <c r="P786" i="2"/>
  <c r="BI767" i="2"/>
  <c r="BH767" i="2"/>
  <c r="BG767" i="2"/>
  <c r="BF767" i="2"/>
  <c r="T767" i="2"/>
  <c r="R767" i="2"/>
  <c r="P767" i="2"/>
  <c r="BI759" i="2"/>
  <c r="BH759" i="2"/>
  <c r="BG759" i="2"/>
  <c r="BF759" i="2"/>
  <c r="T759" i="2"/>
  <c r="R759" i="2"/>
  <c r="P759" i="2"/>
  <c r="BI753" i="2"/>
  <c r="BH753" i="2"/>
  <c r="BG753" i="2"/>
  <c r="BF753" i="2"/>
  <c r="T753" i="2"/>
  <c r="R753" i="2"/>
  <c r="P753" i="2"/>
  <c r="BI745" i="2"/>
  <c r="BH745" i="2"/>
  <c r="BG745" i="2"/>
  <c r="BF745" i="2"/>
  <c r="T745" i="2"/>
  <c r="R745" i="2"/>
  <c r="P745" i="2"/>
  <c r="BI739" i="2"/>
  <c r="BH739" i="2"/>
  <c r="BG739" i="2"/>
  <c r="BF739" i="2"/>
  <c r="T739" i="2"/>
  <c r="R739" i="2"/>
  <c r="P739" i="2"/>
  <c r="BI731" i="2"/>
  <c r="BH731" i="2"/>
  <c r="BG731" i="2"/>
  <c r="BF731" i="2"/>
  <c r="T731" i="2"/>
  <c r="R731" i="2"/>
  <c r="P731" i="2"/>
  <c r="BI725" i="2"/>
  <c r="BH725" i="2"/>
  <c r="BG725" i="2"/>
  <c r="BF725" i="2"/>
  <c r="T725" i="2"/>
  <c r="R725" i="2"/>
  <c r="P725" i="2"/>
  <c r="BI715" i="2"/>
  <c r="BH715" i="2"/>
  <c r="BG715" i="2"/>
  <c r="BF715" i="2"/>
  <c r="T715" i="2"/>
  <c r="R715" i="2"/>
  <c r="P715" i="2"/>
  <c r="BI714" i="2"/>
  <c r="BH714" i="2"/>
  <c r="BG714" i="2"/>
  <c r="BF714" i="2"/>
  <c r="T714" i="2"/>
  <c r="R714" i="2"/>
  <c r="P714" i="2"/>
  <c r="BI701" i="2"/>
  <c r="BH701" i="2"/>
  <c r="BG701" i="2"/>
  <c r="BF701" i="2"/>
  <c r="T701" i="2"/>
  <c r="R701" i="2"/>
  <c r="P701" i="2"/>
  <c r="BI695" i="2"/>
  <c r="BH695" i="2"/>
  <c r="BG695" i="2"/>
  <c r="BF695" i="2"/>
  <c r="T695" i="2"/>
  <c r="R695" i="2"/>
  <c r="P695" i="2"/>
  <c r="BI689" i="2"/>
  <c r="BH689" i="2"/>
  <c r="BG689" i="2"/>
  <c r="BF689" i="2"/>
  <c r="T689" i="2"/>
  <c r="R689" i="2"/>
  <c r="P689" i="2"/>
  <c r="BI684" i="2"/>
  <c r="BH684" i="2"/>
  <c r="BG684" i="2"/>
  <c r="BF684" i="2"/>
  <c r="T684" i="2"/>
  <c r="R684" i="2"/>
  <c r="P684" i="2"/>
  <c r="BI679" i="2"/>
  <c r="BH679" i="2"/>
  <c r="BG679" i="2"/>
  <c r="BF679" i="2"/>
  <c r="T679" i="2"/>
  <c r="R679" i="2"/>
  <c r="P679" i="2"/>
  <c r="BI674" i="2"/>
  <c r="BH674" i="2"/>
  <c r="BG674" i="2"/>
  <c r="BF674" i="2"/>
  <c r="T674" i="2"/>
  <c r="R674" i="2"/>
  <c r="P674" i="2"/>
  <c r="BI668" i="2"/>
  <c r="BH668" i="2"/>
  <c r="BG668" i="2"/>
  <c r="BF668" i="2"/>
  <c r="T668" i="2"/>
  <c r="R668" i="2"/>
  <c r="P668" i="2"/>
  <c r="BI662" i="2"/>
  <c r="BH662" i="2"/>
  <c r="BG662" i="2"/>
  <c r="BF662" i="2"/>
  <c r="T662" i="2"/>
  <c r="R662" i="2"/>
  <c r="P662" i="2"/>
  <c r="BI659" i="2"/>
  <c r="BH659" i="2"/>
  <c r="BG659" i="2"/>
  <c r="BF659" i="2"/>
  <c r="T659" i="2"/>
  <c r="R659" i="2"/>
  <c r="P659" i="2"/>
  <c r="BI657" i="2"/>
  <c r="BH657" i="2"/>
  <c r="BG657" i="2"/>
  <c r="BF657" i="2"/>
  <c r="T657" i="2"/>
  <c r="R657" i="2"/>
  <c r="P657" i="2"/>
  <c r="BI655" i="2"/>
  <c r="BH655" i="2"/>
  <c r="BG655" i="2"/>
  <c r="BF655" i="2"/>
  <c r="T655" i="2"/>
  <c r="R655" i="2"/>
  <c r="P655" i="2"/>
  <c r="BI648" i="2"/>
  <c r="BH648" i="2"/>
  <c r="BG648" i="2"/>
  <c r="BF648" i="2"/>
  <c r="T648" i="2"/>
  <c r="R648" i="2"/>
  <c r="P648" i="2"/>
  <c r="BI607" i="2"/>
  <c r="BH607" i="2"/>
  <c r="BG607" i="2"/>
  <c r="BF607" i="2"/>
  <c r="T607" i="2"/>
  <c r="R607" i="2"/>
  <c r="P607" i="2"/>
  <c r="BI566" i="2"/>
  <c r="BH566" i="2"/>
  <c r="BG566" i="2"/>
  <c r="BF566" i="2"/>
  <c r="T566" i="2"/>
  <c r="R566" i="2"/>
  <c r="P566" i="2"/>
  <c r="BI559" i="2"/>
  <c r="BH559" i="2"/>
  <c r="BG559" i="2"/>
  <c r="BF559" i="2"/>
  <c r="T559" i="2"/>
  <c r="R559" i="2"/>
  <c r="P559" i="2"/>
  <c r="BI549" i="2"/>
  <c r="BH549" i="2"/>
  <c r="BG549" i="2"/>
  <c r="BF549" i="2"/>
  <c r="T549" i="2"/>
  <c r="R549" i="2"/>
  <c r="P549" i="2"/>
  <c r="BI539" i="2"/>
  <c r="BH539" i="2"/>
  <c r="BG539" i="2"/>
  <c r="BF539" i="2"/>
  <c r="T539" i="2"/>
  <c r="R539" i="2"/>
  <c r="P539" i="2"/>
  <c r="BI482" i="2"/>
  <c r="BH482" i="2"/>
  <c r="BG482" i="2"/>
  <c r="BF482" i="2"/>
  <c r="T482" i="2"/>
  <c r="R482" i="2"/>
  <c r="P482" i="2"/>
  <c r="BI424" i="2"/>
  <c r="BH424" i="2"/>
  <c r="BG424" i="2"/>
  <c r="BF424" i="2"/>
  <c r="T424" i="2"/>
  <c r="R424" i="2"/>
  <c r="P424" i="2"/>
  <c r="BI422" i="2"/>
  <c r="BH422" i="2"/>
  <c r="BG422" i="2"/>
  <c r="BF422" i="2"/>
  <c r="T422" i="2"/>
  <c r="R422" i="2"/>
  <c r="P422" i="2"/>
  <c r="BI364" i="2"/>
  <c r="BH364" i="2"/>
  <c r="BG364" i="2"/>
  <c r="BF364" i="2"/>
  <c r="T364" i="2"/>
  <c r="R364" i="2"/>
  <c r="P364" i="2"/>
  <c r="BI340" i="2"/>
  <c r="BH340" i="2"/>
  <c r="BG340" i="2"/>
  <c r="BF340" i="2"/>
  <c r="T340" i="2"/>
  <c r="R340" i="2"/>
  <c r="P340" i="2"/>
  <c r="BI332" i="2"/>
  <c r="BH332" i="2"/>
  <c r="BG332" i="2"/>
  <c r="BF332" i="2"/>
  <c r="T332" i="2"/>
  <c r="R332" i="2"/>
  <c r="P332" i="2"/>
  <c r="BI324" i="2"/>
  <c r="BH324" i="2"/>
  <c r="BG324" i="2"/>
  <c r="BF324" i="2"/>
  <c r="T324" i="2"/>
  <c r="R324" i="2"/>
  <c r="P324" i="2"/>
  <c r="BI317" i="2"/>
  <c r="BH317" i="2"/>
  <c r="BG317" i="2"/>
  <c r="BF317" i="2"/>
  <c r="T317" i="2"/>
  <c r="R317" i="2"/>
  <c r="P317" i="2"/>
  <c r="BI310" i="2"/>
  <c r="BH310" i="2"/>
  <c r="BG310" i="2"/>
  <c r="BF310" i="2"/>
  <c r="T310" i="2"/>
  <c r="R310" i="2"/>
  <c r="P310" i="2"/>
  <c r="BI304" i="2"/>
  <c r="BH304" i="2"/>
  <c r="BG304" i="2"/>
  <c r="BF304" i="2"/>
  <c r="T304" i="2"/>
  <c r="R304" i="2"/>
  <c r="P304" i="2"/>
  <c r="BI288" i="2"/>
  <c r="BH288" i="2"/>
  <c r="BG288" i="2"/>
  <c r="BF288" i="2"/>
  <c r="T288" i="2"/>
  <c r="R288" i="2"/>
  <c r="P288" i="2"/>
  <c r="BI285" i="2"/>
  <c r="BH285" i="2"/>
  <c r="BG285" i="2"/>
  <c r="BF285" i="2"/>
  <c r="T285" i="2"/>
  <c r="R285" i="2"/>
  <c r="P285" i="2"/>
  <c r="BI269" i="2"/>
  <c r="BH269" i="2"/>
  <c r="BG269" i="2"/>
  <c r="BF269" i="2"/>
  <c r="T269" i="2"/>
  <c r="R269" i="2"/>
  <c r="P269" i="2"/>
  <c r="BI264" i="2"/>
  <c r="BH264" i="2"/>
  <c r="BG264" i="2"/>
  <c r="BF264" i="2"/>
  <c r="T264" i="2"/>
  <c r="R264" i="2"/>
  <c r="P264" i="2"/>
  <c r="BI248" i="2"/>
  <c r="BH248" i="2"/>
  <c r="BG248" i="2"/>
  <c r="BF248" i="2"/>
  <c r="T248" i="2"/>
  <c r="R248" i="2"/>
  <c r="P248" i="2"/>
  <c r="BI237" i="2"/>
  <c r="BH237" i="2"/>
  <c r="BG237" i="2"/>
  <c r="BF237" i="2"/>
  <c r="T237" i="2"/>
  <c r="R237" i="2"/>
  <c r="P237" i="2"/>
  <c r="BI226" i="2"/>
  <c r="BH226" i="2"/>
  <c r="BG226" i="2"/>
  <c r="BF226" i="2"/>
  <c r="T226" i="2"/>
  <c r="R226" i="2"/>
  <c r="P226" i="2"/>
  <c r="BI215" i="2"/>
  <c r="BH215" i="2"/>
  <c r="BG215" i="2"/>
  <c r="BF215" i="2"/>
  <c r="T215" i="2"/>
  <c r="R215" i="2"/>
  <c r="P215" i="2"/>
  <c r="BI204" i="2"/>
  <c r="BH204" i="2"/>
  <c r="BG204" i="2"/>
  <c r="BF204" i="2"/>
  <c r="T204" i="2"/>
  <c r="R204" i="2"/>
  <c r="P204" i="2"/>
  <c r="BI194" i="2"/>
  <c r="BH194" i="2"/>
  <c r="BG194" i="2"/>
  <c r="BF194" i="2"/>
  <c r="T194" i="2"/>
  <c r="R194" i="2"/>
  <c r="P194" i="2"/>
  <c r="BI185" i="2"/>
  <c r="BH185" i="2"/>
  <c r="BG185" i="2"/>
  <c r="BF185" i="2"/>
  <c r="T185" i="2"/>
  <c r="R185" i="2"/>
  <c r="P185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60" i="2"/>
  <c r="BH160" i="2"/>
  <c r="BG160" i="2"/>
  <c r="BF160" i="2"/>
  <c r="T160" i="2"/>
  <c r="R160" i="2"/>
  <c r="P160" i="2"/>
  <c r="BI154" i="2"/>
  <c r="BH154" i="2"/>
  <c r="BG154" i="2"/>
  <c r="BF154" i="2"/>
  <c r="T154" i="2"/>
  <c r="R154" i="2"/>
  <c r="P154" i="2"/>
  <c r="BI149" i="2"/>
  <c r="BH149" i="2"/>
  <c r="BG149" i="2"/>
  <c r="BF149" i="2"/>
  <c r="T149" i="2"/>
  <c r="R149" i="2"/>
  <c r="P149" i="2"/>
  <c r="J143" i="2"/>
  <c r="J142" i="2"/>
  <c r="F142" i="2"/>
  <c r="F140" i="2"/>
  <c r="E138" i="2"/>
  <c r="J94" i="2"/>
  <c r="J93" i="2"/>
  <c r="F93" i="2"/>
  <c r="F91" i="2"/>
  <c r="E89" i="2"/>
  <c r="J20" i="2"/>
  <c r="E20" i="2"/>
  <c r="F94" i="2"/>
  <c r="J19" i="2"/>
  <c r="J14" i="2"/>
  <c r="J140" i="2" s="1"/>
  <c r="E7" i="2"/>
  <c r="E134" i="2"/>
  <c r="L90" i="1"/>
  <c r="AM90" i="1"/>
  <c r="AM89" i="1"/>
  <c r="L89" i="1"/>
  <c r="AM87" i="1"/>
  <c r="L87" i="1"/>
  <c r="L85" i="1"/>
  <c r="L84" i="1"/>
  <c r="J2439" i="2"/>
  <c r="J1996" i="2"/>
  <c r="BK1876" i="2"/>
  <c r="BK1850" i="2"/>
  <c r="J1809" i="2"/>
  <c r="J1662" i="2"/>
  <c r="J1462" i="2"/>
  <c r="BK1197" i="2"/>
  <c r="J998" i="2"/>
  <c r="BK886" i="2"/>
  <c r="J701" i="2"/>
  <c r="BK332" i="2"/>
  <c r="AS95" i="1"/>
  <c r="J1278" i="2"/>
  <c r="BK1111" i="2"/>
  <c r="BK914" i="2"/>
  <c r="J714" i="2"/>
  <c r="BK364" i="2"/>
  <c r="BK2437" i="2"/>
  <c r="J1902" i="2"/>
  <c r="J1876" i="2"/>
  <c r="J1756" i="2"/>
  <c r="BK1521" i="2"/>
  <c r="BK1259" i="2"/>
  <c r="BK1134" i="2"/>
  <c r="BK1049" i="2"/>
  <c r="J2388" i="2"/>
  <c r="BK1856" i="2"/>
  <c r="BK1809" i="2"/>
  <c r="J1711" i="2"/>
  <c r="J1618" i="2"/>
  <c r="BK1248" i="2"/>
  <c r="J992" i="2"/>
  <c r="BK668" i="2"/>
  <c r="BK172" i="2"/>
  <c r="J2092" i="2"/>
  <c r="BK1894" i="2"/>
  <c r="J1871" i="2"/>
  <c r="J1736" i="2"/>
  <c r="J1263" i="2"/>
  <c r="BK1146" i="2"/>
  <c r="BK968" i="2"/>
  <c r="BK786" i="2"/>
  <c r="J422" i="2"/>
  <c r="BK2290" i="2"/>
  <c r="BK1973" i="2"/>
  <c r="J1884" i="2"/>
  <c r="J1870" i="2"/>
  <c r="BK1808" i="2"/>
  <c r="BK1712" i="2"/>
  <c r="BK1319" i="2"/>
  <c r="BK1226" i="2"/>
  <c r="J1054" i="2"/>
  <c r="J786" i="2"/>
  <c r="BK607" i="2"/>
  <c r="J2482" i="2"/>
  <c r="J2225" i="2"/>
  <c r="BK1874" i="2"/>
  <c r="J1827" i="2"/>
  <c r="BK1800" i="2"/>
  <c r="J1642" i="2"/>
  <c r="BK1533" i="2"/>
  <c r="BK1263" i="2"/>
  <c r="BK1128" i="2"/>
  <c r="BK1010" i="2"/>
  <c r="J668" i="2"/>
  <c r="BK194" i="2"/>
  <c r="J2757" i="2"/>
  <c r="BK2719" i="2"/>
  <c r="BK2675" i="2"/>
  <c r="J2658" i="2"/>
  <c r="J2645" i="2"/>
  <c r="J2619" i="2"/>
  <c r="BK2556" i="2"/>
  <c r="BK2515" i="2"/>
  <c r="J2349" i="2"/>
  <c r="BK2039" i="2"/>
  <c r="BK1877" i="2"/>
  <c r="BK1827" i="2"/>
  <c r="BK1805" i="2"/>
  <c r="J1579" i="2"/>
  <c r="BK1393" i="2"/>
  <c r="BK1164" i="2"/>
  <c r="BK908" i="2"/>
  <c r="BK288" i="2"/>
  <c r="J176" i="3"/>
  <c r="BK149" i="3"/>
  <c r="J184" i="3"/>
  <c r="J164" i="3"/>
  <c r="BK138" i="3"/>
  <c r="BK179" i="3"/>
  <c r="J151" i="3"/>
  <c r="J142" i="4"/>
  <c r="BK132" i="4"/>
  <c r="BK134" i="4"/>
  <c r="J134" i="4"/>
  <c r="J133" i="5"/>
  <c r="BK141" i="5"/>
  <c r="BK135" i="5"/>
  <c r="J145" i="5"/>
  <c r="J127" i="5"/>
  <c r="J147" i="6"/>
  <c r="J125" i="6"/>
  <c r="J135" i="6"/>
  <c r="BK126" i="6"/>
  <c r="J132" i="6"/>
  <c r="BK131" i="6"/>
  <c r="BK141" i="7"/>
  <c r="J158" i="7"/>
  <c r="BK152" i="7"/>
  <c r="BK160" i="7"/>
  <c r="BK137" i="7"/>
  <c r="J165" i="7"/>
  <c r="J154" i="7"/>
  <c r="J137" i="7"/>
  <c r="J142" i="7"/>
  <c r="BK353" i="8"/>
  <c r="BK197" i="8"/>
  <c r="J159" i="8"/>
  <c r="J235" i="8"/>
  <c r="BK182" i="8"/>
  <c r="BK296" i="8"/>
  <c r="BK199" i="8"/>
  <c r="BK177" i="8"/>
  <c r="BK154" i="8"/>
  <c r="J205" i="8"/>
  <c r="BK178" i="8"/>
  <c r="BK148" i="8"/>
  <c r="BK298" i="8"/>
  <c r="BK205" i="8"/>
  <c r="J188" i="8"/>
  <c r="J152" i="8"/>
  <c r="BK209" i="8"/>
  <c r="BK156" i="8"/>
  <c r="J217" i="8"/>
  <c r="J191" i="8"/>
  <c r="J157" i="8"/>
  <c r="J229" i="8"/>
  <c r="BK715" i="9"/>
  <c r="J609" i="9"/>
  <c r="J501" i="9"/>
  <c r="J437" i="9"/>
  <c r="BK384" i="9"/>
  <c r="J251" i="9"/>
  <c r="J191" i="9"/>
  <c r="J630" i="9"/>
  <c r="J526" i="9"/>
  <c r="BK397" i="9"/>
  <c r="BK368" i="9"/>
  <c r="BK288" i="9"/>
  <c r="J174" i="9"/>
  <c r="J706" i="9"/>
  <c r="J674" i="9"/>
  <c r="BK617" i="9"/>
  <c r="BK540" i="9"/>
  <c r="BK445" i="9"/>
  <c r="BK392" i="9"/>
  <c r="BK342" i="9"/>
  <c r="J308" i="9"/>
  <c r="BK245" i="9"/>
  <c r="BK202" i="9"/>
  <c r="BK627" i="9"/>
  <c r="BK557" i="9"/>
  <c r="BK480" i="9"/>
  <c r="BK401" i="9"/>
  <c r="J333" i="9"/>
  <c r="BK235" i="9"/>
  <c r="J161" i="9"/>
  <c r="BK678" i="9"/>
  <c r="J602" i="9"/>
  <c r="J529" i="9"/>
  <c r="BK443" i="9"/>
  <c r="BK396" i="9"/>
  <c r="J286" i="9"/>
  <c r="J213" i="9"/>
  <c r="BK154" i="9"/>
  <c r="J688" i="9"/>
  <c r="BK593" i="9"/>
  <c r="BK529" i="9"/>
  <c r="J466" i="9"/>
  <c r="BK416" i="9"/>
  <c r="BK359" i="9"/>
  <c r="J302" i="9"/>
  <c r="J247" i="9"/>
  <c r="BK204" i="9"/>
  <c r="BK146" i="9"/>
  <c r="BK630" i="9"/>
  <c r="J549" i="9"/>
  <c r="BK516" i="9"/>
  <c r="BK492" i="9"/>
  <c r="BK431" i="9"/>
  <c r="J386" i="9"/>
  <c r="J353" i="9"/>
  <c r="BK308" i="9"/>
  <c r="J296" i="9"/>
  <c r="BK256" i="9"/>
  <c r="BK222" i="9"/>
  <c r="J176" i="9"/>
  <c r="J715" i="9"/>
  <c r="J678" i="9"/>
  <c r="J623" i="9"/>
  <c r="BK602" i="9"/>
  <c r="BK496" i="9"/>
  <c r="BK459" i="9"/>
  <c r="BK439" i="9"/>
  <c r="BK386" i="9"/>
  <c r="J372" i="9"/>
  <c r="BK350" i="9"/>
  <c r="J288" i="9"/>
  <c r="J262" i="9"/>
  <c r="J237" i="9"/>
  <c r="J207" i="9"/>
  <c r="J146" i="9"/>
  <c r="J501" i="10"/>
  <c r="J447" i="10"/>
  <c r="J391" i="10"/>
  <c r="J313" i="10"/>
  <c r="BK253" i="10"/>
  <c r="J159" i="10"/>
  <c r="BK518" i="10"/>
  <c r="BK442" i="10"/>
  <c r="BK378" i="10"/>
  <c r="J294" i="10"/>
  <c r="BK179" i="10"/>
  <c r="J511" i="10"/>
  <c r="J462" i="10"/>
  <c r="J400" i="10"/>
  <c r="J291" i="10"/>
  <c r="BK235" i="10"/>
  <c r="J153" i="10"/>
  <c r="BK525" i="10"/>
  <c r="J464" i="10"/>
  <c r="BK400" i="10"/>
  <c r="BK318" i="10"/>
  <c r="BK258" i="10"/>
  <c r="BK191" i="10"/>
  <c r="BK162" i="10"/>
  <c r="BK485" i="10"/>
  <c r="J456" i="10"/>
  <c r="J386" i="10"/>
  <c r="BK360" i="10"/>
  <c r="BK266" i="10"/>
  <c r="J251" i="10"/>
  <c r="BK167" i="10"/>
  <c r="BK147" i="10"/>
  <c r="J509" i="10"/>
  <c r="BK462" i="10"/>
  <c r="J393" i="10"/>
  <c r="BK349" i="10"/>
  <c r="BK294" i="10"/>
  <c r="J235" i="10"/>
  <c r="BK184" i="10"/>
  <c r="J405" i="10"/>
  <c r="J358" i="10"/>
  <c r="BK322" i="10"/>
  <c r="BK264" i="10"/>
  <c r="BK219" i="10"/>
  <c r="BK174" i="10"/>
  <c r="J449" i="10"/>
  <c r="BK413" i="10"/>
  <c r="J328" i="10"/>
  <c r="J274" i="10"/>
  <c r="BK203" i="10"/>
  <c r="BK176" i="11"/>
  <c r="BK187" i="11"/>
  <c r="BK190" i="11"/>
  <c r="BK130" i="11"/>
  <c r="BK157" i="11"/>
  <c r="BK173" i="11"/>
  <c r="BK156" i="12"/>
  <c r="J152" i="12"/>
  <c r="J143" i="12"/>
  <c r="J128" i="12"/>
  <c r="BK138" i="12"/>
  <c r="BK150" i="12"/>
  <c r="J135" i="12"/>
  <c r="BK133" i="12"/>
  <c r="BK132" i="12"/>
  <c r="J142" i="12"/>
  <c r="J147" i="12"/>
  <c r="BK221" i="13"/>
  <c r="BK191" i="13"/>
  <c r="J217" i="13"/>
  <c r="J221" i="13"/>
  <c r="BK2222" i="2"/>
  <c r="BK2071" i="2"/>
  <c r="J1894" i="2"/>
  <c r="J1869" i="2"/>
  <c r="J1816" i="2"/>
  <c r="BK1705" i="2"/>
  <c r="J1521" i="2"/>
  <c r="J1242" i="2"/>
  <c r="BK992" i="2"/>
  <c r="BK767" i="2"/>
  <c r="BK539" i="2"/>
  <c r="BK204" i="2"/>
  <c r="BK1982" i="2"/>
  <c r="BK1885" i="2"/>
  <c r="BK1869" i="2"/>
  <c r="J1834" i="2"/>
  <c r="BK1695" i="2"/>
  <c r="BK1454" i="2"/>
  <c r="BK1257" i="2"/>
  <c r="J926" i="2"/>
  <c r="BK831" i="2"/>
  <c r="J657" i="2"/>
  <c r="J248" i="2"/>
  <c r="BK1900" i="2"/>
  <c r="J1847" i="2"/>
  <c r="BK1796" i="2"/>
  <c r="J1606" i="2"/>
  <c r="J1235" i="2"/>
  <c r="BK1117" i="2"/>
  <c r="BK849" i="2"/>
  <c r="J285" i="2"/>
  <c r="BK2248" i="2"/>
  <c r="BK2047" i="2"/>
  <c r="J1855" i="2"/>
  <c r="BK1824" i="2"/>
  <c r="BK1777" i="2"/>
  <c r="J1395" i="2"/>
  <c r="J1082" i="2"/>
  <c r="BK759" i="2"/>
  <c r="BK264" i="2"/>
  <c r="BK2268" i="2"/>
  <c r="J1892" i="2"/>
  <c r="J1865" i="2"/>
  <c r="BK1819" i="2"/>
  <c r="J1705" i="2"/>
  <c r="J1393" i="2"/>
  <c r="BK1097" i="2"/>
  <c r="J899" i="2"/>
  <c r="BK689" i="2"/>
  <c r="J194" i="2"/>
  <c r="BK2092" i="2"/>
  <c r="J1893" i="2"/>
  <c r="BK1852" i="2"/>
  <c r="J1796" i="2"/>
  <c r="BK1696" i="2"/>
  <c r="J1248" i="2"/>
  <c r="BK986" i="2"/>
  <c r="J689" i="2"/>
  <c r="J166" i="2"/>
  <c r="BK2311" i="2"/>
  <c r="J1973" i="2"/>
  <c r="BK1871" i="2"/>
  <c r="BK1820" i="2"/>
  <c r="BK1736" i="2"/>
  <c r="BK1606" i="2"/>
  <c r="J1383" i="2"/>
  <c r="BK1254" i="2"/>
  <c r="J1111" i="2"/>
  <c r="J986" i="2"/>
  <c r="BK659" i="2"/>
  <c r="J2769" i="2"/>
  <c r="J2742" i="2"/>
  <c r="J2706" i="2"/>
  <c r="J2675" i="2"/>
  <c r="J2649" i="2"/>
  <c r="BK2636" i="2"/>
  <c r="BK2602" i="2"/>
  <c r="BK2581" i="2"/>
  <c r="J2532" i="2"/>
  <c r="BK2482" i="2"/>
  <c r="BK2235" i="2"/>
  <c r="BK1899" i="2"/>
  <c r="J1861" i="2"/>
  <c r="J1807" i="2"/>
  <c r="J1543" i="2"/>
  <c r="BK1276" i="2"/>
  <c r="J1134" i="2"/>
  <c r="J849" i="2"/>
  <c r="BK215" i="2"/>
  <c r="BK167" i="3"/>
  <c r="BK124" i="3"/>
  <c r="BK173" i="3"/>
  <c r="J141" i="3"/>
  <c r="J134" i="3"/>
  <c r="J149" i="3"/>
  <c r="J132" i="4"/>
  <c r="BK135" i="4"/>
  <c r="BK139" i="4"/>
  <c r="J142" i="5"/>
  <c r="J153" i="5"/>
  <c r="BK153" i="5"/>
  <c r="BK128" i="5"/>
  <c r="J144" i="5"/>
  <c r="BK150" i="5"/>
  <c r="J140" i="6"/>
  <c r="BK141" i="6"/>
  <c r="BK129" i="6"/>
  <c r="BK139" i="6"/>
  <c r="BK134" i="6"/>
  <c r="J134" i="6"/>
  <c r="BK150" i="7"/>
  <c r="J148" i="7"/>
  <c r="BK133" i="7"/>
  <c r="J138" i="7"/>
  <c r="J129" i="7"/>
  <c r="J140" i="7"/>
  <c r="J139" i="7"/>
  <c r="J153" i="7"/>
  <c r="BK357" i="8"/>
  <c r="BK191" i="8"/>
  <c r="BK150" i="8"/>
  <c r="BK194" i="8"/>
  <c r="BK147" i="8"/>
  <c r="BK226" i="8"/>
  <c r="J168" i="8"/>
  <c r="J371" i="8"/>
  <c r="J201" i="8"/>
  <c r="BK157" i="8"/>
  <c r="J364" i="8"/>
  <c r="J204" i="8"/>
  <c r="BK187" i="8"/>
  <c r="J148" i="8"/>
  <c r="J315" i="8"/>
  <c r="BK167" i="8"/>
  <c r="J255" i="8"/>
  <c r="J178" i="8"/>
  <c r="J146" i="8"/>
  <c r="BK161" i="8"/>
  <c r="BK668" i="9"/>
  <c r="J589" i="9"/>
  <c r="J516" i="9"/>
  <c r="J462" i="9"/>
  <c r="BK404" i="9"/>
  <c r="BK335" i="9"/>
  <c r="BK263" i="9"/>
  <c r="J198" i="9"/>
  <c r="J154" i="9"/>
  <c r="BK569" i="9"/>
  <c r="BK490" i="9"/>
  <c r="J383" i="9"/>
  <c r="J316" i="9"/>
  <c r="J243" i="9"/>
  <c r="BK148" i="9"/>
  <c r="J668" i="9"/>
  <c r="BK625" i="9"/>
  <c r="J564" i="9"/>
  <c r="J422" i="9"/>
  <c r="J376" i="9"/>
  <c r="BK364" i="9"/>
  <c r="BK324" i="9"/>
  <c r="J225" i="9"/>
  <c r="BK163" i="9"/>
  <c r="BK613" i="9"/>
  <c r="J554" i="9"/>
  <c r="BK498" i="9"/>
  <c r="J416" i="9"/>
  <c r="J352" i="9"/>
  <c r="BK254" i="9"/>
  <c r="BK152" i="9"/>
  <c r="BK666" i="9"/>
  <c r="BK589" i="9"/>
  <c r="J531" i="9"/>
  <c r="J477" i="9"/>
  <c r="J400" i="9"/>
  <c r="BK319" i="9"/>
  <c r="BK265" i="9"/>
  <c r="J202" i="9"/>
  <c r="BK696" i="9"/>
  <c r="BK650" i="9"/>
  <c r="BK583" i="9"/>
  <c r="J512" i="9"/>
  <c r="BK462" i="9"/>
  <c r="J412" i="9"/>
  <c r="J345" i="9"/>
  <c r="J292" i="9"/>
  <c r="BK233" i="9"/>
  <c r="J189" i="9"/>
  <c r="J650" i="9"/>
  <c r="J598" i="9"/>
  <c r="BK512" i="9"/>
  <c r="BK475" i="9"/>
  <c r="BK412" i="9"/>
  <c r="J365" i="9"/>
  <c r="J342" i="9"/>
  <c r="BK306" i="9"/>
  <c r="BK271" i="9"/>
  <c r="BK229" i="9"/>
  <c r="BK195" i="9"/>
  <c r="J722" i="9"/>
  <c r="J696" i="9"/>
  <c r="J635" i="9"/>
  <c r="BK567" i="9"/>
  <c r="J482" i="9"/>
  <c r="J443" i="9"/>
  <c r="J408" i="9"/>
  <c r="BK378" i="9"/>
  <c r="BK360" i="9"/>
  <c r="J335" i="9"/>
  <c r="J269" i="9"/>
  <c r="BK227" i="9"/>
  <c r="BK180" i="9"/>
  <c r="J145" i="9"/>
  <c r="BK490" i="10"/>
  <c r="J432" i="10"/>
  <c r="J354" i="10"/>
  <c r="BK230" i="10"/>
  <c r="J141" i="10"/>
  <c r="BK501" i="10"/>
  <c r="BK451" i="10"/>
  <c r="BK408" i="10"/>
  <c r="J309" i="10"/>
  <c r="BK169" i="10"/>
  <c r="BK503" i="10"/>
  <c r="BK454" i="10"/>
  <c r="J398" i="10"/>
  <c r="J286" i="10"/>
  <c r="BK210" i="10"/>
  <c r="J540" i="10"/>
  <c r="BK497" i="10"/>
  <c r="J417" i="10"/>
  <c r="J342" i="10"/>
  <c r="J305" i="10"/>
  <c r="J227" i="10"/>
  <c r="J169" i="10"/>
  <c r="BK530" i="10"/>
  <c r="BK460" i="10"/>
  <c r="J419" i="10"/>
  <c r="J352" i="10"/>
  <c r="BK328" i="10"/>
  <c r="BK224" i="10"/>
  <c r="BK159" i="10"/>
  <c r="J520" i="10"/>
  <c r="J503" i="10"/>
  <c r="BK474" i="10"/>
  <c r="BK415" i="10"/>
  <c r="J360" i="10"/>
  <c r="BK311" i="10"/>
  <c r="J245" i="10"/>
  <c r="BK208" i="10"/>
  <c r="J435" i="10"/>
  <c r="BK344" i="10"/>
  <c r="J284" i="10"/>
  <c r="J240" i="10"/>
  <c r="J147" i="10"/>
  <c r="J437" i="10"/>
  <c r="J370" i="10"/>
  <c r="J316" i="10"/>
  <c r="BK271" i="10"/>
  <c r="BK201" i="10"/>
  <c r="J171" i="11"/>
  <c r="BK171" i="11"/>
  <c r="J125" i="11"/>
  <c r="J145" i="11"/>
  <c r="J130" i="11"/>
  <c r="BK164" i="11"/>
  <c r="BK146" i="12"/>
  <c r="J146" i="12"/>
  <c r="J131" i="12"/>
  <c r="BK140" i="12"/>
  <c r="BK148" i="13"/>
  <c r="BK131" i="13"/>
  <c r="BK214" i="13"/>
  <c r="J202" i="13"/>
  <c r="BK2320" i="2"/>
  <c r="BK1898" i="2"/>
  <c r="BK1879" i="2"/>
  <c r="J1821" i="2"/>
  <c r="BK1804" i="2"/>
  <c r="BK1577" i="2"/>
  <c r="J1158" i="2"/>
  <c r="BK920" i="2"/>
  <c r="J725" i="2"/>
  <c r="J340" i="2"/>
  <c r="J149" i="2"/>
  <c r="BK2176" i="2"/>
  <c r="J1903" i="2"/>
  <c r="BK1881" i="2"/>
  <c r="BK1858" i="2"/>
  <c r="J1811" i="2"/>
  <c r="BK1612" i="2"/>
  <c r="J1473" i="2"/>
  <c r="J1152" i="2"/>
  <c r="J938" i="2"/>
  <c r="BK812" i="2"/>
  <c r="J317" i="2"/>
  <c r="BK2351" i="2"/>
  <c r="J2071" i="2"/>
  <c r="J1882" i="2"/>
  <c r="BK1844" i="2"/>
  <c r="J1678" i="2"/>
  <c r="J1482" i="2"/>
  <c r="BK1251" i="2"/>
  <c r="BK1122" i="2"/>
  <c r="J1034" i="2"/>
  <c r="BK237" i="2"/>
  <c r="J2125" i="2"/>
  <c r="J1862" i="2"/>
  <c r="BK1811" i="2"/>
  <c r="BK1656" i="2"/>
  <c r="J1454" i="2"/>
  <c r="J1039" i="2"/>
  <c r="BK701" i="2"/>
  <c r="BK2342" i="2"/>
  <c r="J1983" i="2"/>
  <c r="J1888" i="2"/>
  <c r="BK1849" i="2"/>
  <c r="J1793" i="2"/>
  <c r="BK1395" i="2"/>
  <c r="BK1176" i="2"/>
  <c r="J1028" i="2"/>
  <c r="J767" i="2"/>
  <c r="J539" i="2"/>
  <c r="J2301" i="2"/>
  <c r="BK1983" i="2"/>
  <c r="BK1886" i="2"/>
  <c r="J1848" i="2"/>
  <c r="J1734" i="2"/>
  <c r="J1471" i="2"/>
  <c r="BK1242" i="2"/>
  <c r="J1074" i="2"/>
  <c r="BK863" i="2"/>
  <c r="J659" i="2"/>
  <c r="BK185" i="2"/>
  <c r="J2268" i="2"/>
  <c r="BK1893" i="2"/>
  <c r="J1850" i="2"/>
  <c r="J1812" i="2"/>
  <c r="BK1678" i="2"/>
  <c r="J1488" i="2"/>
  <c r="BK1240" i="2"/>
  <c r="BK1034" i="2"/>
  <c r="J745" i="2"/>
  <c r="J226" i="2"/>
  <c r="BK2765" i="2"/>
  <c r="BK2742" i="2"/>
  <c r="J2700" i="2"/>
  <c r="J2659" i="2"/>
  <c r="BK2649" i="2"/>
  <c r="BK2629" i="2"/>
  <c r="BK2584" i="2"/>
  <c r="BK2541" i="2"/>
  <c r="J2494" i="2"/>
  <c r="J2303" i="2"/>
  <c r="BK1902" i="2"/>
  <c r="J1875" i="2"/>
  <c r="BK1817" i="2"/>
  <c r="J1803" i="2"/>
  <c r="BK1451" i="2"/>
  <c r="J1257" i="2"/>
  <c r="J1049" i="2"/>
  <c r="J759" i="2"/>
  <c r="J160" i="2"/>
  <c r="J156" i="3"/>
  <c r="J162" i="3"/>
  <c r="BK135" i="3"/>
  <c r="J183" i="3"/>
  <c r="BK130" i="3"/>
  <c r="BK168" i="3"/>
  <c r="BK143" i="4"/>
  <c r="J138" i="4"/>
  <c r="J136" i="4"/>
  <c r="BK136" i="4"/>
  <c r="BK140" i="5"/>
  <c r="BK152" i="5"/>
  <c r="J149" i="5"/>
  <c r="J151" i="5"/>
  <c r="J135" i="5"/>
  <c r="BK138" i="5"/>
  <c r="J128" i="5"/>
  <c r="BK136" i="6"/>
  <c r="J127" i="6"/>
  <c r="J137" i="6"/>
  <c r="BK128" i="6"/>
  <c r="J136" i="6"/>
  <c r="J160" i="7"/>
  <c r="BK161" i="7"/>
  <c r="J159" i="7"/>
  <c r="BK140" i="7"/>
  <c r="BK145" i="7"/>
  <c r="J133" i="7"/>
  <c r="BK155" i="7"/>
  <c r="BK143" i="7"/>
  <c r="J156" i="7"/>
  <c r="J134" i="7"/>
  <c r="J298" i="8"/>
  <c r="J169" i="8"/>
  <c r="BK332" i="8"/>
  <c r="J187" i="8"/>
  <c r="BK364" i="8"/>
  <c r="BK255" i="8"/>
  <c r="J185" i="8"/>
  <c r="BK165" i="8"/>
  <c r="BK342" i="8"/>
  <c r="J197" i="8"/>
  <c r="J165" i="8"/>
  <c r="BK345" i="8"/>
  <c r="J276" i="8"/>
  <c r="J196" i="8"/>
  <c r="J162" i="8"/>
  <c r="BK317" i="8"/>
  <c r="J172" i="8"/>
  <c r="J244" i="8"/>
  <c r="BK174" i="8"/>
  <c r="J345" i="8"/>
  <c r="BK185" i="8"/>
  <c r="BK146" i="8"/>
  <c r="J663" i="9"/>
  <c r="J613" i="9"/>
  <c r="BK508" i="9"/>
  <c r="J435" i="9"/>
  <c r="BK398" i="9"/>
  <c r="BK294" i="9"/>
  <c r="BK218" i="9"/>
  <c r="BK187" i="9"/>
  <c r="J644" i="9"/>
  <c r="BK552" i="9"/>
  <c r="BK441" i="9"/>
  <c r="BK371" i="9"/>
  <c r="J321" i="9"/>
  <c r="BK157" i="9"/>
  <c r="J683" i="9"/>
  <c r="BK647" i="9"/>
  <c r="BK596" i="9"/>
  <c r="BK536" i="9"/>
  <c r="BK460" i="9"/>
  <c r="J394" i="9"/>
  <c r="J339" i="9"/>
  <c r="J284" i="9"/>
  <c r="BK260" i="9"/>
  <c r="BK215" i="9"/>
  <c r="J157" i="9"/>
  <c r="J540" i="9"/>
  <c r="J433" i="9"/>
  <c r="BK382" i="9"/>
  <c r="J344" i="9"/>
  <c r="BK241" i="9"/>
  <c r="BK172" i="9"/>
  <c r="J700" i="9"/>
  <c r="BK611" i="9"/>
  <c r="BK575" i="9"/>
  <c r="J496" i="9"/>
  <c r="BK422" i="9"/>
  <c r="BK377" i="9"/>
  <c r="J306" i="9"/>
  <c r="J241" i="9"/>
  <c r="J187" i="9"/>
  <c r="J694" i="9"/>
  <c r="BK663" i="9"/>
  <c r="J611" i="9"/>
  <c r="J567" i="9"/>
  <c r="BK494" i="9"/>
  <c r="J455" i="9"/>
  <c r="J380" i="9"/>
  <c r="J350" i="9"/>
  <c r="J290" i="9"/>
  <c r="J211" i="9"/>
  <c r="J184" i="9"/>
  <c r="J615" i="9"/>
  <c r="J561" i="9"/>
  <c r="J508" i="9"/>
  <c r="BK447" i="9"/>
  <c r="BK388" i="9"/>
  <c r="J319" i="9"/>
  <c r="BK284" i="9"/>
  <c r="J239" i="9"/>
  <c r="J182" i="9"/>
  <c r="BK724" i="9"/>
  <c r="BK692" i="9"/>
  <c r="BK621" i="9"/>
  <c r="BK542" i="9"/>
  <c r="BK469" i="9"/>
  <c r="BK194" i="10"/>
  <c r="BK513" i="10"/>
  <c r="BK482" i="10"/>
  <c r="J425" i="10"/>
  <c r="BK365" i="10"/>
  <c r="BK320" i="10"/>
  <c r="J219" i="10"/>
  <c r="BK141" i="10"/>
  <c r="BK376" i="10"/>
  <c r="BK316" i="10"/>
  <c r="BK261" i="10"/>
  <c r="J213" i="10"/>
  <c r="J162" i="10"/>
  <c r="BK432" i="10"/>
  <c r="BK358" i="10"/>
  <c r="J311" i="10"/>
  <c r="BK237" i="10"/>
  <c r="BK150" i="10"/>
  <c r="BK168" i="11"/>
  <c r="J184" i="11"/>
  <c r="BK128" i="11"/>
  <c r="BK184" i="11"/>
  <c r="BK2136" i="2"/>
  <c r="BK1887" i="2"/>
  <c r="BK1855" i="2"/>
  <c r="BK1813" i="2"/>
  <c r="J1656" i="2"/>
  <c r="BK1373" i="2"/>
  <c r="J1170" i="2"/>
  <c r="J962" i="2"/>
  <c r="BK739" i="2"/>
  <c r="BK424" i="2"/>
  <c r="BK2266" i="2"/>
  <c r="J1939" i="2"/>
  <c r="J1872" i="2"/>
  <c r="J1853" i="2"/>
  <c r="BK1799" i="2"/>
  <c r="BK1579" i="2"/>
  <c r="J1308" i="2"/>
  <c r="J1128" i="2"/>
  <c r="BK899" i="2"/>
  <c r="BK805" i="2"/>
  <c r="J424" i="2"/>
  <c r="BK2442" i="2"/>
  <c r="J1890" i="2"/>
  <c r="J1852" i="2"/>
  <c r="J1800" i="2"/>
  <c r="BK1471" i="2"/>
  <c r="BK1216" i="2"/>
  <c r="J1069" i="2"/>
  <c r="BK962" i="2"/>
  <c r="J695" i="2"/>
  <c r="BK2114" i="2"/>
  <c r="BK1848" i="2"/>
  <c r="BK1806" i="2"/>
  <c r="J1624" i="2"/>
  <c r="J1290" i="2"/>
  <c r="BK1004" i="2"/>
  <c r="J684" i="2"/>
  <c r="BK285" i="2"/>
  <c r="BK2282" i="2"/>
  <c r="J1898" i="2"/>
  <c r="J1886" i="2"/>
  <c r="J1860" i="2"/>
  <c r="J1806" i="2"/>
  <c r="J1550" i="2"/>
  <c r="BK1158" i="2"/>
  <c r="BK974" i="2"/>
  <c r="J674" i="2"/>
  <c r="BK2349" i="2"/>
  <c r="J1899" i="2"/>
  <c r="BK1873" i="2"/>
  <c r="BK1847" i="2"/>
  <c r="J1801" i="2"/>
  <c r="BK1642" i="2"/>
  <c r="J1237" i="2"/>
  <c r="J980" i="2"/>
  <c r="J679" i="2"/>
  <c r="J204" i="2"/>
  <c r="BK2332" i="2"/>
  <c r="J1905" i="2"/>
  <c r="BK1863" i="2"/>
  <c r="BK1814" i="2"/>
  <c r="J1686" i="2"/>
  <c r="J1585" i="2"/>
  <c r="J1274" i="2"/>
  <c r="BK1091" i="2"/>
  <c r="BK998" i="2"/>
  <c r="J559" i="2"/>
  <c r="BK166" i="2"/>
  <c r="BK2757" i="2"/>
  <c r="BK2733" i="2"/>
  <c r="J2689" i="2"/>
  <c r="BK2658" i="2"/>
  <c r="J2647" i="2"/>
  <c r="J2629" i="2"/>
  <c r="BK2593" i="2"/>
  <c r="J2581" i="2"/>
  <c r="J2496" i="2"/>
  <c r="J2320" i="2"/>
  <c r="BK2009" i="2"/>
  <c r="BK1870" i="2"/>
  <c r="BK1812" i="2"/>
  <c r="BK1686" i="2"/>
  <c r="J1373" i="2"/>
  <c r="BK1235" i="2"/>
  <c r="BK1044" i="2"/>
  <c r="BK674" i="2"/>
  <c r="J154" i="2"/>
  <c r="J138" i="3"/>
  <c r="J154" i="3"/>
  <c r="BK141" i="3"/>
  <c r="BK127" i="3"/>
  <c r="J124" i="3"/>
  <c r="J135" i="4"/>
  <c r="BK138" i="4"/>
  <c r="J130" i="4"/>
  <c r="BK130" i="4"/>
  <c r="BK134" i="5"/>
  <c r="BK145" i="5"/>
  <c r="J138" i="5"/>
  <c r="J150" i="5"/>
  <c r="BK137" i="5"/>
  <c r="J141" i="5"/>
  <c r="BK132" i="5"/>
  <c r="BK135" i="6"/>
  <c r="BK140" i="6"/>
  <c r="J143" i="6"/>
  <c r="BK142" i="6"/>
  <c r="J138" i="6"/>
  <c r="BK124" i="6"/>
  <c r="BK130" i="7"/>
  <c r="J164" i="7"/>
  <c r="J147" i="7"/>
  <c r="BK149" i="7"/>
  <c r="J128" i="7"/>
  <c r="BK129" i="7"/>
  <c r="BK142" i="7"/>
  <c r="J151" i="7"/>
  <c r="BK371" i="8"/>
  <c r="J296" i="8"/>
  <c r="J177" i="8"/>
  <c r="J317" i="8"/>
  <c r="BK193" i="8"/>
  <c r="J174" i="8"/>
  <c r="J353" i="8"/>
  <c r="BK186" i="8"/>
  <c r="J167" i="8"/>
  <c r="J355" i="8"/>
  <c r="J198" i="8"/>
  <c r="BK171" i="8"/>
  <c r="J147" i="8"/>
  <c r="BK290" i="8"/>
  <c r="J199" i="8"/>
  <c r="J161" i="8"/>
  <c r="BK335" i="8"/>
  <c r="J206" i="8"/>
  <c r="J335" i="8"/>
  <c r="J200" i="8"/>
  <c r="BK158" i="8"/>
  <c r="J332" i="8"/>
  <c r="J163" i="8"/>
  <c r="BK706" i="9"/>
  <c r="J625" i="9"/>
  <c r="BK518" i="9"/>
  <c r="BK486" i="9"/>
  <c r="BK424" i="9"/>
  <c r="J377" i="9"/>
  <c r="BK304" i="9"/>
  <c r="J235" i="9"/>
  <c r="BK162" i="9"/>
  <c r="BK586" i="9"/>
  <c r="J480" i="9"/>
  <c r="J406" i="9"/>
  <c r="BK376" i="9"/>
  <c r="J338" i="9"/>
  <c r="BK207" i="9"/>
  <c r="BK685" i="9"/>
  <c r="J638" i="9"/>
  <c r="BK595" i="9"/>
  <c r="J523" i="9"/>
  <c r="BK450" i="9"/>
  <c r="J388" i="9"/>
  <c r="BK356" i="9"/>
  <c r="BK300" i="9"/>
  <c r="BK231" i="9"/>
  <c r="BK174" i="9"/>
  <c r="BK145" i="9"/>
  <c r="J575" i="9"/>
  <c r="BK521" i="9"/>
  <c r="BK425" i="9"/>
  <c r="BK362" i="9"/>
  <c r="J304" i="9"/>
  <c r="J229" i="9"/>
  <c r="BK694" i="9"/>
  <c r="BK638" i="9"/>
  <c r="BK562" i="9"/>
  <c r="BK484" i="9"/>
  <c r="J441" i="9"/>
  <c r="J374" i="9"/>
  <c r="BK302" i="9"/>
  <c r="BK224" i="9"/>
  <c r="BK167" i="9"/>
  <c r="BK690" i="9"/>
  <c r="BK658" i="9"/>
  <c r="BK600" i="9"/>
  <c r="J534" i="9"/>
  <c r="J471" i="9"/>
  <c r="BK433" i="9"/>
  <c r="J358" i="9"/>
  <c r="BK328" i="9"/>
  <c r="J231" i="9"/>
  <c r="BK191" i="9"/>
  <c r="J143" i="9"/>
  <c r="BK604" i="9"/>
  <c r="BK534" i="9"/>
  <c r="BK501" i="9"/>
  <c r="J429" i="9"/>
  <c r="J396" i="9"/>
  <c r="J359" i="9"/>
  <c r="BK286" i="9"/>
  <c r="J227" i="9"/>
  <c r="BK150" i="9"/>
  <c r="BK717" i="9"/>
  <c r="BK671" i="9"/>
  <c r="J552" i="9"/>
  <c r="BK473" i="9"/>
  <c r="BK435" i="9"/>
  <c r="BK400" i="9"/>
  <c r="BK358" i="9"/>
  <c r="BK336" i="9"/>
  <c r="J275" i="9"/>
  <c r="BK239" i="9"/>
  <c r="BK198" i="9"/>
  <c r="J150" i="9"/>
  <c r="J513" i="10"/>
  <c r="J482" i="10"/>
  <c r="J422" i="10"/>
  <c r="J362" i="10"/>
  <c r="BK269" i="10"/>
  <c r="J191" i="10"/>
  <c r="J525" i="10"/>
  <c r="BK480" i="10"/>
  <c r="BK422" i="10"/>
  <c r="BK393" i="10"/>
  <c r="BK337" i="10"/>
  <c r="BK182" i="10"/>
  <c r="BK515" i="10"/>
  <c r="BK488" i="10"/>
  <c r="BK402" i="10"/>
  <c r="J322" i="10"/>
  <c r="J269" i="10"/>
  <c r="J172" i="10"/>
  <c r="J515" i="10"/>
  <c r="J451" i="10"/>
  <c r="BK405" i="10"/>
  <c r="J326" i="10"/>
  <c r="J289" i="10"/>
  <c r="BK205" i="10"/>
  <c r="BK535" i="10"/>
  <c r="J480" i="10"/>
  <c r="BK447" i="10"/>
  <c r="BK373" i="10"/>
  <c r="J331" i="10"/>
  <c r="J232" i="10"/>
  <c r="J523" i="10"/>
  <c r="J485" i="10"/>
  <c r="J427" i="10"/>
  <c r="J367" i="10"/>
  <c r="J324" i="10"/>
  <c r="J279" i="10"/>
  <c r="BK216" i="10"/>
  <c r="J138" i="10"/>
  <c r="J373" i="10"/>
  <c r="BK339" i="10"/>
  <c r="BK281" i="10"/>
  <c r="J199" i="10"/>
  <c r="BK144" i="10"/>
  <c r="BK430" i="10"/>
  <c r="BK342" i="10"/>
  <c r="BK286" i="10"/>
  <c r="J205" i="10"/>
  <c r="BK172" i="10"/>
  <c r="BK137" i="11"/>
  <c r="J152" i="11"/>
  <c r="J159" i="11"/>
  <c r="BK166" i="11"/>
  <c r="BK123" i="11"/>
  <c r="J132" i="12"/>
  <c r="BK135" i="12"/>
  <c r="J140" i="12"/>
  <c r="J155" i="12"/>
  <c r="J137" i="12"/>
  <c r="BK143" i="12"/>
  <c r="J148" i="12"/>
  <c r="BK152" i="12"/>
  <c r="BK130" i="12"/>
  <c r="J126" i="12"/>
  <c r="BK186" i="13"/>
  <c r="J141" i="13"/>
  <c r="J148" i="13"/>
  <c r="J186" i="13"/>
  <c r="BK183" i="13"/>
  <c r="BK2425" i="2"/>
  <c r="BK1903" i="2"/>
  <c r="J1883" i="2"/>
  <c r="J1844" i="2"/>
  <c r="BK1810" i="2"/>
  <c r="BK1676" i="2"/>
  <c r="BK1473" i="2"/>
  <c r="J1254" i="2"/>
  <c r="J974" i="2"/>
  <c r="J753" i="2"/>
  <c r="J482" i="2"/>
  <c r="J264" i="2"/>
  <c r="J2311" i="2"/>
  <c r="BK1996" i="2"/>
  <c r="BK1891" i="2"/>
  <c r="J1874" i="2"/>
  <c r="BK1860" i="2"/>
  <c r="J1824" i="2"/>
  <c r="BK1654" i="2"/>
  <c r="BK1342" i="2"/>
  <c r="J1245" i="2"/>
  <c r="J1010" i="2"/>
  <c r="BK753" i="2"/>
  <c r="J648" i="2"/>
  <c r="BK149" i="2"/>
  <c r="BK2082" i="2"/>
  <c r="J1878" i="2"/>
  <c r="J1808" i="2"/>
  <c r="BK1635" i="2"/>
  <c r="BK1302" i="2"/>
  <c r="J956" i="2"/>
  <c r="J944" i="2"/>
  <c r="BK846" i="2"/>
  <c r="BK679" i="2"/>
  <c r="J2204" i="2"/>
  <c r="BK1892" i="2"/>
  <c r="BK1846" i="2"/>
  <c r="J1799" i="2"/>
  <c r="J1577" i="2"/>
  <c r="J1164" i="2"/>
  <c r="J873" i="2"/>
  <c r="J655" i="2"/>
  <c r="J2442" i="2"/>
  <c r="BK1939" i="2"/>
  <c r="J1891" i="2"/>
  <c r="J1864" i="2"/>
  <c r="BK1815" i="2"/>
  <c r="J1498" i="2"/>
  <c r="J1188" i="2"/>
  <c r="BK980" i="2"/>
  <c r="J831" i="2"/>
  <c r="J549" i="2"/>
  <c r="J215" i="2"/>
  <c r="J2082" i="2"/>
  <c r="BK1883" i="2"/>
  <c r="BK1851" i="2"/>
  <c r="J1802" i="2"/>
  <c r="BK1618" i="2"/>
  <c r="J1276" i="2"/>
  <c r="BK1082" i="2"/>
  <c r="J886" i="2"/>
  <c r="J731" i="2"/>
  <c r="BK340" i="2"/>
  <c r="BK2496" i="2"/>
  <c r="J2178" i="2"/>
  <c r="J1885" i="2"/>
  <c r="J1805" i="2"/>
  <c r="J1676" i="2"/>
  <c r="BK1476" i="2"/>
  <c r="J1176" i="2"/>
  <c r="J1044" i="2"/>
  <c r="BK956" i="2"/>
  <c r="BK422" i="2"/>
  <c r="BK2769" i="2"/>
  <c r="J2751" i="2"/>
  <c r="J2733" i="2"/>
  <c r="BK2689" i="2"/>
  <c r="BK2656" i="2"/>
  <c r="J2637" i="2"/>
  <c r="BK2604" i="2"/>
  <c r="J2584" i="2"/>
  <c r="J2541" i="2"/>
  <c r="J2515" i="2"/>
  <c r="J2351" i="2"/>
  <c r="BK2011" i="2"/>
  <c r="J1867" i="2"/>
  <c r="J1810" i="2"/>
  <c r="BK1545" i="2"/>
  <c r="BK1308" i="2"/>
  <c r="BK1206" i="2"/>
  <c r="J920" i="2"/>
  <c r="J566" i="2"/>
  <c r="BK188" i="3"/>
  <c r="J146" i="3"/>
  <c r="BK134" i="3"/>
  <c r="J127" i="3"/>
  <c r="J167" i="3"/>
  <c r="BK159" i="3"/>
  <c r="BK143" i="3"/>
  <c r="J139" i="4"/>
  <c r="BK128" i="4"/>
  <c r="BK145" i="4"/>
  <c r="BK142" i="4"/>
  <c r="J127" i="4"/>
  <c r="BK131" i="5"/>
  <c r="J143" i="5"/>
  <c r="J152" i="5"/>
  <c r="J140" i="5"/>
  <c r="BK142" i="5"/>
  <c r="J141" i="6"/>
  <c r="BK148" i="6"/>
  <c r="BK138" i="6"/>
  <c r="BK127" i="6"/>
  <c r="J146" i="6"/>
  <c r="BK143" i="6"/>
  <c r="BK132" i="6"/>
  <c r="BK165" i="7"/>
  <c r="BK138" i="7"/>
  <c r="J163" i="7"/>
  <c r="BK134" i="7"/>
  <c r="J127" i="7"/>
  <c r="J149" i="7"/>
  <c r="BK127" i="7"/>
  <c r="J135" i="7"/>
  <c r="BK200" i="8"/>
  <c r="BK160" i="8"/>
  <c r="BK283" i="8"/>
  <c r="BK188" i="8"/>
  <c r="J166" i="8"/>
  <c r="J337" i="8"/>
  <c r="J190" i="8"/>
  <c r="J160" i="8"/>
  <c r="BK217" i="8"/>
  <c r="BK179" i="8"/>
  <c r="BK339" i="8"/>
  <c r="BK201" i="8"/>
  <c r="BK166" i="8"/>
  <c r="BK337" i="8"/>
  <c r="BK198" i="8"/>
  <c r="J349" i="8"/>
  <c r="J183" i="8"/>
  <c r="J156" i="8"/>
  <c r="J238" i="8"/>
  <c r="J158" i="8"/>
  <c r="J692" i="9"/>
  <c r="BK564" i="9"/>
  <c r="BK477" i="9"/>
  <c r="J414" i="9"/>
  <c r="BK273" i="9"/>
  <c r="BK193" i="9"/>
  <c r="J148" i="9"/>
  <c r="J510" i="9"/>
  <c r="J424" i="9"/>
  <c r="J364" i="9"/>
  <c r="BK310" i="9"/>
  <c r="J200" i="9"/>
  <c r="J717" i="9"/>
  <c r="BK680" i="9"/>
  <c r="J632" i="9"/>
  <c r="BK554" i="9"/>
  <c r="BK466" i="9"/>
  <c r="BK408" i="9"/>
  <c r="J354" i="9"/>
  <c r="BK316" i="9"/>
  <c r="J279" i="9"/>
  <c r="J218" i="9"/>
  <c r="J162" i="9"/>
  <c r="J606" i="9"/>
  <c r="BK510" i="9"/>
  <c r="BK418" i="9"/>
  <c r="J366" i="9"/>
  <c r="J310" i="9"/>
  <c r="J197" i="9"/>
  <c r="BK702" i="9"/>
  <c r="J656" i="9"/>
  <c r="J595" i="9"/>
  <c r="BK514" i="9"/>
  <c r="BK464" i="9"/>
  <c r="J401" i="9"/>
  <c r="J324" i="9"/>
  <c r="J277" i="9"/>
  <c r="BK205" i="9"/>
  <c r="BK161" i="9"/>
  <c r="J671" i="9"/>
  <c r="J604" i="9"/>
  <c r="J559" i="9"/>
  <c r="BK488" i="9"/>
  <c r="J459" i="9"/>
  <c r="J371" i="9"/>
  <c r="BK338" i="9"/>
  <c r="BK267" i="9"/>
  <c r="J224" i="9"/>
  <c r="BK178" i="9"/>
  <c r="BK619" i="9"/>
  <c r="J579" i="9"/>
  <c r="BK531" i="9"/>
  <c r="J488" i="9"/>
  <c r="J402" i="9"/>
  <c r="BK354" i="9"/>
  <c r="J300" i="9"/>
  <c r="J254" i="9"/>
  <c r="J220" i="9"/>
  <c r="BK159" i="9"/>
  <c r="J724" i="9"/>
  <c r="J702" i="9"/>
  <c r="J627" i="9"/>
  <c r="BK609" i="9"/>
  <c r="J486" i="9"/>
  <c r="J452" i="9"/>
  <c r="BK429" i="9"/>
  <c r="J398" i="9"/>
  <c r="BK374" i="9"/>
  <c r="BK347" i="9"/>
  <c r="BK279" i="9"/>
  <c r="BK251" i="9"/>
  <c r="BK213" i="9"/>
  <c r="BK176" i="9"/>
  <c r="BK520" i="10"/>
  <c r="BK469" i="10"/>
  <c r="J410" i="10"/>
  <c r="BK326" i="10"/>
  <c r="J266" i="10"/>
  <c r="J203" i="10"/>
  <c r="J507" i="10"/>
  <c r="BK419" i="10"/>
  <c r="J381" i="10"/>
  <c r="BK276" i="10"/>
  <c r="J533" i="10"/>
  <c r="BK492" i="10"/>
  <c r="J430" i="10"/>
  <c r="J344" i="10"/>
  <c r="J281" i="10"/>
  <c r="BK156" i="10"/>
  <c r="J528" i="10"/>
  <c r="J458" i="10"/>
  <c r="J413" i="10"/>
  <c r="BK333" i="10"/>
  <c r="J264" i="10"/>
  <c r="J179" i="10"/>
  <c r="BK495" i="10"/>
  <c r="BK464" i="10"/>
  <c r="BK425" i="10"/>
  <c r="J337" i="10"/>
  <c r="J261" i="10"/>
  <c r="J230" i="10"/>
  <c r="BK164" i="10"/>
  <c r="J144" i="10"/>
  <c r="J495" i="10"/>
  <c r="J469" i="10"/>
  <c r="BK417" i="10"/>
  <c r="BK354" i="10"/>
  <c r="J318" i="10"/>
  <c r="BK249" i="10"/>
  <c r="J182" i="10"/>
  <c r="BK383" i="10"/>
  <c r="J349" i="10"/>
  <c r="BK291" i="10"/>
  <c r="BK245" i="10"/>
  <c r="J196" i="10"/>
  <c r="J460" i="10"/>
  <c r="BK398" i="10"/>
  <c r="J299" i="10"/>
  <c r="BK251" i="10"/>
  <c r="BK196" i="10"/>
  <c r="J166" i="11"/>
  <c r="BK154" i="11"/>
  <c r="J176" i="11"/>
  <c r="J162" i="11"/>
  <c r="J168" i="11"/>
  <c r="BK129" i="12"/>
  <c r="J139" i="12"/>
  <c r="J127" i="12"/>
  <c r="BK142" i="12"/>
  <c r="BK127" i="12"/>
  <c r="BK128" i="12"/>
  <c r="BK144" i="12"/>
  <c r="BK137" i="12"/>
  <c r="J144" i="12"/>
  <c r="J238" i="13"/>
  <c r="J174" i="13"/>
  <c r="J230" i="13"/>
  <c r="BK230" i="13"/>
  <c r="BK126" i="13"/>
  <c r="BK2303" i="2"/>
  <c r="BK2056" i="2"/>
  <c r="J1889" i="2"/>
  <c r="J1858" i="2"/>
  <c r="J1814" i="2"/>
  <c r="J1696" i="2"/>
  <c r="J1594" i="2"/>
  <c r="J1342" i="2"/>
  <c r="BK1059" i="2"/>
  <c r="BK950" i="2"/>
  <c r="BK566" i="2"/>
  <c r="BK226" i="2"/>
  <c r="BK2125" i="2"/>
  <c r="J1896" i="2"/>
  <c r="J1877" i="2"/>
  <c r="J1854" i="2"/>
  <c r="BK1807" i="2"/>
  <c r="J1600" i="2"/>
  <c r="BK1383" i="2"/>
  <c r="J1146" i="2"/>
  <c r="BK932" i="2"/>
  <c r="BK731" i="2"/>
  <c r="J607" i="2"/>
  <c r="J269" i="2"/>
  <c r="BK2103" i="2"/>
  <c r="BK1888" i="2"/>
  <c r="BK1857" i="2"/>
  <c r="J1817" i="2"/>
  <c r="J1637" i="2"/>
  <c r="BK1245" i="2"/>
  <c r="J1091" i="2"/>
  <c r="BK1016" i="2"/>
  <c r="BK855" i="2"/>
  <c r="BK745" i="2"/>
  <c r="J304" i="2"/>
  <c r="J2290" i="2"/>
  <c r="BK2139" i="2"/>
  <c r="BK1864" i="2"/>
  <c r="BK1845" i="2"/>
  <c r="BK1668" i="2"/>
  <c r="BK1585" i="2"/>
  <c r="J1226" i="2"/>
  <c r="J818" i="2"/>
  <c r="BK648" i="2"/>
  <c r="J2332" i="2"/>
  <c r="BK1905" i="2"/>
  <c r="J1880" i="2"/>
  <c r="J1857" i="2"/>
  <c r="BK1802" i="2"/>
  <c r="BK1624" i="2"/>
  <c r="J1240" i="2"/>
  <c r="J1140" i="2"/>
  <c r="J914" i="2"/>
  <c r="BK715" i="2"/>
  <c r="J2462" i="2"/>
  <c r="J2039" i="2"/>
  <c r="BK1875" i="2"/>
  <c r="J1841" i="2"/>
  <c r="J1777" i="2"/>
  <c r="J1545" i="2"/>
  <c r="J1182" i="2"/>
  <c r="BK873" i="2"/>
  <c r="J715" i="2"/>
  <c r="BK324" i="2"/>
  <c r="J2425" i="2"/>
  <c r="J2223" i="2"/>
  <c r="J1866" i="2"/>
  <c r="J1815" i="2"/>
  <c r="BK1706" i="2"/>
  <c r="BK1550" i="2"/>
  <c r="BK1290" i="2"/>
  <c r="J1197" i="2"/>
  <c r="BK1074" i="2"/>
  <c r="J812" i="2"/>
  <c r="BK482" i="2"/>
  <c r="BK2770" i="2"/>
  <c r="BK2751" i="2"/>
  <c r="BK2700" i="2"/>
  <c r="BK2667" i="2"/>
  <c r="BK2645" i="2"/>
  <c r="BK2619" i="2"/>
  <c r="J2593" i="2"/>
  <c r="BK2530" i="2"/>
  <c r="BK2462" i="2"/>
  <c r="BK2223" i="2"/>
  <c r="J1897" i="2"/>
  <c r="J1820" i="2"/>
  <c r="BK1734" i="2"/>
  <c r="BK1462" i="2"/>
  <c r="J1302" i="2"/>
  <c r="BK1069" i="2"/>
  <c r="J846" i="2"/>
  <c r="BK310" i="2"/>
  <c r="BK162" i="3"/>
  <c r="BK151" i="3"/>
  <c r="BK146" i="3"/>
  <c r="BK183" i="3"/>
  <c r="BK156" i="3"/>
  <c r="J173" i="3"/>
  <c r="J141" i="4"/>
  <c r="J143" i="4"/>
  <c r="BK133" i="4"/>
  <c r="J133" i="4"/>
  <c r="BK127" i="5"/>
  <c r="BK151" i="5"/>
  <c r="J147" i="5"/>
  <c r="J131" i="5"/>
  <c r="J134" i="5"/>
  <c r="J128" i="6"/>
  <c r="J139" i="6"/>
  <c r="J142" i="6"/>
  <c r="J145" i="6"/>
  <c r="BK125" i="6"/>
  <c r="J129" i="6"/>
  <c r="BK154" i="7"/>
  <c r="J143" i="7"/>
  <c r="BK151" i="7"/>
  <c r="J161" i="7"/>
  <c r="BK135" i="7"/>
  <c r="BK163" i="7"/>
  <c r="BK153" i="7"/>
  <c r="BK136" i="7"/>
  <c r="J136" i="7"/>
  <c r="BK325" i="8"/>
  <c r="BK190" i="8"/>
  <c r="BK152" i="8"/>
  <c r="BK206" i="8"/>
  <c r="BK176" i="8"/>
  <c r="J357" i="8"/>
  <c r="J250" i="8"/>
  <c r="J179" i="8"/>
  <c r="J153" i="8"/>
  <c r="BK196" i="8"/>
  <c r="J154" i="8"/>
  <c r="J361" i="8"/>
  <c r="BK238" i="8"/>
  <c r="BK183" i="8"/>
  <c r="J339" i="8"/>
  <c r="BK267" i="8"/>
  <c r="BK159" i="8"/>
  <c r="BK229" i="8"/>
  <c r="J173" i="8"/>
  <c r="BK149" i="8"/>
  <c r="BK204" i="8"/>
  <c r="BK153" i="8"/>
  <c r="J680" i="9"/>
  <c r="J621" i="9"/>
  <c r="J545" i="9"/>
  <c r="J498" i="9"/>
  <c r="BK427" i="9"/>
  <c r="J397" i="9"/>
  <c r="J315" i="9"/>
  <c r="BK237" i="9"/>
  <c r="J178" i="9"/>
  <c r="J593" i="9"/>
  <c r="J464" i="9"/>
  <c r="BK394" i="9"/>
  <c r="J356" i="9"/>
  <c r="BK296" i="9"/>
  <c r="J169" i="9"/>
  <c r="J705" i="9"/>
  <c r="J600" i="9"/>
  <c r="J521" i="9"/>
  <c r="J431" i="9"/>
  <c r="BK372" i="9"/>
  <c r="BK352" i="9"/>
  <c r="BK298" i="9"/>
  <c r="BK258" i="9"/>
  <c r="BK209" i="9"/>
  <c r="J159" i="9"/>
  <c r="J586" i="9"/>
  <c r="J514" i="9"/>
  <c r="J469" i="9"/>
  <c r="BK390" i="9"/>
  <c r="BK345" i="9"/>
  <c r="BK269" i="9"/>
  <c r="J180" i="9"/>
  <c r="J685" i="9"/>
  <c r="BK644" i="9"/>
  <c r="J518" i="9"/>
  <c r="BK455" i="9"/>
  <c r="BK406" i="9"/>
  <c r="J326" i="9"/>
  <c r="J267" i="9"/>
  <c r="BK197" i="9"/>
  <c r="BK700" i="9"/>
  <c r="BK635" i="9"/>
  <c r="BK545" i="9"/>
  <c r="J484" i="9"/>
  <c r="BK457" i="9"/>
  <c r="J410" i="9"/>
  <c r="BK333" i="9"/>
  <c r="J256" i="9"/>
  <c r="BK220" i="9"/>
  <c r="J172" i="9"/>
  <c r="BK606" i="9"/>
  <c r="J536" i="9"/>
  <c r="J460" i="9"/>
  <c r="J382" i="9"/>
  <c r="BK330" i="9"/>
  <c r="BK292" i="9"/>
  <c r="BK249" i="9"/>
  <c r="J215" i="9"/>
  <c r="J167" i="9"/>
  <c r="BK722" i="9"/>
  <c r="BK705" i="9"/>
  <c r="J666" i="9"/>
  <c r="BK608" i="9"/>
  <c r="J492" i="9"/>
  <c r="J447" i="9"/>
  <c r="J427" i="9"/>
  <c r="J384" i="9"/>
  <c r="BK366" i="9"/>
  <c r="BK344" i="9"/>
  <c r="BK277" i="9"/>
  <c r="J258" i="9"/>
  <c r="BK225" i="9"/>
  <c r="BK189" i="9"/>
  <c r="BK538" i="10"/>
  <c r="J454" i="10"/>
  <c r="J347" i="10"/>
  <c r="J256" i="10"/>
  <c r="J208" i="10"/>
  <c r="J530" i="10"/>
  <c r="J477" i="10"/>
  <c r="J415" i="10"/>
  <c r="BK362" i="10"/>
  <c r="BK289" i="10"/>
  <c r="J167" i="10"/>
  <c r="J497" i="10"/>
  <c r="BK437" i="10"/>
  <c r="J356" i="10"/>
  <c r="BK242" i="10"/>
  <c r="J174" i="10"/>
  <c r="BK533" i="10"/>
  <c r="BK509" i="10"/>
  <c r="J442" i="10"/>
  <c r="J378" i="10"/>
  <c r="J307" i="10"/>
  <c r="J249" i="10"/>
  <c r="J176" i="10"/>
  <c r="BK505" i="10"/>
  <c r="J472" i="10"/>
  <c r="BK391" i="10"/>
  <c r="J339" i="10"/>
  <c r="BK307" i="10"/>
  <c r="J258" i="10"/>
  <c r="J216" i="10"/>
  <c r="BK153" i="10"/>
  <c r="J518" i="10"/>
  <c r="J488" i="10"/>
  <c r="BK456" i="10"/>
  <c r="BK370" i="10"/>
  <c r="J333" i="10"/>
  <c r="BK313" i="10"/>
  <c r="J253" i="10"/>
  <c r="J156" i="10"/>
  <c r="BK381" i="10"/>
  <c r="BK324" i="10"/>
  <c r="J271" i="10"/>
  <c r="J221" i="10"/>
  <c r="J184" i="10"/>
  <c r="BK444" i="10"/>
  <c r="J408" i="10"/>
  <c r="BK331" i="10"/>
  <c r="BK284" i="10"/>
  <c r="BK240" i="10"/>
  <c r="BK176" i="10"/>
  <c r="BK147" i="11"/>
  <c r="BK181" i="11"/>
  <c r="BK178" i="11"/>
  <c r="BK162" i="11"/>
  <c r="BK159" i="11"/>
  <c r="J147" i="11"/>
  <c r="BK145" i="11"/>
  <c r="BK142" i="11"/>
  <c r="BK140" i="11"/>
  <c r="J135" i="11"/>
  <c r="J128" i="11"/>
  <c r="BK125" i="11"/>
  <c r="J190" i="11"/>
  <c r="J181" i="11"/>
  <c r="J178" i="11"/>
  <c r="BK148" i="12"/>
  <c r="J154" i="12"/>
  <c r="BK154" i="12"/>
  <c r="J150" i="12"/>
  <c r="J156" i="12"/>
  <c r="J234" i="13"/>
  <c r="J126" i="13"/>
  <c r="BK217" i="13"/>
  <c r="J183" i="13"/>
  <c r="BK2301" i="2"/>
  <c r="J2011" i="2"/>
  <c r="BK1880" i="2"/>
  <c r="J1856" i="2"/>
  <c r="BK1818" i="2"/>
  <c r="BK1775" i="2"/>
  <c r="BK1600" i="2"/>
  <c r="J1319" i="2"/>
  <c r="J1106" i="2"/>
  <c r="J968" i="2"/>
  <c r="BK559" i="2"/>
  <c r="J324" i="2"/>
  <c r="J2437" i="2"/>
  <c r="J2103" i="2"/>
  <c r="BK1882" i="2"/>
  <c r="J1863" i="2"/>
  <c r="J1846" i="2"/>
  <c r="BK1793" i="2"/>
  <c r="BK1498" i="2"/>
  <c r="J1097" i="2"/>
  <c r="J863" i="2"/>
  <c r="BK695" i="2"/>
  <c r="J332" i="2"/>
  <c r="BK2225" i="2"/>
  <c r="J2047" i="2"/>
  <c r="BK1861" i="2"/>
  <c r="BK1821" i="2"/>
  <c r="J1654" i="2"/>
  <c r="BK1334" i="2"/>
  <c r="BK1182" i="2"/>
  <c r="J1059" i="2"/>
  <c r="BK714" i="2"/>
  <c r="J2282" i="2"/>
  <c r="BK1878" i="2"/>
  <c r="J1851" i="2"/>
  <c r="BK1801" i="2"/>
  <c r="BK1594" i="2"/>
  <c r="J1206" i="2"/>
  <c r="BK944" i="2"/>
  <c r="BK304" i="2"/>
  <c r="J2248" i="2"/>
  <c r="BK1896" i="2"/>
  <c r="BK1867" i="2"/>
  <c r="J1845" i="2"/>
  <c r="BK1711" i="2"/>
  <c r="J1451" i="2"/>
  <c r="BK1237" i="2"/>
  <c r="BK1064" i="2"/>
  <c r="BK926" i="2"/>
  <c r="BK725" i="2"/>
  <c r="J364" i="2"/>
  <c r="J2266" i="2"/>
  <c r="J1895" i="2"/>
  <c r="J1881" i="2"/>
  <c r="BK1853" i="2"/>
  <c r="J1804" i="2"/>
  <c r="BK1723" i="2"/>
  <c r="BK1305" i="2"/>
  <c r="J1122" i="2"/>
  <c r="J824" i="2"/>
  <c r="BK655" i="2"/>
  <c r="BK160" i="2"/>
  <c r="J2009" i="2"/>
  <c r="J1879" i="2"/>
  <c r="BK1841" i="2"/>
  <c r="BK1803" i="2"/>
  <c r="BK1637" i="2"/>
  <c r="BK1397" i="2"/>
  <c r="BK1188" i="2"/>
  <c r="BK1054" i="2"/>
  <c r="J908" i="2"/>
  <c r="BK549" i="2"/>
  <c r="J2770" i="2"/>
  <c r="BK2743" i="2"/>
  <c r="BK2706" i="2"/>
  <c r="BK2659" i="2"/>
  <c r="BK2647" i="2"/>
  <c r="J2636" i="2"/>
  <c r="J2604" i="2"/>
  <c r="BK2532" i="2"/>
  <c r="BK2439" i="2"/>
  <c r="J2139" i="2"/>
  <c r="BK1862" i="2"/>
  <c r="BK1756" i="2"/>
  <c r="BK1482" i="2"/>
  <c r="BK1274" i="2"/>
  <c r="BK1028" i="2"/>
  <c r="J805" i="2"/>
  <c r="J185" i="2"/>
  <c r="BK154" i="3"/>
  <c r="J188" i="3"/>
  <c r="BK176" i="3"/>
  <c r="BK184" i="3"/>
  <c r="J168" i="3"/>
  <c r="BK164" i="3"/>
  <c r="J135" i="3"/>
  <c r="BK127" i="4"/>
  <c r="BK144" i="4"/>
  <c r="BK141" i="4"/>
  <c r="BK147" i="5"/>
  <c r="J130" i="5"/>
  <c r="J148" i="5"/>
  <c r="BK149" i="5"/>
  <c r="J132" i="5"/>
  <c r="BK133" i="5"/>
  <c r="BK145" i="6"/>
  <c r="J148" i="6"/>
  <c r="BK147" i="6"/>
  <c r="J131" i="6"/>
  <c r="BK146" i="6"/>
  <c r="BK130" i="6"/>
  <c r="BK158" i="7"/>
  <c r="BK164" i="7"/>
  <c r="BK156" i="7"/>
  <c r="BK128" i="7"/>
  <c r="J141" i="7"/>
  <c r="BK131" i="7"/>
  <c r="J162" i="7"/>
  <c r="BK147" i="7"/>
  <c r="J155" i="7"/>
  <c r="BK273" i="8"/>
  <c r="J171" i="8"/>
  <c r="BK349" i="8"/>
  <c r="BK203" i="8"/>
  <c r="BK151" i="8"/>
  <c r="J267" i="8"/>
  <c r="J181" i="8"/>
  <c r="BK163" i="8"/>
  <c r="J306" i="8"/>
  <c r="J193" i="8"/>
  <c r="J151" i="8"/>
  <c r="J325" i="8"/>
  <c r="BK250" i="8"/>
  <c r="BK168" i="8"/>
  <c r="BK355" i="8"/>
  <c r="BK306" i="8"/>
  <c r="J186" i="8"/>
  <c r="J149" i="8"/>
  <c r="J209" i="8"/>
  <c r="BK162" i="8"/>
  <c r="BK276" i="8"/>
  <c r="BK181" i="8"/>
  <c r="BK709" i="9"/>
  <c r="BK632" i="9"/>
  <c r="BK549" i="9"/>
  <c r="BK503" i="9"/>
  <c r="J439" i="9"/>
  <c r="J390" i="9"/>
  <c r="J312" i="9"/>
  <c r="J249" i="9"/>
  <c r="BK182" i="9"/>
  <c r="J617" i="9"/>
  <c r="J499" i="9"/>
  <c r="BK420" i="9"/>
  <c r="BK339" i="9"/>
  <c r="J263" i="9"/>
  <c r="J152" i="9"/>
  <c r="J690" i="9"/>
  <c r="J653" i="9"/>
  <c r="J569" i="9"/>
  <c r="J490" i="9"/>
  <c r="BK410" i="9"/>
  <c r="J368" i="9"/>
  <c r="J328" i="9"/>
  <c r="BK290" i="9"/>
  <c r="BK275" i="9"/>
  <c r="BK169" i="9"/>
  <c r="BK641" i="9"/>
  <c r="J562" i="9"/>
  <c r="BK471" i="9"/>
  <c r="J420" i="9"/>
  <c r="J378" i="9"/>
  <c r="J271" i="9"/>
  <c r="BK200" i="9"/>
  <c r="BK712" i="9"/>
  <c r="J658" i="9"/>
  <c r="J583" i="9"/>
  <c r="J473" i="9"/>
  <c r="BK380" i="9"/>
  <c r="BK321" i="9"/>
  <c r="J260" i="9"/>
  <c r="J170" i="9"/>
  <c r="BK683" i="9"/>
  <c r="BK623" i="9"/>
  <c r="BK561" i="9"/>
  <c r="J475" i="9"/>
  <c r="BK437" i="9"/>
  <c r="BK370" i="9"/>
  <c r="J298" i="9"/>
  <c r="BK247" i="9"/>
  <c r="BK211" i="9"/>
  <c r="BK170" i="9"/>
  <c r="J492" i="10"/>
  <c r="BK435" i="10"/>
  <c r="BK367" i="10"/>
  <c r="J276" i="10"/>
  <c r="J210" i="10"/>
  <c r="BK540" i="10"/>
  <c r="J467" i="10"/>
  <c r="J396" i="10"/>
  <c r="BK347" i="10"/>
  <c r="J242" i="10"/>
  <c r="BK138" i="10"/>
  <c r="BK507" i="10"/>
  <c r="J444" i="10"/>
  <c r="J383" i="10"/>
  <c r="J187" i="11"/>
  <c r="J173" i="11"/>
  <c r="J164" i="11"/>
  <c r="BK152" i="11"/>
  <c r="J142" i="11"/>
  <c r="J140" i="11"/>
  <c r="J133" i="11"/>
  <c r="J154" i="11"/>
  <c r="J137" i="11"/>
  <c r="BK133" i="11"/>
  <c r="J123" i="11"/>
  <c r="BK153" i="12"/>
  <c r="BK147" i="12"/>
  <c r="J133" i="12"/>
  <c r="J130" i="12"/>
  <c r="BK126" i="12"/>
  <c r="BK134" i="12"/>
  <c r="J138" i="12"/>
  <c r="J153" i="12"/>
  <c r="BK131" i="12"/>
  <c r="BK155" i="12"/>
  <c r="J134" i="12"/>
  <c r="J129" i="12"/>
  <c r="J191" i="13"/>
  <c r="J181" i="13"/>
  <c r="BK238" i="13"/>
  <c r="BK181" i="13"/>
  <c r="BK141" i="13"/>
  <c r="J2114" i="2"/>
  <c r="BK1897" i="2"/>
  <c r="BK1859" i="2"/>
  <c r="J1819" i="2"/>
  <c r="J1695" i="2"/>
  <c r="J1476" i="2"/>
  <c r="J1305" i="2"/>
  <c r="J1004" i="2"/>
  <c r="BK824" i="2"/>
  <c r="BK657" i="2"/>
  <c r="J237" i="2"/>
  <c r="J2342" i="2"/>
  <c r="J2056" i="2"/>
  <c r="BK1889" i="2"/>
  <c r="BK1865" i="2"/>
  <c r="J1849" i="2"/>
  <c r="J1775" i="2"/>
  <c r="BK1543" i="2"/>
  <c r="J1259" i="2"/>
  <c r="BK1022" i="2"/>
  <c r="J855" i="2"/>
  <c r="BK662" i="2"/>
  <c r="J288" i="2"/>
  <c r="J2222" i="2"/>
  <c r="J1982" i="2"/>
  <c r="J1873" i="2"/>
  <c r="BK1822" i="2"/>
  <c r="J1668" i="2"/>
  <c r="J1397" i="2"/>
  <c r="BK1170" i="2"/>
  <c r="BK1039" i="2"/>
  <c r="BK818" i="2"/>
  <c r="J172" i="2"/>
  <c r="BK2178" i="2"/>
  <c r="BK1884" i="2"/>
  <c r="BK1854" i="2"/>
  <c r="BK1816" i="2"/>
  <c r="J1723" i="2"/>
  <c r="BK1488" i="2"/>
  <c r="BK1140" i="2"/>
  <c r="J950" i="2"/>
  <c r="J662" i="2"/>
  <c r="BK154" i="2"/>
  <c r="J2136" i="2"/>
  <c r="BK1895" i="2"/>
  <c r="BK1866" i="2"/>
  <c r="BK1834" i="2"/>
  <c r="BK1662" i="2"/>
  <c r="J1251" i="2"/>
  <c r="BK1106" i="2"/>
  <c r="BK938" i="2"/>
  <c r="BK684" i="2"/>
  <c r="J310" i="2"/>
  <c r="J2176" i="2"/>
  <c r="J1887" i="2"/>
  <c r="BK1872" i="2"/>
  <c r="J1818" i="2"/>
  <c r="J1706" i="2"/>
  <c r="J1612" i="2"/>
  <c r="J1216" i="2"/>
  <c r="J1064" i="2"/>
  <c r="J739" i="2"/>
  <c r="BK269" i="2"/>
  <c r="BK2494" i="2"/>
  <c r="J2235" i="2"/>
  <c r="J1900" i="2"/>
  <c r="J1859" i="2"/>
  <c r="J1813" i="2"/>
  <c r="J1635" i="2"/>
  <c r="BK1278" i="2"/>
  <c r="BK1152" i="2"/>
  <c r="J1022" i="2"/>
  <c r="J932" i="2"/>
  <c r="BK317" i="2"/>
  <c r="J2765" i="2"/>
  <c r="J2743" i="2"/>
  <c r="J2719" i="2"/>
  <c r="J2667" i="2"/>
  <c r="J2656" i="2"/>
  <c r="BK2637" i="2"/>
  <c r="J2602" i="2"/>
  <c r="J2556" i="2"/>
  <c r="J2530" i="2"/>
  <c r="BK2388" i="2"/>
  <c r="BK2204" i="2"/>
  <c r="BK1890" i="2"/>
  <c r="J1822" i="2"/>
  <c r="J1712" i="2"/>
  <c r="J1533" i="2"/>
  <c r="J1334" i="2"/>
  <c r="J1117" i="2"/>
  <c r="J1016" i="2"/>
  <c r="BK248" i="2"/>
  <c r="J159" i="3"/>
  <c r="J130" i="3"/>
  <c r="J179" i="3"/>
  <c r="BK171" i="3"/>
  <c r="J143" i="3"/>
  <c r="J171" i="3"/>
  <c r="J144" i="4"/>
  <c r="J145" i="4"/>
  <c r="J128" i="4"/>
  <c r="J137" i="5"/>
  <c r="BK144" i="5"/>
  <c r="BK143" i="5"/>
  <c r="BK148" i="5"/>
  <c r="BK130" i="5"/>
  <c r="BK137" i="6"/>
  <c r="J130" i="6"/>
  <c r="J133" i="6"/>
  <c r="J124" i="6"/>
  <c r="J126" i="6"/>
  <c r="BK133" i="6"/>
  <c r="J131" i="7"/>
  <c r="BK139" i="7"/>
  <c r="J150" i="7"/>
  <c r="J152" i="7"/>
  <c r="J130" i="7"/>
  <c r="BK159" i="7"/>
  <c r="J145" i="7"/>
  <c r="BK162" i="7"/>
  <c r="BK148" i="7"/>
  <c r="BK361" i="8"/>
  <c r="J226" i="8"/>
  <c r="BK155" i="8"/>
  <c r="J192" i="8"/>
  <c r="BK173" i="8"/>
  <c r="J290" i="8"/>
  <c r="J194" i="8"/>
  <c r="J176" i="8"/>
  <c r="BK244" i="8"/>
  <c r="J182" i="8"/>
  <c r="J150" i="8"/>
  <c r="BK315" i="8"/>
  <c r="BK235" i="8"/>
  <c r="BK172" i="8"/>
  <c r="J342" i="8"/>
  <c r="J273" i="8"/>
  <c r="BK169" i="8"/>
  <c r="J283" i="8"/>
  <c r="BK192" i="8"/>
  <c r="J155" i="8"/>
  <c r="J203" i="8"/>
  <c r="J719" i="9"/>
  <c r="J647" i="9"/>
  <c r="J557" i="9"/>
  <c r="BK506" i="9"/>
  <c r="J450" i="9"/>
  <c r="J341" i="9"/>
  <c r="BK281" i="9"/>
  <c r="J209" i="9"/>
  <c r="J186" i="9"/>
  <c r="J596" i="9"/>
  <c r="J494" i="9"/>
  <c r="BK402" i="9"/>
  <c r="J347" i="9"/>
  <c r="J273" i="9"/>
  <c r="BK184" i="9"/>
  <c r="J712" i="9"/>
  <c r="BK656" i="9"/>
  <c r="BK598" i="9"/>
  <c r="J506" i="9"/>
  <c r="J404" i="9"/>
  <c r="BK365" i="9"/>
  <c r="BK326" i="9"/>
  <c r="J281" i="9"/>
  <c r="J222" i="9"/>
  <c r="BK165" i="9"/>
  <c r="J619" i="9"/>
  <c r="BK526" i="9"/>
  <c r="J445" i="9"/>
  <c r="J392" i="9"/>
  <c r="J330" i="9"/>
  <c r="J204" i="9"/>
  <c r="J163" i="9"/>
  <c r="BK674" i="9"/>
  <c r="J608" i="9"/>
  <c r="J542" i="9"/>
  <c r="BK482" i="9"/>
  <c r="J418" i="9"/>
  <c r="J370" i="9"/>
  <c r="BK315" i="9"/>
  <c r="BK262" i="9"/>
  <c r="J193" i="9"/>
  <c r="J709" i="9"/>
  <c r="BK653" i="9"/>
  <c r="BK579" i="9"/>
  <c r="BK499" i="9"/>
  <c r="BK452" i="9"/>
  <c r="BK353" i="9"/>
  <c r="BK312" i="9"/>
  <c r="BK243" i="9"/>
  <c r="J195" i="9"/>
  <c r="J165" i="9"/>
  <c r="J641" i="9"/>
  <c r="BK559" i="9"/>
  <c r="J503" i="9"/>
  <c r="J425" i="9"/>
  <c r="J360" i="9"/>
  <c r="J336" i="9"/>
  <c r="J294" i="9"/>
  <c r="J245" i="9"/>
  <c r="J205" i="9"/>
  <c r="BK143" i="9"/>
  <c r="BK719" i="9"/>
  <c r="BK688" i="9"/>
  <c r="BK615" i="9"/>
  <c r="BK523" i="9"/>
  <c r="J457" i="9"/>
  <c r="BK414" i="9"/>
  <c r="BK383" i="9"/>
  <c r="J362" i="9"/>
  <c r="BK341" i="9"/>
  <c r="J265" i="9"/>
  <c r="J233" i="9"/>
  <c r="BK186" i="9"/>
  <c r="BK511" i="10"/>
  <c r="BK472" i="10"/>
  <c r="J402" i="10"/>
  <c r="BK297" i="10"/>
  <c r="BK213" i="10"/>
  <c r="J150" i="10"/>
  <c r="J490" i="10"/>
  <c r="J440" i="10"/>
  <c r="BK386" i="10"/>
  <c r="J302" i="10"/>
  <c r="BK227" i="10"/>
  <c r="BK528" i="10"/>
  <c r="BK467" i="10"/>
  <c r="BK410" i="10"/>
  <c r="BK305" i="10"/>
  <c r="BK274" i="10"/>
  <c r="J194" i="10"/>
  <c r="J538" i="10"/>
  <c r="J474" i="10"/>
  <c r="BK427" i="10"/>
  <c r="J376" i="10"/>
  <c r="BK299" i="10"/>
  <c r="J224" i="10"/>
  <c r="J164" i="10"/>
  <c r="BK523" i="10"/>
  <c r="BK477" i="10"/>
  <c r="BK440" i="10"/>
  <c r="J365" i="10"/>
  <c r="BK309" i="10"/>
  <c r="BK221" i="10"/>
  <c r="J189" i="10"/>
  <c r="J535" i="10"/>
  <c r="J505" i="10"/>
  <c r="BK449" i="10"/>
  <c r="J388" i="10"/>
  <c r="BK352" i="10"/>
  <c r="BK302" i="10"/>
  <c r="J237" i="10"/>
  <c r="BK199" i="10"/>
  <c r="BK396" i="10"/>
  <c r="BK356" i="10"/>
  <c r="J297" i="10"/>
  <c r="BK256" i="10"/>
  <c r="J201" i="10"/>
  <c r="BK458" i="10"/>
  <c r="BK388" i="10"/>
  <c r="J320" i="10"/>
  <c r="BK279" i="10"/>
  <c r="BK232" i="10"/>
  <c r="BK189" i="10"/>
  <c r="J157" i="11"/>
  <c r="J149" i="11"/>
  <c r="BK135" i="11"/>
  <c r="BK149" i="11"/>
  <c r="BK141" i="12"/>
  <c r="J141" i="12"/>
  <c r="J136" i="12"/>
  <c r="BK139" i="12"/>
  <c r="BK136" i="12"/>
  <c r="J131" i="13"/>
  <c r="BK174" i="13"/>
  <c r="BK234" i="13"/>
  <c r="J214" i="13"/>
  <c r="BK202" i="13"/>
  <c r="P275" i="8" l="1"/>
  <c r="R275" i="8"/>
  <c r="BK148" i="2"/>
  <c r="R247" i="2"/>
  <c r="T363" i="2"/>
  <c r="P1234" i="2"/>
  <c r="T1262" i="2"/>
  <c r="BK1304" i="2"/>
  <c r="J1304" i="2" s="1"/>
  <c r="J109" i="2" s="1"/>
  <c r="BK1453" i="2"/>
  <c r="J1453" i="2"/>
  <c r="J110" i="2"/>
  <c r="BK1798" i="2"/>
  <c r="BK1795" i="2" s="1"/>
  <c r="J1795" i="2" s="1"/>
  <c r="J112" i="2" s="1"/>
  <c r="J1798" i="2"/>
  <c r="J113" i="2"/>
  <c r="P1843" i="2"/>
  <c r="T1843" i="2"/>
  <c r="R1868" i="2"/>
  <c r="R1823" i="2" s="1"/>
  <c r="BK1901" i="2"/>
  <c r="BK1823" i="2" s="1"/>
  <c r="J1823" i="2" s="1"/>
  <c r="J114" i="2" s="1"/>
  <c r="J1901" i="2"/>
  <c r="J117" i="2"/>
  <c r="T1901" i="2"/>
  <c r="T2138" i="2"/>
  <c r="P2583" i="2"/>
  <c r="T2699" i="2"/>
  <c r="T2698" i="2"/>
  <c r="P178" i="3"/>
  <c r="R126" i="4"/>
  <c r="R131" i="4"/>
  <c r="R137" i="4"/>
  <c r="BK129" i="5"/>
  <c r="J129" i="5" s="1"/>
  <c r="J100" i="5" s="1"/>
  <c r="BK139" i="5"/>
  <c r="J139" i="5"/>
  <c r="J102" i="5"/>
  <c r="T123" i="6"/>
  <c r="P126" i="7"/>
  <c r="P146" i="7"/>
  <c r="R145" i="8"/>
  <c r="T170" i="8"/>
  <c r="T180" i="8"/>
  <c r="T189" i="8"/>
  <c r="R202" i="8"/>
  <c r="P216" i="8"/>
  <c r="T305" i="8"/>
  <c r="T363" i="8"/>
  <c r="T142" i="9"/>
  <c r="R253" i="9"/>
  <c r="BK318" i="9"/>
  <c r="J318" i="9"/>
  <c r="J106" i="9"/>
  <c r="BK349" i="9"/>
  <c r="J349" i="9" s="1"/>
  <c r="J109" i="9" s="1"/>
  <c r="BK505" i="9"/>
  <c r="J505" i="9" s="1"/>
  <c r="J111" i="9" s="1"/>
  <c r="T634" i="9"/>
  <c r="P704" i="9"/>
  <c r="R137" i="10"/>
  <c r="P248" i="10"/>
  <c r="BK315" i="10"/>
  <c r="J315" i="10"/>
  <c r="J105" i="10" s="1"/>
  <c r="BK375" i="10"/>
  <c r="J375" i="10"/>
  <c r="J107" i="10"/>
  <c r="R407" i="10"/>
  <c r="T471" i="10"/>
  <c r="P517" i="10"/>
  <c r="BK145" i="12"/>
  <c r="J145" i="12" s="1"/>
  <c r="J100" i="12" s="1"/>
  <c r="T151" i="12"/>
  <c r="BK661" i="2"/>
  <c r="BK565" i="2" s="1"/>
  <c r="J565" i="2" s="1"/>
  <c r="J104" i="2" s="1"/>
  <c r="J661" i="2"/>
  <c r="J105" i="2" s="1"/>
  <c r="T1234" i="2"/>
  <c r="R1262" i="2"/>
  <c r="P1304" i="2"/>
  <c r="P1453" i="2"/>
  <c r="BK1904" i="2"/>
  <c r="J1904" i="2"/>
  <c r="J118" i="2"/>
  <c r="R2138" i="2"/>
  <c r="T2583" i="2"/>
  <c r="P2699" i="2"/>
  <c r="P2698" i="2" s="1"/>
  <c r="P123" i="3"/>
  <c r="P122" i="3"/>
  <c r="AU97" i="1"/>
  <c r="BK178" i="3"/>
  <c r="J178" i="3" s="1"/>
  <c r="J100" i="3" s="1"/>
  <c r="P126" i="4"/>
  <c r="BK131" i="4"/>
  <c r="J131" i="4"/>
  <c r="J101" i="4"/>
  <c r="P137" i="4"/>
  <c r="R126" i="5"/>
  <c r="P136" i="5"/>
  <c r="BK146" i="5"/>
  <c r="J146" i="5"/>
  <c r="J103" i="5" s="1"/>
  <c r="P123" i="6"/>
  <c r="P132" i="7"/>
  <c r="R157" i="7"/>
  <c r="P145" i="8"/>
  <c r="BK170" i="8"/>
  <c r="J170" i="8"/>
  <c r="J102" i="8"/>
  <c r="BK180" i="8"/>
  <c r="J180" i="8"/>
  <c r="J104" i="8"/>
  <c r="BK189" i="8"/>
  <c r="J189" i="8"/>
  <c r="J106" i="8" s="1"/>
  <c r="BK202" i="8"/>
  <c r="J202" i="8"/>
  <c r="J108" i="8" s="1"/>
  <c r="R216" i="8"/>
  <c r="P334" i="8"/>
  <c r="P348" i="8"/>
  <c r="P217" i="9"/>
  <c r="BK283" i="9"/>
  <c r="J283" i="9"/>
  <c r="J104" i="9"/>
  <c r="P314" i="9"/>
  <c r="P323" i="9"/>
  <c r="T349" i="9"/>
  <c r="T592" i="9"/>
  <c r="BK677" i="9"/>
  <c r="J677" i="9" s="1"/>
  <c r="J114" i="9" s="1"/>
  <c r="P699" i="9"/>
  <c r="T721" i="9"/>
  <c r="P137" i="10"/>
  <c r="R188" i="10"/>
  <c r="BK336" i="10"/>
  <c r="J336" i="10"/>
  <c r="J106" i="10" s="1"/>
  <c r="P424" i="10"/>
  <c r="R487" i="10"/>
  <c r="T500" i="10"/>
  <c r="P661" i="2"/>
  <c r="P565" i="2"/>
  <c r="R1475" i="2"/>
  <c r="R2618" i="2"/>
  <c r="BK140" i="4"/>
  <c r="J140" i="4"/>
  <c r="J103" i="4"/>
  <c r="BK126" i="5"/>
  <c r="J126" i="5"/>
  <c r="J99" i="5"/>
  <c r="T136" i="5"/>
  <c r="T146" i="5"/>
  <c r="P144" i="6"/>
  <c r="R132" i="7"/>
  <c r="P157" i="7"/>
  <c r="BK164" i="8"/>
  <c r="J164" i="8"/>
  <c r="J101" i="8"/>
  <c r="BK175" i="8"/>
  <c r="BK144" i="8" s="1"/>
  <c r="J144" i="8" s="1"/>
  <c r="J99" i="8" s="1"/>
  <c r="J175" i="8"/>
  <c r="J103" i="8" s="1"/>
  <c r="P180" i="8"/>
  <c r="R189" i="8"/>
  <c r="P202" i="8"/>
  <c r="T216" i="8"/>
  <c r="R305" i="8"/>
  <c r="BK363" i="8"/>
  <c r="J363" i="8"/>
  <c r="J121" i="8" s="1"/>
  <c r="T217" i="9"/>
  <c r="R283" i="9"/>
  <c r="R318" i="9"/>
  <c r="P349" i="9"/>
  <c r="BK432" i="9"/>
  <c r="J432" i="9"/>
  <c r="J110" i="9"/>
  <c r="R505" i="9"/>
  <c r="R634" i="9"/>
  <c r="R704" i="9"/>
  <c r="P161" i="10"/>
  <c r="R248" i="10"/>
  <c r="T315" i="10"/>
  <c r="T375" i="10"/>
  <c r="P407" i="10"/>
  <c r="P471" i="10"/>
  <c r="T517" i="10"/>
  <c r="P122" i="11"/>
  <c r="P121" i="11" s="1"/>
  <c r="AU105" i="1" s="1"/>
  <c r="T145" i="12"/>
  <c r="BK147" i="13"/>
  <c r="J147" i="13"/>
  <c r="J100" i="13" s="1"/>
  <c r="T148" i="2"/>
  <c r="BK247" i="2"/>
  <c r="J247" i="2" s="1"/>
  <c r="J102" i="2" s="1"/>
  <c r="P363" i="2"/>
  <c r="R1234" i="2"/>
  <c r="R565" i="2" s="1"/>
  <c r="P1262" i="2"/>
  <c r="R1304" i="2"/>
  <c r="R1453" i="2"/>
  <c r="P1798" i="2"/>
  <c r="P1795" i="2" s="1"/>
  <c r="T1904" i="2"/>
  <c r="T2441" i="2"/>
  <c r="P2618" i="2"/>
  <c r="R123" i="3"/>
  <c r="P131" i="4"/>
  <c r="T140" i="4"/>
  <c r="R129" i="5"/>
  <c r="R139" i="5"/>
  <c r="R123" i="6"/>
  <c r="T132" i="7"/>
  <c r="BK157" i="7"/>
  <c r="J157" i="7"/>
  <c r="J103" i="7" s="1"/>
  <c r="T145" i="8"/>
  <c r="R170" i="8"/>
  <c r="P184" i="8"/>
  <c r="P195" i="8"/>
  <c r="R243" i="8"/>
  <c r="T334" i="8"/>
  <c r="R363" i="8"/>
  <c r="R347" i="8" s="1"/>
  <c r="BK142" i="9"/>
  <c r="J142" i="9"/>
  <c r="J101" i="9"/>
  <c r="R217" i="9"/>
  <c r="T283" i="9"/>
  <c r="P318" i="9"/>
  <c r="R323" i="9"/>
  <c r="P332" i="9"/>
  <c r="P432" i="9"/>
  <c r="R592" i="9"/>
  <c r="R677" i="9"/>
  <c r="R699" i="9"/>
  <c r="R721" i="9"/>
  <c r="BK161" i="10"/>
  <c r="J161" i="10"/>
  <c r="J101" i="10"/>
  <c r="T188" i="10"/>
  <c r="R336" i="10"/>
  <c r="T424" i="10"/>
  <c r="P487" i="10"/>
  <c r="R517" i="10"/>
  <c r="T125" i="12"/>
  <c r="T124" i="12"/>
  <c r="P151" i="12"/>
  <c r="P147" i="13"/>
  <c r="P124" i="13" s="1"/>
  <c r="P123" i="13" s="1"/>
  <c r="AU107" i="1" s="1"/>
  <c r="T661" i="2"/>
  <c r="T565" i="2"/>
  <c r="BK1475" i="2"/>
  <c r="J1475" i="2"/>
  <c r="J111" i="2" s="1"/>
  <c r="T1798" i="2"/>
  <c r="T1795" i="2"/>
  <c r="BK1868" i="2"/>
  <c r="J1868" i="2"/>
  <c r="J116" i="2"/>
  <c r="T1868" i="2"/>
  <c r="T1823" i="2" s="1"/>
  <c r="P1901" i="2"/>
  <c r="R1901" i="2"/>
  <c r="P2138" i="2"/>
  <c r="BK2583" i="2"/>
  <c r="J2583" i="2" s="1"/>
  <c r="J121" i="2" s="1"/>
  <c r="BK2618" i="2"/>
  <c r="J2618" i="2"/>
  <c r="J122" i="2"/>
  <c r="BK123" i="3"/>
  <c r="J123" i="3"/>
  <c r="J99" i="3" s="1"/>
  <c r="R178" i="3"/>
  <c r="T126" i="4"/>
  <c r="T131" i="4"/>
  <c r="T137" i="4"/>
  <c r="T129" i="5"/>
  <c r="R146" i="5"/>
  <c r="BK123" i="6"/>
  <c r="R126" i="7"/>
  <c r="T157" i="7"/>
  <c r="P164" i="8"/>
  <c r="P175" i="8"/>
  <c r="R180" i="8"/>
  <c r="P189" i="8"/>
  <c r="T202" i="8"/>
  <c r="BK216" i="8"/>
  <c r="J216" i="8" s="1"/>
  <c r="J111" i="8" s="1"/>
  <c r="BK305" i="8"/>
  <c r="J305" i="8"/>
  <c r="J116" i="8"/>
  <c r="BK348" i="8"/>
  <c r="J348" i="8" s="1"/>
  <c r="J120" i="8" s="1"/>
  <c r="BK217" i="9"/>
  <c r="J217" i="9" s="1"/>
  <c r="J102" i="9" s="1"/>
  <c r="T253" i="9"/>
  <c r="BK314" i="9"/>
  <c r="BK141" i="9" s="1"/>
  <c r="BK140" i="9" s="1"/>
  <c r="J140" i="9" s="1"/>
  <c r="J99" i="9" s="1"/>
  <c r="J314" i="9"/>
  <c r="J105" i="9" s="1"/>
  <c r="BK323" i="9"/>
  <c r="J323" i="9" s="1"/>
  <c r="J107" i="9" s="1"/>
  <c r="R349" i="9"/>
  <c r="T432" i="9"/>
  <c r="BK592" i="9"/>
  <c r="J592" i="9"/>
  <c r="J112" i="9" s="1"/>
  <c r="T677" i="9"/>
  <c r="T699" i="9"/>
  <c r="P721" i="9"/>
  <c r="BK137" i="10"/>
  <c r="J137" i="10" s="1"/>
  <c r="J100" i="10" s="1"/>
  <c r="T248" i="10"/>
  <c r="P315" i="10"/>
  <c r="P187" i="10" s="1"/>
  <c r="R375" i="10"/>
  <c r="BK407" i="10"/>
  <c r="J407" i="10"/>
  <c r="J108" i="10" s="1"/>
  <c r="BK471" i="10"/>
  <c r="J471" i="10"/>
  <c r="J110" i="10"/>
  <c r="P500" i="10"/>
  <c r="R125" i="12"/>
  <c r="R151" i="12"/>
  <c r="P190" i="13"/>
  <c r="R661" i="2"/>
  <c r="P1475" i="2"/>
  <c r="BK1843" i="2"/>
  <c r="J1843" i="2"/>
  <c r="J115" i="2"/>
  <c r="P1868" i="2"/>
  <c r="P1823" i="2" s="1"/>
  <c r="BK2138" i="2"/>
  <c r="J2138" i="2"/>
  <c r="J119" i="2" s="1"/>
  <c r="BK2441" i="2"/>
  <c r="J2441" i="2"/>
  <c r="J120" i="2"/>
  <c r="R2583" i="2"/>
  <c r="BK2699" i="2"/>
  <c r="BK2698" i="2"/>
  <c r="J2698" i="2"/>
  <c r="J123" i="2" s="1"/>
  <c r="T123" i="3"/>
  <c r="BK126" i="4"/>
  <c r="J126" i="4"/>
  <c r="J99" i="4"/>
  <c r="BK137" i="4"/>
  <c r="J137" i="4"/>
  <c r="J102" i="4"/>
  <c r="R140" i="4"/>
  <c r="P129" i="5"/>
  <c r="P139" i="5"/>
  <c r="BK144" i="6"/>
  <c r="J144" i="6"/>
  <c r="J100" i="6" s="1"/>
  <c r="BK132" i="7"/>
  <c r="J132" i="7"/>
  <c r="J100" i="7" s="1"/>
  <c r="T146" i="7"/>
  <c r="R164" i="8"/>
  <c r="T175" i="8"/>
  <c r="T184" i="8"/>
  <c r="T195" i="8"/>
  <c r="T243" i="8"/>
  <c r="P305" i="8"/>
  <c r="R348" i="8"/>
  <c r="T505" i="9"/>
  <c r="P634" i="9"/>
  <c r="T704" i="9"/>
  <c r="T161" i="10"/>
  <c r="P188" i="10"/>
  <c r="T336" i="10"/>
  <c r="BK424" i="10"/>
  <c r="J424" i="10"/>
  <c r="J109" i="10"/>
  <c r="T487" i="10"/>
  <c r="R500" i="10"/>
  <c r="T122" i="11"/>
  <c r="T121" i="11"/>
  <c r="BK125" i="12"/>
  <c r="J125" i="12"/>
  <c r="J99" i="12"/>
  <c r="P145" i="12"/>
  <c r="BK190" i="13"/>
  <c r="J190" i="13" s="1"/>
  <c r="J101" i="13" s="1"/>
  <c r="R148" i="2"/>
  <c r="T247" i="2"/>
  <c r="T246" i="2"/>
  <c r="BK363" i="2"/>
  <c r="J363" i="2"/>
  <c r="J103" i="2"/>
  <c r="BK1234" i="2"/>
  <c r="J1234" i="2"/>
  <c r="J106" i="2"/>
  <c r="BK1262" i="2"/>
  <c r="J1262" i="2"/>
  <c r="J108" i="2"/>
  <c r="T1304" i="2"/>
  <c r="T1453" i="2"/>
  <c r="R1798" i="2"/>
  <c r="R1795" i="2"/>
  <c r="R1843" i="2"/>
  <c r="P1904" i="2"/>
  <c r="R2441" i="2"/>
  <c r="T2618" i="2"/>
  <c r="T178" i="3"/>
  <c r="T126" i="5"/>
  <c r="R136" i="5"/>
  <c r="P146" i="5"/>
  <c r="R144" i="6"/>
  <c r="T126" i="7"/>
  <c r="T125" i="7"/>
  <c r="BK146" i="7"/>
  <c r="J146" i="7"/>
  <c r="J102" i="7" s="1"/>
  <c r="T164" i="8"/>
  <c r="R175" i="8"/>
  <c r="R184" i="8"/>
  <c r="R195" i="8"/>
  <c r="BK243" i="8"/>
  <c r="J243" i="8"/>
  <c r="J112" i="8"/>
  <c r="R334" i="8"/>
  <c r="P363" i="8"/>
  <c r="P142" i="9"/>
  <c r="BK253" i="9"/>
  <c r="J253" i="9"/>
  <c r="J103" i="9"/>
  <c r="P283" i="9"/>
  <c r="T314" i="9"/>
  <c r="T318" i="9"/>
  <c r="T323" i="9"/>
  <c r="R332" i="9"/>
  <c r="R432" i="9"/>
  <c r="P592" i="9"/>
  <c r="P677" i="9"/>
  <c r="BK699" i="9"/>
  <c r="J699" i="9"/>
  <c r="J115" i="9" s="1"/>
  <c r="BK721" i="9"/>
  <c r="J721" i="9"/>
  <c r="J117" i="9" s="1"/>
  <c r="R161" i="10"/>
  <c r="BK248" i="10"/>
  <c r="J248" i="10"/>
  <c r="J104" i="10"/>
  <c r="R315" i="10"/>
  <c r="P375" i="10"/>
  <c r="T407" i="10"/>
  <c r="R471" i="10"/>
  <c r="BK500" i="10"/>
  <c r="J500" i="10"/>
  <c r="J112" i="10"/>
  <c r="BK122" i="11"/>
  <c r="BK121" i="11" s="1"/>
  <c r="J121" i="11" s="1"/>
  <c r="P125" i="12"/>
  <c r="P124" i="12" s="1"/>
  <c r="AU106" i="1" s="1"/>
  <c r="BK151" i="12"/>
  <c r="J151" i="12"/>
  <c r="J102" i="12"/>
  <c r="R147" i="13"/>
  <c r="R190" i="13"/>
  <c r="P148" i="2"/>
  <c r="P247" i="2"/>
  <c r="P246" i="2"/>
  <c r="P147" i="2" s="1"/>
  <c r="R363" i="2"/>
  <c r="T1475" i="2"/>
  <c r="R1904" i="2"/>
  <c r="P2441" i="2"/>
  <c r="R2699" i="2"/>
  <c r="R2698" i="2"/>
  <c r="P126" i="5"/>
  <c r="P125" i="5"/>
  <c r="AU99" i="1"/>
  <c r="BK136" i="5"/>
  <c r="J136" i="5"/>
  <c r="J101" i="5"/>
  <c r="T139" i="5"/>
  <c r="T144" i="6"/>
  <c r="BK126" i="7"/>
  <c r="BK125" i="7" s="1"/>
  <c r="J125" i="7" s="1"/>
  <c r="J98" i="7" s="1"/>
  <c r="J126" i="7"/>
  <c r="J99" i="7"/>
  <c r="R146" i="7"/>
  <c r="BK145" i="8"/>
  <c r="J145" i="8"/>
  <c r="J100" i="8" s="1"/>
  <c r="P170" i="8"/>
  <c r="BK184" i="8"/>
  <c r="J184" i="8"/>
  <c r="J105" i="8"/>
  <c r="BK195" i="8"/>
  <c r="J195" i="8"/>
  <c r="J107" i="8"/>
  <c r="P243" i="8"/>
  <c r="BK334" i="8"/>
  <c r="J334" i="8"/>
  <c r="J117" i="8"/>
  <c r="T348" i="8"/>
  <c r="T347" i="8" s="1"/>
  <c r="R142" i="9"/>
  <c r="P253" i="9"/>
  <c r="R314" i="9"/>
  <c r="R141" i="9" s="1"/>
  <c r="R140" i="9" s="1"/>
  <c r="R139" i="9" s="1"/>
  <c r="BK332" i="9"/>
  <c r="J332" i="9" s="1"/>
  <c r="J108" i="9" s="1"/>
  <c r="T332" i="9"/>
  <c r="P505" i="9"/>
  <c r="BK634" i="9"/>
  <c r="J634" i="9"/>
  <c r="J113" i="9"/>
  <c r="BK704" i="9"/>
  <c r="J704" i="9" s="1"/>
  <c r="J116" i="9" s="1"/>
  <c r="T137" i="10"/>
  <c r="BK188" i="10"/>
  <c r="J188" i="10"/>
  <c r="J103" i="10"/>
  <c r="P336" i="10"/>
  <c r="R424" i="10"/>
  <c r="BK487" i="10"/>
  <c r="J487" i="10"/>
  <c r="J111" i="10"/>
  <c r="BK517" i="10"/>
  <c r="J517" i="10"/>
  <c r="J113" i="10"/>
  <c r="R122" i="11"/>
  <c r="R121" i="11"/>
  <c r="R145" i="12"/>
  <c r="T147" i="13"/>
  <c r="T190" i="13"/>
  <c r="T124" i="13" s="1"/>
  <c r="T123" i="13" s="1"/>
  <c r="BK229" i="13"/>
  <c r="J229" i="13"/>
  <c r="J103" i="13"/>
  <c r="P229" i="13"/>
  <c r="R229" i="13"/>
  <c r="R124" i="13" s="1"/>
  <c r="R123" i="13" s="1"/>
  <c r="T229" i="13"/>
  <c r="BK129" i="4"/>
  <c r="J129" i="4"/>
  <c r="J100" i="4"/>
  <c r="BK344" i="8"/>
  <c r="J344" i="8"/>
  <c r="J118" i="8" s="1"/>
  <c r="BK208" i="8"/>
  <c r="BK207" i="8" s="1"/>
  <c r="J207" i="8" s="1"/>
  <c r="J109" i="8" s="1"/>
  <c r="J208" i="8"/>
  <c r="J110" i="8"/>
  <c r="BK144" i="7"/>
  <c r="J144" i="7" s="1"/>
  <c r="J101" i="7" s="1"/>
  <c r="BK282" i="8"/>
  <c r="J282" i="8" s="1"/>
  <c r="J114" i="8" s="1"/>
  <c r="BK125" i="13"/>
  <c r="BK140" i="13"/>
  <c r="J140" i="13"/>
  <c r="J99" i="13" s="1"/>
  <c r="BK220" i="13"/>
  <c r="J220" i="13"/>
  <c r="J102" i="13"/>
  <c r="BK275" i="8"/>
  <c r="J275" i="8" s="1"/>
  <c r="J113" i="8" s="1"/>
  <c r="BK289" i="8"/>
  <c r="J289" i="8" s="1"/>
  <c r="J115" i="8" s="1"/>
  <c r="BK149" i="12"/>
  <c r="BK124" i="12" s="1"/>
  <c r="J124" i="12" s="1"/>
  <c r="J98" i="12" s="1"/>
  <c r="J149" i="12"/>
  <c r="J101" i="12"/>
  <c r="BE131" i="13"/>
  <c r="BE214" i="13"/>
  <c r="E85" i="13"/>
  <c r="F120" i="13"/>
  <c r="BE126" i="13"/>
  <c r="BE141" i="13"/>
  <c r="BE148" i="13"/>
  <c r="BE238" i="13"/>
  <c r="J89" i="13"/>
  <c r="BE174" i="13"/>
  <c r="BE191" i="13"/>
  <c r="BE217" i="13"/>
  <c r="BE234" i="13"/>
  <c r="BE221" i="13"/>
  <c r="BE230" i="13"/>
  <c r="BE183" i="13"/>
  <c r="BE186" i="13"/>
  <c r="BE202" i="13"/>
  <c r="BE181" i="13"/>
  <c r="BE131" i="12"/>
  <c r="J91" i="12"/>
  <c r="BE135" i="12"/>
  <c r="BE144" i="12"/>
  <c r="BE146" i="12"/>
  <c r="BE147" i="12"/>
  <c r="E112" i="12"/>
  <c r="J121" i="12"/>
  <c r="BE127" i="12"/>
  <c r="BE132" i="12"/>
  <c r="BE140" i="12"/>
  <c r="BE150" i="12"/>
  <c r="BE152" i="12"/>
  <c r="BE126" i="12"/>
  <c r="BE129" i="12"/>
  <c r="BE134" i="12"/>
  <c r="BE137" i="12"/>
  <c r="BE139" i="12"/>
  <c r="BE148" i="12"/>
  <c r="F121" i="12"/>
  <c r="BE130" i="12"/>
  <c r="BE138" i="12"/>
  <c r="BE142" i="12"/>
  <c r="BE133" i="12"/>
  <c r="BE154" i="12"/>
  <c r="BE155" i="12"/>
  <c r="BE128" i="12"/>
  <c r="BE143" i="12"/>
  <c r="BE153" i="12"/>
  <c r="BE136" i="12"/>
  <c r="BE141" i="12"/>
  <c r="BE156" i="12"/>
  <c r="BE133" i="11"/>
  <c r="F118" i="11"/>
  <c r="BE147" i="11"/>
  <c r="BE159" i="11"/>
  <c r="BE162" i="11"/>
  <c r="BE184" i="11"/>
  <c r="J115" i="11"/>
  <c r="BE149" i="11"/>
  <c r="BE152" i="11"/>
  <c r="BE154" i="11"/>
  <c r="BE157" i="11"/>
  <c r="BE166" i="11"/>
  <c r="BE171" i="11"/>
  <c r="BE135" i="11"/>
  <c r="BE164" i="11"/>
  <c r="BE176" i="11"/>
  <c r="BE181" i="11"/>
  <c r="E109" i="11"/>
  <c r="BE173" i="11"/>
  <c r="BE178" i="11"/>
  <c r="BE187" i="11"/>
  <c r="BE128" i="11"/>
  <c r="BE130" i="11"/>
  <c r="BE137" i="11"/>
  <c r="BE140" i="11"/>
  <c r="BE142" i="11"/>
  <c r="BE145" i="11"/>
  <c r="BE123" i="11"/>
  <c r="BE125" i="11"/>
  <c r="BE168" i="11"/>
  <c r="BE190" i="11"/>
  <c r="E123" i="10"/>
  <c r="BE162" i="10"/>
  <c r="BE182" i="10"/>
  <c r="BE184" i="10"/>
  <c r="BE208" i="10"/>
  <c r="BE213" i="10"/>
  <c r="BE216" i="10"/>
  <c r="BE224" i="10"/>
  <c r="BE269" i="10"/>
  <c r="BE276" i="10"/>
  <c r="BE326" i="10"/>
  <c r="BE365" i="10"/>
  <c r="BE381" i="10"/>
  <c r="BE391" i="10"/>
  <c r="BE417" i="10"/>
  <c r="BE442" i="10"/>
  <c r="BE456" i="10"/>
  <c r="F94" i="10"/>
  <c r="J129" i="10"/>
  <c r="BE138" i="10"/>
  <c r="BE141" i="10"/>
  <c r="BE167" i="10"/>
  <c r="BE227" i="10"/>
  <c r="BE230" i="10"/>
  <c r="BE251" i="10"/>
  <c r="BE302" i="10"/>
  <c r="BE305" i="10"/>
  <c r="BE307" i="10"/>
  <c r="BE333" i="10"/>
  <c r="BE352" i="10"/>
  <c r="BE400" i="10"/>
  <c r="BE415" i="10"/>
  <c r="BE150" i="10"/>
  <c r="BE169" i="10"/>
  <c r="BE172" i="10"/>
  <c r="BE179" i="10"/>
  <c r="BE189" i="10"/>
  <c r="BE191" i="10"/>
  <c r="BE210" i="10"/>
  <c r="BE347" i="10"/>
  <c r="BE422" i="10"/>
  <c r="BE447" i="10"/>
  <c r="BE454" i="10"/>
  <c r="BE477" i="10"/>
  <c r="BE511" i="10"/>
  <c r="BE515" i="10"/>
  <c r="BE538" i="10"/>
  <c r="BE205" i="10"/>
  <c r="BE219" i="10"/>
  <c r="BE264" i="10"/>
  <c r="BE279" i="10"/>
  <c r="BE281" i="10"/>
  <c r="BE286" i="10"/>
  <c r="BE291" i="10"/>
  <c r="BE294" i="10"/>
  <c r="BE297" i="10"/>
  <c r="BE318" i="10"/>
  <c r="BE349" i="10"/>
  <c r="BE354" i="10"/>
  <c r="BE396" i="10"/>
  <c r="BE408" i="10"/>
  <c r="BE410" i="10"/>
  <c r="BE413" i="10"/>
  <c r="BE432" i="10"/>
  <c r="BE444" i="10"/>
  <c r="BE458" i="10"/>
  <c r="BE469" i="10"/>
  <c r="BE474" i="10"/>
  <c r="BE482" i="10"/>
  <c r="BE492" i="10"/>
  <c r="BE497" i="10"/>
  <c r="BE520" i="10"/>
  <c r="BE153" i="10"/>
  <c r="BE194" i="10"/>
  <c r="BE242" i="10"/>
  <c r="BE274" i="10"/>
  <c r="BE356" i="10"/>
  <c r="BE358" i="10"/>
  <c r="BE360" i="10"/>
  <c r="BE362" i="10"/>
  <c r="BE383" i="10"/>
  <c r="BE393" i="10"/>
  <c r="BE430" i="10"/>
  <c r="BE435" i="10"/>
  <c r="BE437" i="10"/>
  <c r="BE440" i="10"/>
  <c r="BE472" i="10"/>
  <c r="BE507" i="10"/>
  <c r="BE523" i="10"/>
  <c r="BE530" i="10"/>
  <c r="BE144" i="10"/>
  <c r="BE199" i="10"/>
  <c r="BE201" i="10"/>
  <c r="BE203" i="10"/>
  <c r="BE221" i="10"/>
  <c r="BE240" i="10"/>
  <c r="BE261" i="10"/>
  <c r="BE271" i="10"/>
  <c r="BE299" i="10"/>
  <c r="BE311" i="10"/>
  <c r="BE316" i="10"/>
  <c r="BE324" i="10"/>
  <c r="BE328" i="10"/>
  <c r="BE339" i="10"/>
  <c r="BE367" i="10"/>
  <c r="BE370" i="10"/>
  <c r="BE378" i="10"/>
  <c r="BE386" i="10"/>
  <c r="BE388" i="10"/>
  <c r="BE419" i="10"/>
  <c r="BE449" i="10"/>
  <c r="BE451" i="10"/>
  <c r="BE490" i="10"/>
  <c r="BE495" i="10"/>
  <c r="BE501" i="10"/>
  <c r="BE509" i="10"/>
  <c r="BE513" i="10"/>
  <c r="BE525" i="10"/>
  <c r="BE540" i="10"/>
  <c r="BE156" i="10"/>
  <c r="BE159" i="10"/>
  <c r="BE232" i="10"/>
  <c r="BE237" i="10"/>
  <c r="BE249" i="10"/>
  <c r="BE253" i="10"/>
  <c r="BE256" i="10"/>
  <c r="BE258" i="10"/>
  <c r="BE266" i="10"/>
  <c r="BE313" i="10"/>
  <c r="BE342" i="10"/>
  <c r="BE373" i="10"/>
  <c r="BE402" i="10"/>
  <c r="BE425" i="10"/>
  <c r="BE427" i="10"/>
  <c r="BE503" i="10"/>
  <c r="BE505" i="10"/>
  <c r="BE528" i="10"/>
  <c r="BE533" i="10"/>
  <c r="BE147" i="10"/>
  <c r="BE164" i="10"/>
  <c r="BE174" i="10"/>
  <c r="BE176" i="10"/>
  <c r="BE196" i="10"/>
  <c r="BE235" i="10"/>
  <c r="BE245" i="10"/>
  <c r="BE284" i="10"/>
  <c r="BE289" i="10"/>
  <c r="BE309" i="10"/>
  <c r="BE320" i="10"/>
  <c r="BE322" i="10"/>
  <c r="BE331" i="10"/>
  <c r="BE337" i="10"/>
  <c r="BE344" i="10"/>
  <c r="BE376" i="10"/>
  <c r="BE398" i="10"/>
  <c r="BE405" i="10"/>
  <c r="BE460" i="10"/>
  <c r="BE462" i="10"/>
  <c r="BE464" i="10"/>
  <c r="BE467" i="10"/>
  <c r="BE480" i="10"/>
  <c r="BE485" i="10"/>
  <c r="BE488" i="10"/>
  <c r="BE518" i="10"/>
  <c r="BE535" i="10"/>
  <c r="J133" i="9"/>
  <c r="BE161" i="9"/>
  <c r="BE167" i="9"/>
  <c r="BE193" i="9"/>
  <c r="BE220" i="9"/>
  <c r="BE308" i="9"/>
  <c r="BE310" i="9"/>
  <c r="BE319" i="9"/>
  <c r="BE370" i="9"/>
  <c r="BE404" i="9"/>
  <c r="BE462" i="9"/>
  <c r="BE477" i="9"/>
  <c r="BE499" i="9"/>
  <c r="BE516" i="9"/>
  <c r="BE518" i="9"/>
  <c r="BE575" i="9"/>
  <c r="BE579" i="9"/>
  <c r="BE593" i="9"/>
  <c r="BE613" i="9"/>
  <c r="BE656" i="9"/>
  <c r="BE674" i="9"/>
  <c r="BE694" i="9"/>
  <c r="BE700" i="9"/>
  <c r="BE712" i="9"/>
  <c r="BE724" i="9"/>
  <c r="BE152" i="9"/>
  <c r="BE169" i="9"/>
  <c r="BE189" i="9"/>
  <c r="BE202" i="9"/>
  <c r="BE233" i="9"/>
  <c r="BE262" i="9"/>
  <c r="BE263" i="9"/>
  <c r="BE315" i="9"/>
  <c r="BE324" i="9"/>
  <c r="BE344" i="9"/>
  <c r="BE372" i="9"/>
  <c r="BE377" i="9"/>
  <c r="BE378" i="9"/>
  <c r="BE384" i="9"/>
  <c r="BE416" i="9"/>
  <c r="BE418" i="9"/>
  <c r="BE422" i="9"/>
  <c r="BE437" i="9"/>
  <c r="BE443" i="9"/>
  <c r="BE498" i="9"/>
  <c r="BE510" i="9"/>
  <c r="BE523" i="9"/>
  <c r="BE542" i="9"/>
  <c r="BE589" i="9"/>
  <c r="BE600" i="9"/>
  <c r="BE609" i="9"/>
  <c r="BE611" i="9"/>
  <c r="BE625" i="9"/>
  <c r="BE148" i="9"/>
  <c r="BE154" i="9"/>
  <c r="BE197" i="9"/>
  <c r="BE215" i="9"/>
  <c r="BE239" i="9"/>
  <c r="BE258" i="9"/>
  <c r="BE286" i="9"/>
  <c r="BE339" i="9"/>
  <c r="BE342" i="9"/>
  <c r="BE408" i="9"/>
  <c r="BE424" i="9"/>
  <c r="BE427" i="9"/>
  <c r="BE447" i="9"/>
  <c r="BE501" i="9"/>
  <c r="BE552" i="9"/>
  <c r="BE586" i="9"/>
  <c r="BE596" i="9"/>
  <c r="BE647" i="9"/>
  <c r="BE666" i="9"/>
  <c r="BE668" i="9"/>
  <c r="BE685" i="9"/>
  <c r="BE692" i="9"/>
  <c r="BE706" i="9"/>
  <c r="F94" i="9"/>
  <c r="BE143" i="9"/>
  <c r="BE146" i="9"/>
  <c r="BE172" i="9"/>
  <c r="BE176" i="9"/>
  <c r="BE180" i="9"/>
  <c r="BE182" i="9"/>
  <c r="BE237" i="9"/>
  <c r="BE245" i="9"/>
  <c r="BE251" i="9"/>
  <c r="BE256" i="9"/>
  <c r="BE273" i="9"/>
  <c r="BE292" i="9"/>
  <c r="BE316" i="9"/>
  <c r="BE330" i="9"/>
  <c r="BE335" i="9"/>
  <c r="BE336" i="9"/>
  <c r="BE341" i="9"/>
  <c r="BE352" i="9"/>
  <c r="BE358" i="9"/>
  <c r="BE364" i="9"/>
  <c r="BE365" i="9"/>
  <c r="BE366" i="9"/>
  <c r="BE390" i="9"/>
  <c r="BE394" i="9"/>
  <c r="BE397" i="9"/>
  <c r="BE398" i="9"/>
  <c r="BE410" i="9"/>
  <c r="BE414" i="9"/>
  <c r="BE429" i="9"/>
  <c r="BE431" i="9"/>
  <c r="BE460" i="9"/>
  <c r="BE469" i="9"/>
  <c r="BE488" i="9"/>
  <c r="BE526" i="9"/>
  <c r="BE554" i="9"/>
  <c r="BE557" i="9"/>
  <c r="BE559" i="9"/>
  <c r="BE564" i="9"/>
  <c r="BE615" i="9"/>
  <c r="BE627" i="9"/>
  <c r="BE653" i="9"/>
  <c r="BE671" i="9"/>
  <c r="BE680" i="9"/>
  <c r="BE683" i="9"/>
  <c r="BE717" i="9"/>
  <c r="E127" i="9"/>
  <c r="BE145" i="9"/>
  <c r="BE157" i="9"/>
  <c r="BE165" i="9"/>
  <c r="BE174" i="9"/>
  <c r="BE205" i="9"/>
  <c r="BE207" i="9"/>
  <c r="BE222" i="9"/>
  <c r="BE225" i="9"/>
  <c r="BE260" i="9"/>
  <c r="BE275" i="9"/>
  <c r="BE277" i="9"/>
  <c r="BE281" i="9"/>
  <c r="BE290" i="9"/>
  <c r="BE321" i="9"/>
  <c r="BE326" i="9"/>
  <c r="BE347" i="9"/>
  <c r="BE359" i="9"/>
  <c r="BE376" i="9"/>
  <c r="BE380" i="9"/>
  <c r="BE402" i="9"/>
  <c r="BE435" i="9"/>
  <c r="BE439" i="9"/>
  <c r="BE450" i="9"/>
  <c r="BE455" i="9"/>
  <c r="BE466" i="9"/>
  <c r="BE475" i="9"/>
  <c r="BE490" i="9"/>
  <c r="BE492" i="9"/>
  <c r="BE503" i="9"/>
  <c r="BE506" i="9"/>
  <c r="BE534" i="9"/>
  <c r="BE567" i="9"/>
  <c r="BE595" i="9"/>
  <c r="BE608" i="9"/>
  <c r="BE621" i="9"/>
  <c r="BE623" i="9"/>
  <c r="BE632" i="9"/>
  <c r="BE150" i="9"/>
  <c r="BE178" i="9"/>
  <c r="BE184" i="9"/>
  <c r="BE191" i="9"/>
  <c r="BE195" i="9"/>
  <c r="BE198" i="9"/>
  <c r="BE211" i="9"/>
  <c r="BE235" i="9"/>
  <c r="BE241" i="9"/>
  <c r="BE249" i="9"/>
  <c r="BE254" i="9"/>
  <c r="BE265" i="9"/>
  <c r="BE269" i="9"/>
  <c r="BE271" i="9"/>
  <c r="BE294" i="9"/>
  <c r="BE296" i="9"/>
  <c r="BE302" i="9"/>
  <c r="BE312" i="9"/>
  <c r="BE333" i="9"/>
  <c r="BE345" i="9"/>
  <c r="BE350" i="9"/>
  <c r="BE400" i="9"/>
  <c r="BE401" i="9"/>
  <c r="BE425" i="9"/>
  <c r="BE441" i="9"/>
  <c r="BE473" i="9"/>
  <c r="BE494" i="9"/>
  <c r="BE496" i="9"/>
  <c r="BE508" i="9"/>
  <c r="BE514" i="9"/>
  <c r="BE549" i="9"/>
  <c r="BE561" i="9"/>
  <c r="BE583" i="9"/>
  <c r="BE606" i="9"/>
  <c r="BE635" i="9"/>
  <c r="BE644" i="9"/>
  <c r="BE650" i="9"/>
  <c r="BE663" i="9"/>
  <c r="BE688" i="9"/>
  <c r="BE702" i="9"/>
  <c r="BE709" i="9"/>
  <c r="BE715" i="9"/>
  <c r="BE162" i="9"/>
  <c r="BE186" i="9"/>
  <c r="BE187" i="9"/>
  <c r="BE209" i="9"/>
  <c r="BE218" i="9"/>
  <c r="BE224" i="9"/>
  <c r="BE229" i="9"/>
  <c r="BE247" i="9"/>
  <c r="BE267" i="9"/>
  <c r="BE279" i="9"/>
  <c r="BE284" i="9"/>
  <c r="BE300" i="9"/>
  <c r="BE304" i="9"/>
  <c r="BE328" i="9"/>
  <c r="BE360" i="9"/>
  <c r="BE386" i="9"/>
  <c r="BE392" i="9"/>
  <c r="BE412" i="9"/>
  <c r="BE445" i="9"/>
  <c r="BE452" i="9"/>
  <c r="BE457" i="9"/>
  <c r="BE459" i="9"/>
  <c r="BE482" i="9"/>
  <c r="BE486" i="9"/>
  <c r="BE521" i="9"/>
  <c r="BE545" i="9"/>
  <c r="BE562" i="9"/>
  <c r="BE602" i="9"/>
  <c r="BE604" i="9"/>
  <c r="BE619" i="9"/>
  <c r="BE638" i="9"/>
  <c r="BE159" i="9"/>
  <c r="BE163" i="9"/>
  <c r="BE170" i="9"/>
  <c r="BE200" i="9"/>
  <c r="BE204" i="9"/>
  <c r="BE213" i="9"/>
  <c r="BE227" i="9"/>
  <c r="BE231" i="9"/>
  <c r="BE243" i="9"/>
  <c r="BE288" i="9"/>
  <c r="BE298" i="9"/>
  <c r="BE306" i="9"/>
  <c r="BE338" i="9"/>
  <c r="BE353" i="9"/>
  <c r="BE354" i="9"/>
  <c r="BE356" i="9"/>
  <c r="BE362" i="9"/>
  <c r="BE368" i="9"/>
  <c r="BE371" i="9"/>
  <c r="BE374" i="9"/>
  <c r="BE382" i="9"/>
  <c r="BE383" i="9"/>
  <c r="BE388" i="9"/>
  <c r="BE396" i="9"/>
  <c r="BE406" i="9"/>
  <c r="BE420" i="9"/>
  <c r="BE433" i="9"/>
  <c r="BE464" i="9"/>
  <c r="BE471" i="9"/>
  <c r="BE480" i="9"/>
  <c r="BE484" i="9"/>
  <c r="BE512" i="9"/>
  <c r="BE529" i="9"/>
  <c r="BE531" i="9"/>
  <c r="BE536" i="9"/>
  <c r="BE540" i="9"/>
  <c r="BE569" i="9"/>
  <c r="BE598" i="9"/>
  <c r="BE617" i="9"/>
  <c r="BE630" i="9"/>
  <c r="BE641" i="9"/>
  <c r="BE658" i="9"/>
  <c r="BE678" i="9"/>
  <c r="BE690" i="9"/>
  <c r="BE696" i="9"/>
  <c r="BE705" i="9"/>
  <c r="BE719" i="9"/>
  <c r="BE722" i="9"/>
  <c r="BE149" i="8"/>
  <c r="BE150" i="8"/>
  <c r="BE151" i="8"/>
  <c r="BE168" i="8"/>
  <c r="BE169" i="8"/>
  <c r="BE176" i="8"/>
  <c r="BE178" i="8"/>
  <c r="BE190" i="8"/>
  <c r="BE196" i="8"/>
  <c r="BE197" i="8"/>
  <c r="BE200" i="8"/>
  <c r="BE206" i="8"/>
  <c r="BE209" i="8"/>
  <c r="BE255" i="8"/>
  <c r="BE283" i="8"/>
  <c r="BE317" i="8"/>
  <c r="BE152" i="8"/>
  <c r="BE171" i="8"/>
  <c r="BE179" i="8"/>
  <c r="BE181" i="8"/>
  <c r="BE198" i="8"/>
  <c r="BE204" i="8"/>
  <c r="BE273" i="8"/>
  <c r="BE296" i="8"/>
  <c r="BE298" i="8"/>
  <c r="BE306" i="8"/>
  <c r="BE339" i="8"/>
  <c r="F94" i="8"/>
  <c r="BE147" i="8"/>
  <c r="BE153" i="8"/>
  <c r="BE160" i="8"/>
  <c r="BE161" i="8"/>
  <c r="BE165" i="8"/>
  <c r="BE201" i="8"/>
  <c r="BE235" i="8"/>
  <c r="BE250" i="8"/>
  <c r="BE353" i="8"/>
  <c r="E85" i="8"/>
  <c r="J137" i="8"/>
  <c r="BE155" i="8"/>
  <c r="BE177" i="8"/>
  <c r="BE185" i="8"/>
  <c r="BE191" i="8"/>
  <c r="BE193" i="8"/>
  <c r="BE267" i="8"/>
  <c r="BE332" i="8"/>
  <c r="BE337" i="8"/>
  <c r="BE357" i="8"/>
  <c r="J140" i="8"/>
  <c r="BE162" i="8"/>
  <c r="BE166" i="8"/>
  <c r="BE167" i="8"/>
  <c r="BE174" i="8"/>
  <c r="BE183" i="8"/>
  <c r="BE186" i="8"/>
  <c r="BE188" i="8"/>
  <c r="BE194" i="8"/>
  <c r="BE325" i="8"/>
  <c r="BE335" i="8"/>
  <c r="BE345" i="8"/>
  <c r="BE349" i="8"/>
  <c r="BE361" i="8"/>
  <c r="BE156" i="8"/>
  <c r="BE158" i="8"/>
  <c r="BE172" i="8"/>
  <c r="BE182" i="8"/>
  <c r="BE192" i="8"/>
  <c r="BE203" i="8"/>
  <c r="BE229" i="8"/>
  <c r="BE238" i="8"/>
  <c r="BE315" i="8"/>
  <c r="BE355" i="8"/>
  <c r="BE371" i="8"/>
  <c r="BE154" i="8"/>
  <c r="BE157" i="8"/>
  <c r="BE159" i="8"/>
  <c r="BE199" i="8"/>
  <c r="BE217" i="8"/>
  <c r="BE226" i="8"/>
  <c r="BE244" i="8"/>
  <c r="BE342" i="8"/>
  <c r="BE364" i="8"/>
  <c r="BE146" i="8"/>
  <c r="BE148" i="8"/>
  <c r="BE163" i="8"/>
  <c r="BE173" i="8"/>
  <c r="BE187" i="8"/>
  <c r="BE205" i="8"/>
  <c r="BE276" i="8"/>
  <c r="BE290" i="8"/>
  <c r="F94" i="7"/>
  <c r="BE127" i="7"/>
  <c r="BE128" i="7"/>
  <c r="BE129" i="7"/>
  <c r="BE130" i="7"/>
  <c r="J123" i="6"/>
  <c r="J99" i="6" s="1"/>
  <c r="J119" i="7"/>
  <c r="BE135" i="7"/>
  <c r="BE141" i="7"/>
  <c r="BE152" i="7"/>
  <c r="BE160" i="7"/>
  <c r="BE161" i="7"/>
  <c r="BE162" i="7"/>
  <c r="BE165" i="7"/>
  <c r="J122" i="7"/>
  <c r="BE134" i="7"/>
  <c r="BE142" i="7"/>
  <c r="BE143" i="7"/>
  <c r="BE149" i="7"/>
  <c r="BE153" i="7"/>
  <c r="BE154" i="7"/>
  <c r="BE158" i="7"/>
  <c r="BE164" i="7"/>
  <c r="BE148" i="7"/>
  <c r="BE150" i="7"/>
  <c r="BE151" i="7"/>
  <c r="BE155" i="7"/>
  <c r="BE159" i="7"/>
  <c r="BE131" i="7"/>
  <c r="BE145" i="7"/>
  <c r="E85" i="7"/>
  <c r="BE133" i="7"/>
  <c r="BE136" i="7"/>
  <c r="BE137" i="7"/>
  <c r="BE156" i="7"/>
  <c r="BE138" i="7"/>
  <c r="BE139" i="7"/>
  <c r="BE140" i="7"/>
  <c r="BE147" i="7"/>
  <c r="BE163" i="7"/>
  <c r="F94" i="6"/>
  <c r="BE126" i="6"/>
  <c r="BE135" i="6"/>
  <c r="BE139" i="6"/>
  <c r="BE148" i="6"/>
  <c r="BK125" i="5"/>
  <c r="J125" i="5"/>
  <c r="J98" i="5" s="1"/>
  <c r="E85" i="6"/>
  <c r="J116" i="6"/>
  <c r="J119" i="6"/>
  <c r="BE129" i="6"/>
  <c r="BE130" i="6"/>
  <c r="BE128" i="6"/>
  <c r="BE132" i="6"/>
  <c r="BE133" i="6"/>
  <c r="BE134" i="6"/>
  <c r="BE145" i="6"/>
  <c r="BE140" i="6"/>
  <c r="BE141" i="6"/>
  <c r="BE124" i="6"/>
  <c r="BE136" i="6"/>
  <c r="BE137" i="6"/>
  <c r="BE146" i="6"/>
  <c r="BE147" i="6"/>
  <c r="BE125" i="6"/>
  <c r="BE127" i="6"/>
  <c r="BE131" i="6"/>
  <c r="BE138" i="6"/>
  <c r="BE142" i="6"/>
  <c r="BE143" i="6"/>
  <c r="E85" i="5"/>
  <c r="J94" i="5"/>
  <c r="BE127" i="5"/>
  <c r="BE133" i="5"/>
  <c r="BK125" i="4"/>
  <c r="J125" i="4"/>
  <c r="J32" i="4" s="1"/>
  <c r="BE128" i="5"/>
  <c r="BE131" i="5"/>
  <c r="BE132" i="5"/>
  <c r="BE134" i="5"/>
  <c r="BE140" i="5"/>
  <c r="BE145" i="5"/>
  <c r="BE149" i="5"/>
  <c r="BE150" i="5"/>
  <c r="F94" i="5"/>
  <c r="BE130" i="5"/>
  <c r="BE138" i="5"/>
  <c r="J91" i="5"/>
  <c r="BE137" i="5"/>
  <c r="BE143" i="5"/>
  <c r="BE147" i="5"/>
  <c r="BE152" i="5"/>
  <c r="BE135" i="5"/>
  <c r="BE142" i="5"/>
  <c r="BE144" i="5"/>
  <c r="BE148" i="5"/>
  <c r="BE151" i="5"/>
  <c r="BE153" i="5"/>
  <c r="BE141" i="5"/>
  <c r="J91" i="4"/>
  <c r="E113" i="4"/>
  <c r="BE135" i="4"/>
  <c r="BE136" i="4"/>
  <c r="BE138" i="4"/>
  <c r="BE127" i="4"/>
  <c r="BE128" i="4"/>
  <c r="BE133" i="4"/>
  <c r="BE139" i="4"/>
  <c r="F122" i="4"/>
  <c r="BE132" i="4"/>
  <c r="BE134" i="4"/>
  <c r="BE145" i="4"/>
  <c r="BE130" i="4"/>
  <c r="BE141" i="4"/>
  <c r="J94" i="4"/>
  <c r="BE142" i="4"/>
  <c r="BE143" i="4"/>
  <c r="BE144" i="4"/>
  <c r="J2699" i="2"/>
  <c r="J124" i="2"/>
  <c r="BE124" i="3"/>
  <c r="F119" i="3"/>
  <c r="BE151" i="3"/>
  <c r="BE154" i="3"/>
  <c r="BE168" i="3"/>
  <c r="E85" i="3"/>
  <c r="BE135" i="3"/>
  <c r="BE138" i="3"/>
  <c r="BE173" i="3"/>
  <c r="BE176" i="3"/>
  <c r="BE184" i="3"/>
  <c r="J148" i="2"/>
  <c r="J100" i="2" s="1"/>
  <c r="BK246" i="2"/>
  <c r="J246" i="2"/>
  <c r="J101" i="2"/>
  <c r="BE130" i="3"/>
  <c r="BE149" i="3"/>
  <c r="BE162" i="3"/>
  <c r="BE164" i="3"/>
  <c r="BE179" i="3"/>
  <c r="BE188" i="3"/>
  <c r="BE156" i="3"/>
  <c r="BE159" i="3"/>
  <c r="BE167" i="3"/>
  <c r="BE171" i="3"/>
  <c r="J91" i="3"/>
  <c r="BE127" i="3"/>
  <c r="BE143" i="3"/>
  <c r="BE183" i="3"/>
  <c r="BE141" i="3"/>
  <c r="BE134" i="3"/>
  <c r="BE146" i="3"/>
  <c r="J91" i="2"/>
  <c r="F143" i="2"/>
  <c r="BE194" i="2"/>
  <c r="BE269" i="2"/>
  <c r="BE559" i="2"/>
  <c r="BE657" i="2"/>
  <c r="BE679" i="2"/>
  <c r="BE701" i="2"/>
  <c r="BE745" i="2"/>
  <c r="BE767" i="2"/>
  <c r="BE824" i="2"/>
  <c r="BE855" i="2"/>
  <c r="BE886" i="2"/>
  <c r="BE932" i="2"/>
  <c r="BE938" i="2"/>
  <c r="BE944" i="2"/>
  <c r="BE968" i="2"/>
  <c r="BE998" i="2"/>
  <c r="BE1039" i="2"/>
  <c r="BE1064" i="2"/>
  <c r="BE1091" i="2"/>
  <c r="BE1097" i="2"/>
  <c r="BE1146" i="2"/>
  <c r="BE1176" i="2"/>
  <c r="BE1251" i="2"/>
  <c r="BE1263" i="2"/>
  <c r="BE1395" i="2"/>
  <c r="BE1606" i="2"/>
  <c r="BE1612" i="2"/>
  <c r="BE1662" i="2"/>
  <c r="BE1696" i="2"/>
  <c r="BE1705" i="2"/>
  <c r="BE1706" i="2"/>
  <c r="BE1711" i="2"/>
  <c r="BE1775" i="2"/>
  <c r="BE1777" i="2"/>
  <c r="BE1796" i="2"/>
  <c r="BE1799" i="2"/>
  <c r="BE1801" i="2"/>
  <c r="BE1808" i="2"/>
  <c r="BE1818" i="2"/>
  <c r="BE1821" i="2"/>
  <c r="BE1847" i="2"/>
  <c r="BE1849" i="2"/>
  <c r="BE1880" i="2"/>
  <c r="BE1884" i="2"/>
  <c r="BE1887" i="2"/>
  <c r="BE1888" i="2"/>
  <c r="BE1898" i="2"/>
  <c r="BE1903" i="2"/>
  <c r="BE1996" i="2"/>
  <c r="BE2071" i="2"/>
  <c r="BE2103" i="2"/>
  <c r="BE2176" i="2"/>
  <c r="BE2437" i="2"/>
  <c r="BE2482" i="2"/>
  <c r="BE2494" i="2"/>
  <c r="BE2496" i="2"/>
  <c r="BE2515" i="2"/>
  <c r="BE2530" i="2"/>
  <c r="BE2532" i="2"/>
  <c r="BE2541" i="2"/>
  <c r="BE2556" i="2"/>
  <c r="BE2581" i="2"/>
  <c r="BE2584" i="2"/>
  <c r="BE2593" i="2"/>
  <c r="BE2602" i="2"/>
  <c r="BE2604" i="2"/>
  <c r="BE2619" i="2"/>
  <c r="BE2629" i="2"/>
  <c r="BE2636" i="2"/>
  <c r="BE2637" i="2"/>
  <c r="BE2645" i="2"/>
  <c r="BE2647" i="2"/>
  <c r="BE2649" i="2"/>
  <c r="BE2656" i="2"/>
  <c r="BE2658" i="2"/>
  <c r="BE2659" i="2"/>
  <c r="BE2667" i="2"/>
  <c r="BE2675" i="2"/>
  <c r="BE2689" i="2"/>
  <c r="BE2700" i="2"/>
  <c r="BE2706" i="2"/>
  <c r="BE2719" i="2"/>
  <c r="BE2733" i="2"/>
  <c r="BE2742" i="2"/>
  <c r="BE2743" i="2"/>
  <c r="BE2751" i="2"/>
  <c r="BE2757" i="2"/>
  <c r="BE2765" i="2"/>
  <c r="BE2769" i="2"/>
  <c r="BE2770" i="2"/>
  <c r="BE237" i="2"/>
  <c r="BE285" i="2"/>
  <c r="BE304" i="2"/>
  <c r="BE340" i="2"/>
  <c r="BE648" i="2"/>
  <c r="BE655" i="2"/>
  <c r="BE689" i="2"/>
  <c r="BE731" i="2"/>
  <c r="BE818" i="2"/>
  <c r="BE831" i="2"/>
  <c r="BE863" i="2"/>
  <c r="BE914" i="2"/>
  <c r="BE962" i="2"/>
  <c r="BE1059" i="2"/>
  <c r="BE1226" i="2"/>
  <c r="BE1242" i="2"/>
  <c r="BE1245" i="2"/>
  <c r="BE1259" i="2"/>
  <c r="BE1305" i="2"/>
  <c r="BE1308" i="2"/>
  <c r="BE1334" i="2"/>
  <c r="BE1451" i="2"/>
  <c r="BE1471" i="2"/>
  <c r="BE1594" i="2"/>
  <c r="BE1654" i="2"/>
  <c r="BE1793" i="2"/>
  <c r="BE1807" i="2"/>
  <c r="BE1817" i="2"/>
  <c r="BE1822" i="2"/>
  <c r="BE1845" i="2"/>
  <c r="BE1848" i="2"/>
  <c r="BE1852" i="2"/>
  <c r="BE1855" i="2"/>
  <c r="BE1857" i="2"/>
  <c r="BE1864" i="2"/>
  <c r="BE1867" i="2"/>
  <c r="BE1875" i="2"/>
  <c r="BE1883" i="2"/>
  <c r="BE1889" i="2"/>
  <c r="BE1890" i="2"/>
  <c r="BE1983" i="2"/>
  <c r="BE2092" i="2"/>
  <c r="BE2139" i="2"/>
  <c r="BE2301" i="2"/>
  <c r="BE2462" i="2"/>
  <c r="BE149" i="2"/>
  <c r="BE226" i="2"/>
  <c r="BE288" i="2"/>
  <c r="BE695" i="2"/>
  <c r="BE812" i="2"/>
  <c r="BE846" i="2"/>
  <c r="BE908" i="2"/>
  <c r="BE920" i="2"/>
  <c r="BE950" i="2"/>
  <c r="BE1010" i="2"/>
  <c r="BE1111" i="2"/>
  <c r="BE1134" i="2"/>
  <c r="BE1164" i="2"/>
  <c r="BE1197" i="2"/>
  <c r="BE1257" i="2"/>
  <c r="BE1342" i="2"/>
  <c r="BE1393" i="2"/>
  <c r="BE1454" i="2"/>
  <c r="BE1473" i="2"/>
  <c r="BE1476" i="2"/>
  <c r="BE1482" i="2"/>
  <c r="BE1498" i="2"/>
  <c r="BE1521" i="2"/>
  <c r="BE1579" i="2"/>
  <c r="BE1656" i="2"/>
  <c r="BE1668" i="2"/>
  <c r="BE1814" i="2"/>
  <c r="BE1815" i="2"/>
  <c r="BE1850" i="2"/>
  <c r="BE1856" i="2"/>
  <c r="BE1858" i="2"/>
  <c r="BE1861" i="2"/>
  <c r="BE2047" i="2"/>
  <c r="BE2114" i="2"/>
  <c r="BE2136" i="2"/>
  <c r="BE2222" i="2"/>
  <c r="BE2223" i="2"/>
  <c r="BE2235" i="2"/>
  <c r="BE2282" i="2"/>
  <c r="BE2332" i="2"/>
  <c r="BE2439" i="2"/>
  <c r="BE160" i="2"/>
  <c r="BE264" i="2"/>
  <c r="BE324" i="2"/>
  <c r="BE424" i="2"/>
  <c r="BE607" i="2"/>
  <c r="BE662" i="2"/>
  <c r="BE753" i="2"/>
  <c r="BE849" i="2"/>
  <c r="BE873" i="2"/>
  <c r="BE986" i="2"/>
  <c r="BE1016" i="2"/>
  <c r="BE1044" i="2"/>
  <c r="BE1054" i="2"/>
  <c r="BE1074" i="2"/>
  <c r="BE1128" i="2"/>
  <c r="BE1170" i="2"/>
  <c r="BE1206" i="2"/>
  <c r="BE1676" i="2"/>
  <c r="BE1723" i="2"/>
  <c r="BE1800" i="2"/>
  <c r="BE1809" i="2"/>
  <c r="BE1810" i="2"/>
  <c r="BE1816" i="2"/>
  <c r="BE1824" i="2"/>
  <c r="BE1854" i="2"/>
  <c r="BE1876" i="2"/>
  <c r="BE1878" i="2"/>
  <c r="BE1882" i="2"/>
  <c r="BE1900" i="2"/>
  <c r="BE1902" i="2"/>
  <c r="BE1973" i="2"/>
  <c r="BE2039" i="2"/>
  <c r="BE2056" i="2"/>
  <c r="BE2204" i="2"/>
  <c r="BE2225" i="2"/>
  <c r="BE2266" i="2"/>
  <c r="BE2290" i="2"/>
  <c r="BE2351" i="2"/>
  <c r="E85" i="2"/>
  <c r="BE166" i="2"/>
  <c r="BE364" i="2"/>
  <c r="BE539" i="2"/>
  <c r="BE566" i="2"/>
  <c r="BE714" i="2"/>
  <c r="BE715" i="2"/>
  <c r="BE725" i="2"/>
  <c r="BE805" i="2"/>
  <c r="BE926" i="2"/>
  <c r="BE980" i="2"/>
  <c r="BE1028" i="2"/>
  <c r="BE1049" i="2"/>
  <c r="BE1069" i="2"/>
  <c r="BE1106" i="2"/>
  <c r="BE1117" i="2"/>
  <c r="BE1122" i="2"/>
  <c r="BE1237" i="2"/>
  <c r="BE1254" i="2"/>
  <c r="BE1319" i="2"/>
  <c r="BE1397" i="2"/>
  <c r="BE1533" i="2"/>
  <c r="BE1543" i="2"/>
  <c r="BE1600" i="2"/>
  <c r="BE1635" i="2"/>
  <c r="BE1686" i="2"/>
  <c r="BE1734" i="2"/>
  <c r="BE1736" i="2"/>
  <c r="BE1756" i="2"/>
  <c r="BE1813" i="2"/>
  <c r="BE1827" i="2"/>
  <c r="BE1841" i="2"/>
  <c r="BE1844" i="2"/>
  <c r="BE1860" i="2"/>
  <c r="BE1865" i="2"/>
  <c r="BE1870" i="2"/>
  <c r="BE1872" i="2"/>
  <c r="BE1897" i="2"/>
  <c r="BE1899" i="2"/>
  <c r="BE1905" i="2"/>
  <c r="BE1982" i="2"/>
  <c r="BE2082" i="2"/>
  <c r="BE2311" i="2"/>
  <c r="BE2342" i="2"/>
  <c r="BE2425" i="2"/>
  <c r="BE185" i="2"/>
  <c r="BE204" i="2"/>
  <c r="BE215" i="2"/>
  <c r="BE248" i="2"/>
  <c r="BE317" i="2"/>
  <c r="BE332" i="2"/>
  <c r="BE422" i="2"/>
  <c r="BE482" i="2"/>
  <c r="BE659" i="2"/>
  <c r="BE992" i="2"/>
  <c r="BE1004" i="2"/>
  <c r="BE1140" i="2"/>
  <c r="BE1152" i="2"/>
  <c r="BE1158" i="2"/>
  <c r="BE1188" i="2"/>
  <c r="BE1240" i="2"/>
  <c r="BE1276" i="2"/>
  <c r="BE1278" i="2"/>
  <c r="BE1373" i="2"/>
  <c r="BE1383" i="2"/>
  <c r="BE1550" i="2"/>
  <c r="BE1585" i="2"/>
  <c r="BE1618" i="2"/>
  <c r="BE1695" i="2"/>
  <c r="BE1804" i="2"/>
  <c r="BE1806" i="2"/>
  <c r="BE1819" i="2"/>
  <c r="BE1820" i="2"/>
  <c r="BE1859" i="2"/>
  <c r="BE1869" i="2"/>
  <c r="BE1874" i="2"/>
  <c r="BE1879" i="2"/>
  <c r="BE1881" i="2"/>
  <c r="BE1891" i="2"/>
  <c r="BE1893" i="2"/>
  <c r="BE1895" i="2"/>
  <c r="BE1896" i="2"/>
  <c r="BE1939" i="2"/>
  <c r="BE2125" i="2"/>
  <c r="BE2178" i="2"/>
  <c r="BE2303" i="2"/>
  <c r="BE2320" i="2"/>
  <c r="BE2388" i="2"/>
  <c r="BE172" i="2"/>
  <c r="BE549" i="2"/>
  <c r="BE739" i="2"/>
  <c r="BE759" i="2"/>
  <c r="BE786" i="2"/>
  <c r="BE956" i="2"/>
  <c r="BE974" i="2"/>
  <c r="BE1082" i="2"/>
  <c r="BE1248" i="2"/>
  <c r="BE1274" i="2"/>
  <c r="BE1302" i="2"/>
  <c r="BE1462" i="2"/>
  <c r="BE1488" i="2"/>
  <c r="BE1577" i="2"/>
  <c r="BE1637" i="2"/>
  <c r="BE1678" i="2"/>
  <c r="BE1712" i="2"/>
  <c r="BE1802" i="2"/>
  <c r="BE1803" i="2"/>
  <c r="BE1805" i="2"/>
  <c r="BE1812" i="2"/>
  <c r="BE1886" i="2"/>
  <c r="BE1894" i="2"/>
  <c r="BE2011" i="2"/>
  <c r="BE2268" i="2"/>
  <c r="BE154" i="2"/>
  <c r="BE310" i="2"/>
  <c r="BE668" i="2"/>
  <c r="BE674" i="2"/>
  <c r="BE684" i="2"/>
  <c r="BE899" i="2"/>
  <c r="BE1022" i="2"/>
  <c r="BE1034" i="2"/>
  <c r="BE1182" i="2"/>
  <c r="BE1216" i="2"/>
  <c r="BE1235" i="2"/>
  <c r="BE1290" i="2"/>
  <c r="BE1545" i="2"/>
  <c r="BE1624" i="2"/>
  <c r="BE1642" i="2"/>
  <c r="BE1811" i="2"/>
  <c r="BE1834" i="2"/>
  <c r="BE1846" i="2"/>
  <c r="BE1851" i="2"/>
  <c r="BE1853" i="2"/>
  <c r="BE1862" i="2"/>
  <c r="BE1863" i="2"/>
  <c r="BE1866" i="2"/>
  <c r="BE1871" i="2"/>
  <c r="BE1873" i="2"/>
  <c r="BE1877" i="2"/>
  <c r="BE1885" i="2"/>
  <c r="BE1892" i="2"/>
  <c r="BE2009" i="2"/>
  <c r="BE2248" i="2"/>
  <c r="BE2349" i="2"/>
  <c r="BE2442" i="2"/>
  <c r="AS94" i="1"/>
  <c r="F39" i="3"/>
  <c r="BD97" i="1" s="1"/>
  <c r="F38" i="3"/>
  <c r="BC97" i="1"/>
  <c r="J36" i="4"/>
  <c r="AW98" i="1"/>
  <c r="J36" i="5"/>
  <c r="AW99" i="1" s="1"/>
  <c r="F37" i="5"/>
  <c r="BB99" i="1"/>
  <c r="F36" i="6"/>
  <c r="BA100" i="1"/>
  <c r="F36" i="7"/>
  <c r="BA101" i="1"/>
  <c r="J36" i="7"/>
  <c r="AW101" i="1" s="1"/>
  <c r="J36" i="8"/>
  <c r="AW102" i="1"/>
  <c r="F36" i="9"/>
  <c r="BA103" i="1"/>
  <c r="F39" i="9"/>
  <c r="BD103" i="1"/>
  <c r="F39" i="10"/>
  <c r="BD104" i="1" s="1"/>
  <c r="F38" i="11"/>
  <c r="BC105" i="1"/>
  <c r="F39" i="12"/>
  <c r="BD106" i="1"/>
  <c r="F37" i="12"/>
  <c r="BB106" i="1"/>
  <c r="F36" i="13"/>
  <c r="BC107" i="1" s="1"/>
  <c r="F37" i="3"/>
  <c r="BB97" i="1"/>
  <c r="F36" i="4"/>
  <c r="BA98" i="1"/>
  <c r="F37" i="4"/>
  <c r="BB98" i="1"/>
  <c r="F38" i="5"/>
  <c r="BC99" i="1" s="1"/>
  <c r="F36" i="5"/>
  <c r="BA99" i="1"/>
  <c r="F38" i="6"/>
  <c r="BC100" i="1"/>
  <c r="J36" i="6"/>
  <c r="AW100" i="1"/>
  <c r="F39" i="7"/>
  <c r="BD101" i="1" s="1"/>
  <c r="F38" i="7"/>
  <c r="BC101" i="1"/>
  <c r="F37" i="8"/>
  <c r="BB102" i="1"/>
  <c r="F38" i="8"/>
  <c r="BC102" i="1"/>
  <c r="J36" i="9"/>
  <c r="AW103" i="1" s="1"/>
  <c r="F36" i="10"/>
  <c r="BA104" i="1"/>
  <c r="J36" i="10"/>
  <c r="AW104" i="1"/>
  <c r="F37" i="10"/>
  <c r="BB104" i="1"/>
  <c r="F36" i="11"/>
  <c r="BA105" i="1" s="1"/>
  <c r="F37" i="11"/>
  <c r="BB105" i="1"/>
  <c r="J36" i="11"/>
  <c r="AW105" i="1"/>
  <c r="J36" i="12"/>
  <c r="AW106" i="1"/>
  <c r="F38" i="12"/>
  <c r="BC106" i="1" s="1"/>
  <c r="J34" i="13"/>
  <c r="AW107" i="1"/>
  <c r="F34" i="13"/>
  <c r="BA107" i="1"/>
  <c r="F39" i="2"/>
  <c r="BD96" i="1"/>
  <c r="F38" i="2"/>
  <c r="BC96" i="1" s="1"/>
  <c r="F36" i="3"/>
  <c r="BA97" i="1"/>
  <c r="J36" i="3"/>
  <c r="AW97" i="1"/>
  <c r="F38" i="4"/>
  <c r="BC98" i="1"/>
  <c r="F39" i="4"/>
  <c r="BD98" i="1"/>
  <c r="F39" i="5"/>
  <c r="BD99" i="1"/>
  <c r="F37" i="6"/>
  <c r="BB100" i="1"/>
  <c r="F39" i="6"/>
  <c r="BD100" i="1"/>
  <c r="F37" i="7"/>
  <c r="BB101" i="1"/>
  <c r="F36" i="8"/>
  <c r="BA102" i="1"/>
  <c r="F39" i="8"/>
  <c r="BD102" i="1"/>
  <c r="F37" i="9"/>
  <c r="BB103" i="1" s="1"/>
  <c r="F38" i="9"/>
  <c r="BC103" i="1" s="1"/>
  <c r="F38" i="10"/>
  <c r="BC104" i="1"/>
  <c r="F39" i="11"/>
  <c r="BD105" i="1"/>
  <c r="F36" i="12"/>
  <c r="BA106" i="1"/>
  <c r="F35" i="13"/>
  <c r="BB107" i="1" s="1"/>
  <c r="F37" i="13"/>
  <c r="BD107" i="1"/>
  <c r="F37" i="2"/>
  <c r="BB96" i="1"/>
  <c r="F36" i="2"/>
  <c r="BA96" i="1" s="1"/>
  <c r="J36" i="2"/>
  <c r="AW96" i="1" s="1"/>
  <c r="J98" i="11" l="1"/>
  <c r="J32" i="11"/>
  <c r="BK124" i="13"/>
  <c r="J124" i="13" s="1"/>
  <c r="J97" i="13" s="1"/>
  <c r="BK347" i="8"/>
  <c r="J347" i="8" s="1"/>
  <c r="J119" i="8" s="1"/>
  <c r="J122" i="11"/>
  <c r="J99" i="11" s="1"/>
  <c r="BK122" i="3"/>
  <c r="J122" i="3" s="1"/>
  <c r="J98" i="3" s="1"/>
  <c r="T125" i="4"/>
  <c r="R125" i="5"/>
  <c r="P125" i="4"/>
  <c r="AU98" i="1"/>
  <c r="P207" i="8"/>
  <c r="T122" i="6"/>
  <c r="R125" i="7"/>
  <c r="T125" i="5"/>
  <c r="P136" i="10"/>
  <c r="P135" i="10"/>
  <c r="AU104" i="1" s="1"/>
  <c r="P347" i="8"/>
  <c r="T122" i="3"/>
  <c r="T147" i="2"/>
  <c r="R1261" i="2"/>
  <c r="P125" i="7"/>
  <c r="AU101" i="1"/>
  <c r="R125" i="4"/>
  <c r="P1261" i="2"/>
  <c r="P146" i="2" s="1"/>
  <c r="AU96" i="1" s="1"/>
  <c r="T187" i="10"/>
  <c r="T136" i="10"/>
  <c r="T135" i="10"/>
  <c r="T207" i="8"/>
  <c r="R187" i="10"/>
  <c r="R136" i="10" s="1"/>
  <c r="R135" i="10" s="1"/>
  <c r="T141" i="9"/>
  <c r="T140" i="9"/>
  <c r="T139" i="9"/>
  <c r="R144" i="8"/>
  <c r="P141" i="9"/>
  <c r="P140" i="9"/>
  <c r="P139" i="9" s="1"/>
  <c r="AU103" i="1" s="1"/>
  <c r="P144" i="8"/>
  <c r="P143" i="8"/>
  <c r="AU102" i="1"/>
  <c r="R246" i="2"/>
  <c r="R147" i="2"/>
  <c r="R146" i="2"/>
  <c r="R122" i="6"/>
  <c r="R207" i="8"/>
  <c r="P122" i="6"/>
  <c r="AU100" i="1"/>
  <c r="T1261" i="2"/>
  <c r="R124" i="12"/>
  <c r="BK122" i="6"/>
  <c r="J122" i="6"/>
  <c r="T144" i="8"/>
  <c r="T143" i="8" s="1"/>
  <c r="R122" i="3"/>
  <c r="AG105" i="1"/>
  <c r="BK187" i="10"/>
  <c r="J187" i="10"/>
  <c r="J102" i="10"/>
  <c r="BK123" i="13"/>
  <c r="J123" i="13" s="1"/>
  <c r="J96" i="13" s="1"/>
  <c r="J125" i="13"/>
  <c r="J98" i="13"/>
  <c r="BK139" i="9"/>
  <c r="J139" i="9"/>
  <c r="J98" i="9"/>
  <c r="J141" i="9"/>
  <c r="J100" i="9" s="1"/>
  <c r="AG98" i="1"/>
  <c r="AN98" i="1" s="1"/>
  <c r="J98" i="4"/>
  <c r="BK147" i="2"/>
  <c r="J147" i="2"/>
  <c r="J99" i="2" s="1"/>
  <c r="BK1261" i="2"/>
  <c r="J1261" i="2" s="1"/>
  <c r="J107" i="2" s="1"/>
  <c r="F35" i="3"/>
  <c r="AZ97" i="1"/>
  <c r="J35" i="6"/>
  <c r="AV100" i="1"/>
  <c r="AT100" i="1" s="1"/>
  <c r="J35" i="9"/>
  <c r="AV103" i="1" s="1"/>
  <c r="AT103" i="1" s="1"/>
  <c r="J35" i="3"/>
  <c r="AV97" i="1"/>
  <c r="AT97" i="1"/>
  <c r="F35" i="7"/>
  <c r="AZ101" i="1" s="1"/>
  <c r="J35" i="10"/>
  <c r="AV104" i="1" s="1"/>
  <c r="AT104" i="1" s="1"/>
  <c r="BD95" i="1"/>
  <c r="J32" i="12"/>
  <c r="AG106" i="1"/>
  <c r="J35" i="4"/>
  <c r="AV98" i="1" s="1"/>
  <c r="AT98" i="1" s="1"/>
  <c r="F35" i="5"/>
  <c r="AZ99" i="1"/>
  <c r="F35" i="8"/>
  <c r="AZ102" i="1"/>
  <c r="J35" i="11"/>
  <c r="AV105" i="1" s="1"/>
  <c r="AT105" i="1" s="1"/>
  <c r="F35" i="11"/>
  <c r="AZ105" i="1"/>
  <c r="F35" i="12"/>
  <c r="AZ106" i="1"/>
  <c r="J35" i="12"/>
  <c r="AV106" i="1" s="1"/>
  <c r="AT106" i="1" s="1"/>
  <c r="BB95" i="1"/>
  <c r="AX95" i="1"/>
  <c r="J33" i="13"/>
  <c r="AV107" i="1"/>
  <c r="AT107" i="1"/>
  <c r="J32" i="3"/>
  <c r="AG97" i="1" s="1"/>
  <c r="F35" i="4"/>
  <c r="AZ98" i="1" s="1"/>
  <c r="F35" i="6"/>
  <c r="AZ100" i="1"/>
  <c r="F35" i="9"/>
  <c r="AZ103" i="1"/>
  <c r="J32" i="6"/>
  <c r="AG100" i="1" s="1"/>
  <c r="J35" i="5"/>
  <c r="AV99" i="1" s="1"/>
  <c r="AT99" i="1" s="1"/>
  <c r="J35" i="7"/>
  <c r="AV101" i="1"/>
  <c r="AT101" i="1"/>
  <c r="F35" i="10"/>
  <c r="AZ104" i="1" s="1"/>
  <c r="J35" i="2"/>
  <c r="AV96" i="1" s="1"/>
  <c r="AT96" i="1" s="1"/>
  <c r="F35" i="2"/>
  <c r="AZ96" i="1"/>
  <c r="J32" i="5"/>
  <c r="AG99" i="1"/>
  <c r="J32" i="7"/>
  <c r="AG101" i="1"/>
  <c r="J35" i="8"/>
  <c r="AV102" i="1"/>
  <c r="AT102" i="1"/>
  <c r="BC95" i="1"/>
  <c r="AY95" i="1"/>
  <c r="BA95" i="1"/>
  <c r="AW95" i="1" s="1"/>
  <c r="F33" i="13"/>
  <c r="AZ107" i="1" s="1"/>
  <c r="AN105" i="1" l="1"/>
  <c r="BK143" i="8"/>
  <c r="J143" i="8" s="1"/>
  <c r="J98" i="8" s="1"/>
  <c r="R143" i="8"/>
  <c r="T146" i="2"/>
  <c r="BK136" i="10"/>
  <c r="BK135" i="10"/>
  <c r="J135" i="10"/>
  <c r="J32" i="10" s="1"/>
  <c r="AG104" i="1" s="1"/>
  <c r="J98" i="6"/>
  <c r="AN106" i="1"/>
  <c r="J41" i="12"/>
  <c r="J41" i="11"/>
  <c r="AN101" i="1"/>
  <c r="J41" i="7"/>
  <c r="AN99" i="1"/>
  <c r="J41" i="6"/>
  <c r="J41" i="5"/>
  <c r="AN97" i="1"/>
  <c r="J41" i="4"/>
  <c r="BK146" i="2"/>
  <c r="J146" i="2"/>
  <c r="J41" i="3"/>
  <c r="AN100" i="1"/>
  <c r="BD94" i="1"/>
  <c r="W33" i="1"/>
  <c r="BB94" i="1"/>
  <c r="AX94" i="1"/>
  <c r="J30" i="13"/>
  <c r="AG107" i="1"/>
  <c r="J32" i="9"/>
  <c r="AG103" i="1"/>
  <c r="AN103" i="1" s="1"/>
  <c r="AU95" i="1"/>
  <c r="AU94" i="1" s="1"/>
  <c r="J32" i="8"/>
  <c r="AG102" i="1"/>
  <c r="AN102" i="1"/>
  <c r="AZ95" i="1"/>
  <c r="AV95" i="1"/>
  <c r="AT95" i="1" s="1"/>
  <c r="BA94" i="1"/>
  <c r="AW94" i="1"/>
  <c r="AK30" i="1"/>
  <c r="BC94" i="1"/>
  <c r="W32" i="1"/>
  <c r="J32" i="2"/>
  <c r="AG96" i="1"/>
  <c r="J39" i="13" l="1"/>
  <c r="J41" i="10"/>
  <c r="J98" i="10"/>
  <c r="J136" i="10"/>
  <c r="J99" i="10"/>
  <c r="J41" i="9"/>
  <c r="J41" i="8"/>
  <c r="J41" i="2"/>
  <c r="AN96" i="1"/>
  <c r="J98" i="2"/>
  <c r="AN104" i="1"/>
  <c r="AN107" i="1"/>
  <c r="AY94" i="1"/>
  <c r="W31" i="1"/>
  <c r="AG95" i="1"/>
  <c r="AG94" i="1"/>
  <c r="AK26" i="1" s="1"/>
  <c r="AZ94" i="1"/>
  <c r="W29" i="1"/>
  <c r="W30" i="1"/>
  <c r="AN95" i="1" l="1"/>
  <c r="AV94" i="1"/>
  <c r="AK29" i="1"/>
  <c r="AK35" i="1" s="1"/>
  <c r="AT94" i="1" l="1"/>
  <c r="AN94" i="1"/>
</calcChain>
</file>

<file path=xl/sharedStrings.xml><?xml version="1.0" encoding="utf-8"?>
<sst xmlns="http://schemas.openxmlformats.org/spreadsheetml/2006/main" count="44897" uniqueCount="4853">
  <si>
    <t>Export Komplet</t>
  </si>
  <si>
    <t/>
  </si>
  <si>
    <t>2.0</t>
  </si>
  <si>
    <t>ZAMOK</t>
  </si>
  <si>
    <t>False</t>
  </si>
  <si>
    <t>{6e0623e2-9b4e-422f-aaaa-01e4edc2fe4a}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</si>
  <si>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</si>
  <si>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</si>
  <si>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</si>
  <si>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</si>
  <si>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</si>
  <si>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</si>
  <si>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</si>
  <si>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</si>
  <si>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2025-02_E1_R1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</si>
  <si>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</si>
  <si>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</si>
  <si>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OBJEKT E 1.PP+1.NP ETAPA 1 - stavební úpravy, Krajská zdravotní, a.s. – Nemocnice Děčín - Optimalizace 1.PP</t>
  </si>
  <si>
    <t>KSO:</t>
  </si>
  <si>
    <t>CC-CZ:</t>
  </si>
  <si>
    <t>Místo:</t>
  </si>
  <si>
    <t>Děčín</t>
  </si>
  <si>
    <t>Datum:</t>
  </si>
  <si>
    <t>24. 6. 2025</t>
  </si>
  <si>
    <t>Zadavatel:</t>
  </si>
  <si>
    <t>IČ:</t>
  </si>
  <si>
    <t>Krajská zdravotní, a.s., Ústí nad Labem</t>
  </si>
  <si>
    <t>DIČ:</t>
  </si>
  <si>
    <t>Uchazeč:</t>
  </si>
  <si>
    <t>Vyplň údaj</t>
  </si>
  <si>
    <t>Projektant:</t>
  </si>
  <si>
    <t>PENTA PROJEKT s.r.o., Jihlava</t>
  </si>
  <si>
    <t>Zpracovatel:</t>
  </si>
  <si>
    <t>Ing. Avuk</t>
  </si>
  <si>
    <t>True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</si>
  <si>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</si>
  <si>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</si>
  <si>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</si>
  <si>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</si>
  <si>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</si>
  <si>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</si>
  <si>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</si>
  <si>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</si>
  <si>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</si>
  <si>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</si>
  <si>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</si>
  <si>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</si>
  <si>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</si>
  <si>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</si>
  <si>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</si>
  <si>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</si>
  <si>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</si>
  <si>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</si>
  <si>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</si>
  <si>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</si>
  <si>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</si>
  <si>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</si>
  <si>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</si>
  <si>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</si>
  <si>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</si>
  <si>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</si>
  <si>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</si>
  <si>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</si>
  <si>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</si>
  <si>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</si>
  <si>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</si>
  <si>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</si>
  <si>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</si>
  <si>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</si>
  <si>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</si>
  <si>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</si>
  <si>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</si>
  <si>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</si>
  <si>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</si>
  <si>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</si>
  <si>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</si>
  <si>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</si>
  <si>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</si>
  <si>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</si>
  <si>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</si>
  <si>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D1.01e1</t>
  </si>
  <si>
    <t>Objekt E - Etapa 1</t>
  </si>
  <si>
    <t>STA</t>
  </si>
  <si>
    <t>1</t>
  </si>
  <si>
    <t>{6038d6bc-1ce0-47d7-ab46-80a8942e1cd6}</t>
  </si>
  <si>
    <t>2</t>
  </si>
  <si>
    <t>/</t>
  </si>
  <si>
    <t>D1.01.1_R1</t>
  </si>
  <si>
    <t>Stavební - Optimalizace 1.PP</t>
  </si>
  <si>
    <t>Soupis</t>
  </si>
  <si>
    <t>{0febc535-cb92-435d-b629-5cb98e9a784d}</t>
  </si>
  <si>
    <t>D1.01.3</t>
  </si>
  <si>
    <t>Požárně bezpečnostní řešení</t>
  </si>
  <si>
    <t>{93698b10-46de-455a-9f60-4a8b9c3849bf}</t>
  </si>
  <si>
    <t>D1.01.4a</t>
  </si>
  <si>
    <t>Vytápění</t>
  </si>
  <si>
    <t>{0cbfa591-75a7-4fff-acd3-848821749f08}</t>
  </si>
  <si>
    <t>D1.01.4b</t>
  </si>
  <si>
    <t>Chlazení</t>
  </si>
  <si>
    <t>{509b4a0c-8659-45d3-979a-3ee72a8b2707}</t>
  </si>
  <si>
    <t>D1.01.4c</t>
  </si>
  <si>
    <t>Vzduchotechnika</t>
  </si>
  <si>
    <t>{6d3d1b17-c297-45d4-9733-56870d514e27}</t>
  </si>
  <si>
    <t>D1.01.4d</t>
  </si>
  <si>
    <t>Měření a regulace</t>
  </si>
  <si>
    <t>{0e535574-77e9-4879-b119-9c458e916c08}</t>
  </si>
  <si>
    <t>D1.01.4e</t>
  </si>
  <si>
    <t>Zdravotně technické instalace</t>
  </si>
  <si>
    <t>{8acd6eaf-bd21-4116-bb1e-70122390eb8b}</t>
  </si>
  <si>
    <t>D1.01.4g1</t>
  </si>
  <si>
    <t>Silnoproudá elektrotechnika</t>
  </si>
  <si>
    <t>{ef23391f-2b6d-48d6-9beb-875901ae51d8}</t>
  </si>
  <si>
    <t>D1.01.4h1</t>
  </si>
  <si>
    <t>Slaboproudá elektrotechnika</t>
  </si>
  <si>
    <t>{ea0c2905-8b75-40f9-855e-855c1582f981}</t>
  </si>
  <si>
    <t>D1.01.4h3</t>
  </si>
  <si>
    <t>Elektrická požární signalizace</t>
  </si>
  <si>
    <t>{cf9f1c15-e58a-40b0-b2e7-fda6171cc187}</t>
  </si>
  <si>
    <t>D1.01.6</t>
  </si>
  <si>
    <t>Medicinální plyny</t>
  </si>
  <si>
    <t>{840cb7ba-8184-4d18-bcfb-e69e63c70e08}</t>
  </si>
  <si>
    <t>VRN</t>
  </si>
  <si>
    <t>Vedlejší rozpočtové náklady</t>
  </si>
  <si>
    <t>{810a89bd-1380-4d7b-9076-7363b9532ac2}</t>
  </si>
  <si>
    <t>KRYCÍ LIST SOUPISU PRACÍ</t>
  </si>
  <si>
    <t>Objekt:</t>
  </si>
  <si>
    <t>D1.01e1 - Objekt E - Etapa 1</t>
  </si>
  <si>
    <t>Soupis:</t>
  </si>
  <si>
    <t>D1.01.1_R1 - Stavební - Optimalizace 1.PP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</si>
  <si>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</si>
  <si>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</si>
  <si>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</si>
  <si>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</si>
  <si>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</si>
  <si>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</si>
  <si>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</si>
  <si>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</si>
  <si>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  61 - Úprava povrchů vnitřních</t>
  </si>
  <si>
    <t xml:space="preserve">      63 - Podlahy a podlahové konstrukce</t>
  </si>
  <si>
    <t xml:space="preserve">    9 - Ostatní konstrukce a práce, bourání</t>
  </si>
  <si>
    <t xml:space="preserve">      96 - Bourání konstrukcí</t>
  </si>
  <si>
    <t xml:space="preserve">      99 - Přesuny hmot a suti</t>
  </si>
  <si>
    <t>PSV - Práce a dodávky PSV</t>
  </si>
  <si>
    <t xml:space="preserve">    711 - Izolace proti vodě, vlhkosti a plynům</t>
  </si>
  <si>
    <t xml:space="preserve">    713 - Izolace tepelné</t>
  </si>
  <si>
    <t xml:space="preserve">    714 - Akustická a protiotřesová opatření</t>
  </si>
  <si>
    <t xml:space="preserve">    763 - Konstrukce suché výstavby</t>
  </si>
  <si>
    <t xml:space="preserve">    766 - Konstrukce truhlářské</t>
  </si>
  <si>
    <t xml:space="preserve">      766.a - Truhlářské vnitřní - dveře</t>
  </si>
  <si>
    <t xml:space="preserve">    767 - Konstrukce zámečnické</t>
  </si>
  <si>
    <t xml:space="preserve">      767.a - Zámečnické vnitřní - zárubně k truhlářským dveřím</t>
  </si>
  <si>
    <t xml:space="preserve">      767.d - Ostatní</t>
  </si>
  <si>
    <t xml:space="preserve">      767.e - Hliníkové vnitřní - protipožární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</si>
  <si>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</si>
  <si>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</si>
  <si>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</si>
  <si>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</si>
  <si>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</si>
  <si>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N00 - Provizoria</t>
  </si>
  <si>
    <t xml:space="preserve">    N03 - Oddělovací stěny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</si>
  <si>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</si>
  <si>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</si>
  <si>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</si>
  <si>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</si>
  <si>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</si>
  <si>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</si>
  <si>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</si>
  <si>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</si>
  <si>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</si>
  <si>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</si>
  <si>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</si>
  <si>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</si>
  <si>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</si>
  <si>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</si>
  <si>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</si>
  <si>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</si>
  <si>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</si>
  <si>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</si>
  <si>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</si>
  <si>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310235241</t>
  </si>
  <si>
    <t>Zazdívka otvorů pl do 0,0225 m2 ve zdivu nadzákladovém cihlami pálenými tl do 300 mm</t>
  </si>
  <si>
    <t>kus</t>
  </si>
  <si>
    <t>4</t>
  </si>
  <si>
    <t>1353312230</t>
  </si>
  <si>
    <t>VV</t>
  </si>
  <si>
    <t>Viz. PD stavební část - výkresy půdorysů</t>
  </si>
  <si>
    <t>Viz. PD profesí - výkresy půdorysů</t>
  </si>
  <si>
    <t>.</t>
  </si>
  <si>
    <t>11</t>
  </si>
  <si>
    <t>310236241</t>
  </si>
  <si>
    <t>Zazdívka otvorů pl přes 0,0225 do 0,09 m2 ve zdivu nadzákladovém cihlami pálenými tl do 300 mm</t>
  </si>
  <si>
    <t>CS ÚRS 2024 01</t>
  </si>
  <si>
    <t>-652750963</t>
  </si>
  <si>
    <t>Online PSC</t>
  </si>
  <si>
    <t>https://podminky.urs.cz/item/CS_URS_2024_01/310236241</t>
  </si>
  <si>
    <t>9</t>
  </si>
  <si>
    <t>310237241</t>
  </si>
  <si>
    <t>Zazdívka otvorů pl přes 0,09 do 0,25 m2 ve zdivu nadzákladovém cihlami pálenými tl do 300 mm</t>
  </si>
  <si>
    <t>-790337874</t>
  </si>
  <si>
    <t>https://podminky.urs.cz/item/CS_URS_2024_01/310237241</t>
  </si>
  <si>
    <t>7</t>
  </si>
  <si>
    <t>310239411</t>
  </si>
  <si>
    <t>Zazdívka otvorů pl přes 1 do 4 m2 ve zdivu nadzákladovém cihlami pálenými na MC</t>
  </si>
  <si>
    <t>m3</t>
  </si>
  <si>
    <t>-943673579</t>
  </si>
  <si>
    <t>https://podminky.urs.cz/item/CS_URS_2024_01/310239411</t>
  </si>
  <si>
    <t>Viz PD stavební část - výkresy půdorysu, výkresy řezů a Tech.zpr.</t>
  </si>
  <si>
    <t>1.PP</t>
  </si>
  <si>
    <t>1,35*2,0*0,3</t>
  </si>
  <si>
    <t>5</t>
  </si>
  <si>
    <t>311231126</t>
  </si>
  <si>
    <t>Zdivo nosné z cihel dl 290 mm P20 až 25 na MC 5 nebo MC 10</t>
  </si>
  <si>
    <t>-771097092</t>
  </si>
  <si>
    <t>https://podminky.urs.cz/item/CS_URS_2024_01/311231126</t>
  </si>
  <si>
    <t>0,8*2,0*0,25</t>
  </si>
  <si>
    <t>1.NP</t>
  </si>
  <si>
    <t>0,4*0,2*2,6</t>
  </si>
  <si>
    <t>0,335*2,6</t>
  </si>
  <si>
    <t>0,156*2,6</t>
  </si>
  <si>
    <t>(0,045+0,042)*2,6</t>
  </si>
  <si>
    <t>0,4*2,6</t>
  </si>
  <si>
    <t>6</t>
  </si>
  <si>
    <t>317234410</t>
  </si>
  <si>
    <t>Vyzdívka mezi nosníky z cihel pálených na MC</t>
  </si>
  <si>
    <t>CS ÚRS 2025 01</t>
  </si>
  <si>
    <t>1137018224</t>
  </si>
  <si>
    <t>https://podminky.urs.cz/item/CS_URS_2025_01/317234410</t>
  </si>
  <si>
    <t>Nové otvory v 1.PP</t>
  </si>
  <si>
    <t>"HEB120:" 1,7*0,8*0,25</t>
  </si>
  <si>
    <t>Nové otvory v 1.NP</t>
  </si>
  <si>
    <t>"HEB120:" 3,5*0,67*0,25</t>
  </si>
  <si>
    <t>317944323</t>
  </si>
  <si>
    <t>Válcované nosníky č.14 až 22 dodatečně osazované do připravených otvorů</t>
  </si>
  <si>
    <t>t</t>
  </si>
  <si>
    <t>-801434790</t>
  </si>
  <si>
    <t>https://podminky.urs.cz/item/CS_URS_2025_01/317944323</t>
  </si>
  <si>
    <t>"I220:" (1,8+1,7*6)*0,0311*1,09</t>
  </si>
  <si>
    <t>"I220:" (12*0,9)*0,0224*1,09</t>
  </si>
  <si>
    <t>"I220:" (3,5*6)*0,0311*1,09</t>
  </si>
  <si>
    <t>8</t>
  </si>
  <si>
    <t>342244221</t>
  </si>
  <si>
    <t>Příčka z cihel broušených na tenkovrstvou maltu tloušťky 140 mm</t>
  </si>
  <si>
    <t>m2</t>
  </si>
  <si>
    <t>-1644966222</t>
  </si>
  <si>
    <t>https://podminky.urs.cz/item/CS_URS_2024_01/342244221</t>
  </si>
  <si>
    <t>"m.č.041:" (0,65+0,86)*3,38+1,2*2,1-0,9*1,97</t>
  </si>
  <si>
    <t>"m.č.051a:" 1,3*2,1*2+1,1*2,1-0,9*1,97*3</t>
  </si>
  <si>
    <t>"m.č.106:" 1,15*2,1-0,8*1,97</t>
  </si>
  <si>
    <t>"m.č.120:" 1,1*2,1-0,8*1,97</t>
  </si>
  <si>
    <t>342291112</t>
  </si>
  <si>
    <t>Ukotvení příček montážní polyuretanovou pěnou tl příčky přes 100 mm</t>
  </si>
  <si>
    <t>m</t>
  </si>
  <si>
    <t>-127918928</t>
  </si>
  <si>
    <t>https://podminky.urs.cz/item/CS_URS_2024_01/342291112</t>
  </si>
  <si>
    <t>"m.č.041:" (0,65+0,86)+1,2</t>
  </si>
  <si>
    <t>"m.č.051a:" 1,3*2+1,1</t>
  </si>
  <si>
    <t>"m.č.106:" 1,15</t>
  </si>
  <si>
    <t>"m.č.120:" 1,1</t>
  </si>
  <si>
    <t>10</t>
  </si>
  <si>
    <t>342291131</t>
  </si>
  <si>
    <t>Ukotvení příček k betonovým konstrukcím plochými kotvami</t>
  </si>
  <si>
    <t>-1374042716</t>
  </si>
  <si>
    <t>https://podminky.urs.cz/item/CS_URS_2024_01/342291131</t>
  </si>
  <si>
    <t>"m.č.041:" 3,38*2+2,1*2</t>
  </si>
  <si>
    <t>"m.č.051a:" 2,1*2*2+2,1*2</t>
  </si>
  <si>
    <t>"m.č.106:" 2,1*2</t>
  </si>
  <si>
    <t>"m.č.120:" 2,1*2</t>
  </si>
  <si>
    <t>346244381</t>
  </si>
  <si>
    <t>Plentování jednostranné v do 200 mm válcovaných nosníků cihlami</t>
  </si>
  <si>
    <t>407731137</t>
  </si>
  <si>
    <t>https://podminky.urs.cz/item/CS_URS_2025_01/346244381</t>
  </si>
  <si>
    <t>"I220:" (1,8+1,7)*0,2*2</t>
  </si>
  <si>
    <t>"I220:" (3,5)*0,2*2</t>
  </si>
  <si>
    <t>Úpravy povrchů, podlahy a osazování výplní</t>
  </si>
  <si>
    <t>61</t>
  </si>
  <si>
    <t>Úprava povrchů vnitřních</t>
  </si>
  <si>
    <t>612131301</t>
  </si>
  <si>
    <t>Cementový postřik vnitřních stěn nanášený celoplošně strojně</t>
  </si>
  <si>
    <t>191873538</t>
  </si>
  <si>
    <t>https://podminky.urs.cz/item/CS_URS_2025_01/612131301</t>
  </si>
  <si>
    <t>Změřeno v programu AutoCAD</t>
  </si>
  <si>
    <t>- úroveň 1.PP</t>
  </si>
  <si>
    <t>"m.č. 052" 17,86*3,2-(0,9*1,2+1,3*2,05)</t>
  </si>
  <si>
    <t>"m.č. S.053" 28,65*3,35-(2*0,9*1,2+0,9*2,05)</t>
  </si>
  <si>
    <t>"m.č. 054" 13,42*3-(0,9*1,2+1,3*2,05)</t>
  </si>
  <si>
    <t>"m.č. S.055" 16,6*3,35-0,9*2,05</t>
  </si>
  <si>
    <t>"m.č. 041" 9,72*3-1*2,05</t>
  </si>
  <si>
    <t>"m.č. 044" (3,72+8,6)*3-1*2,05</t>
  </si>
  <si>
    <t>"m.č. 045" (2,5+3,36+4,72)*3-1*2,05</t>
  </si>
  <si>
    <t>"m.č. 046" (18,83-1,5)*3</t>
  </si>
  <si>
    <t>Mezisoučet</t>
  </si>
  <si>
    <t>Součet</t>
  </si>
  <si>
    <t>13</t>
  </si>
  <si>
    <t>612135101</t>
  </si>
  <si>
    <t>Hrubá výplň rýh ve stěnách maltou jakékoli šířky rýhy</t>
  </si>
  <si>
    <t>-1055556152</t>
  </si>
  <si>
    <t>https://podminky.urs.cz/item/CS_URS_2025_01/612135101</t>
  </si>
  <si>
    <t>0,03*85,0+0,07*(30,0+32,0)+0,1*(60,0+12,0)+0,15*(50,0+60,0+21,0)</t>
  </si>
  <si>
    <t>14</t>
  </si>
  <si>
    <t>612323111</t>
  </si>
  <si>
    <t>Vápenocementová omítka hladkých vnitřních stěn tloušťky do 5 mm nanášená ručně</t>
  </si>
  <si>
    <t>1138183100</t>
  </si>
  <si>
    <t>https://podminky.urs.cz/item/CS_URS_2025_01/612323111</t>
  </si>
  <si>
    <t>15</t>
  </si>
  <si>
    <t>612323191</t>
  </si>
  <si>
    <t>Příplatek k vápenocementové omítce hladkých vnitřních stěn za každý další 1 mm tloušťky ručně</t>
  </si>
  <si>
    <t>-1750670976</t>
  </si>
  <si>
    <t>https://podminky.urs.cz/item/CS_URS_2025_01/612323191</t>
  </si>
  <si>
    <t>379,36*5 'Přepočtené koeficientem množství</t>
  </si>
  <si>
    <t>16</t>
  </si>
  <si>
    <t>612321131</t>
  </si>
  <si>
    <t>Vápenocementový štuk vnitřních stěn tloušťky do 3 mm</t>
  </si>
  <si>
    <t>-18705021</t>
  </si>
  <si>
    <t>https://podminky.urs.cz/item/CS_URS_2025_01/612321131</t>
  </si>
  <si>
    <t>17</t>
  </si>
  <si>
    <t>612142001</t>
  </si>
  <si>
    <t>Pletivo sklovláknité vnitřních stěn vtlačené do tmelu</t>
  </si>
  <si>
    <t>973208476</t>
  </si>
  <si>
    <t>https://podminky.urs.cz/item/CS_URS_2025_01/612142001</t>
  </si>
  <si>
    <t>- přechod různých povrchových úprav na omítkách</t>
  </si>
  <si>
    <t>- rozsah cca 20%</t>
  </si>
  <si>
    <t>"viz pol.č. 612323111" 674,83*0,2</t>
  </si>
  <si>
    <t>18</t>
  </si>
  <si>
    <t>612325121</t>
  </si>
  <si>
    <t>Vápenocementová štuková omítka rýh ve stěnách š do 150 mm</t>
  </si>
  <si>
    <t>1550264091</t>
  </si>
  <si>
    <t>https://podminky.urs.cz/item/CS_URS_2025_01/612325121</t>
  </si>
  <si>
    <t>Drážky v už omítnutých omítkach</t>
  </si>
  <si>
    <t>8,0</t>
  </si>
  <si>
    <t>19</t>
  </si>
  <si>
    <t>611325223</t>
  </si>
  <si>
    <t>Vápenocementová štuková omítka malých ploch přes 0,25 do 1 m2 na stropech</t>
  </si>
  <si>
    <t>1541962171</t>
  </si>
  <si>
    <t>https://podminky.urs.cz/item/CS_URS_2025_01/611325223</t>
  </si>
  <si>
    <t>Doplnění v už omítnutých omítkach</t>
  </si>
  <si>
    <t>20</t>
  </si>
  <si>
    <t>612325417</t>
  </si>
  <si>
    <t>Oprava vnitřní vápenocementové hladké omítky tl do 20 mm stěn v rozsahu plochy přes 10 do 30 % s celoplošným přeštukováním tl do 3 mm</t>
  </si>
  <si>
    <t>-863695038</t>
  </si>
  <si>
    <t>https://podminky.urs.cz/item/CS_URS_2025_01/612325417</t>
  </si>
  <si>
    <t>"m.č. S.053" 28,65*3,28-0,9*2,05</t>
  </si>
  <si>
    <t>"m.č. S.055" 16,6*3,28-0,9*2,05</t>
  </si>
  <si>
    <t>612325422</t>
  </si>
  <si>
    <t>Oprava vnitřní vápenocementové štukové omítky tl jádrové omítky do 20 mm a tl štuku do 3 mm stěn v rozsahu plochy přes 10 do 30 %</t>
  </si>
  <si>
    <t>2067247273</t>
  </si>
  <si>
    <t>https://podminky.urs.cz/item/CS_URS_2025_01/612325422</t>
  </si>
  <si>
    <t>"m.č.S103,108:" (4,4+13,7)*2*4,21</t>
  </si>
  <si>
    <t>"m.č.S106:" (5,85+2,78)*2*4,21</t>
  </si>
  <si>
    <t>22</t>
  </si>
  <si>
    <t>613131121r01</t>
  </si>
  <si>
    <t>Penetrační disperzní nátěr s křemiřitým pískem vnitřních stěn</t>
  </si>
  <si>
    <t>579943111</t>
  </si>
  <si>
    <t>- penetrační nátěr sjednocující SDK konstrukce se štukovými omítkami</t>
  </si>
  <si>
    <t>- úroveň 1.PP:</t>
  </si>
  <si>
    <t>"m.č 044" (5,65+11,3)*3,2-(1,3*2,05+0,8*2,05)</t>
  </si>
  <si>
    <t>"m.č 044a" 5,11*3,2-1,3*2,05</t>
  </si>
  <si>
    <t>"m.č. 045" (1,3+5,65)*3,2-1*2,05</t>
  </si>
  <si>
    <t>"m.č. 046" 1,5*3,2-1*2,05</t>
  </si>
  <si>
    <t>- úroveň 1.NP:</t>
  </si>
  <si>
    <t>"m.č. 109" 6,9*3-(2*1*2,05)</t>
  </si>
  <si>
    <t>"m.č. 110" 6,6*3-(2*0,8*2,05)</t>
  </si>
  <si>
    <t>"m.č. 111" 6,78*3-1,1*2,05</t>
  </si>
  <si>
    <t>"m.č. 112" 7,74*3-(0,8*2,05+1,3*2,05)</t>
  </si>
  <si>
    <t>"m.č. 113" (2,9+7,49)*3-(2*0,8+0,9+1,3)*2,05</t>
  </si>
  <si>
    <t>"m.č. 117" (5,53+7,14)*3-1,3*2,05</t>
  </si>
  <si>
    <t>"m.č. 118" 2,28*3</t>
  </si>
  <si>
    <t>"m.č. 120" 5,78*3-(0,8+2*0,9)*2,05</t>
  </si>
  <si>
    <t>"m.č. 123" 7,56*3-(0,8*2,05)</t>
  </si>
  <si>
    <t>63</t>
  </si>
  <si>
    <t>Podlahy a podlahové konstrukce</t>
  </si>
  <si>
    <t>23</t>
  </si>
  <si>
    <t>631311116</t>
  </si>
  <si>
    <t>Mazanina tl přes 50 do 80 mm z betonu prostého bez zvýšených nároků na prostředí tř. C 25/30</t>
  </si>
  <si>
    <t>-165763651</t>
  </si>
  <si>
    <t>https://podminky.urs.cz/item/CS_URS_2025_01/631311116</t>
  </si>
  <si>
    <t>Součást skladby ( P1, P2 a P3) -tl. 75 mm</t>
  </si>
  <si>
    <t>Skladba ( P1 ) :</t>
  </si>
  <si>
    <t>"m.č. 109" 4,05*0,075</t>
  </si>
  <si>
    <t>"m.č. 111" 10,4*0,075</t>
  </si>
  <si>
    <t>"m.č. 113" 19,7*0,075</t>
  </si>
  <si>
    <t>"m.č. 120" 4,2*0,075</t>
  </si>
  <si>
    <t>"m.č. 123" 14,25*0,075</t>
  </si>
  <si>
    <t>Skladba ( P2 ) :</t>
  </si>
  <si>
    <t>"m.č. 112" 20,3*0,075</t>
  </si>
  <si>
    <t>"m.č. 117" 17*0,075</t>
  </si>
  <si>
    <t>"m.č. 118" 4,6*0,075</t>
  </si>
  <si>
    <t>Skladba ( P3 ) :</t>
  </si>
  <si>
    <t>"m.č. 110" 2,65*0,075</t>
  </si>
  <si>
    <t>Součást skladby ( P6, P7) -tl. 67 mm</t>
  </si>
  <si>
    <t>Skladba ( P6 ) :</t>
  </si>
  <si>
    <t>"m.č. 044:" 34,2*0,067</t>
  </si>
  <si>
    <t>"m.č. 045:" 14,7*0,067</t>
  </si>
  <si>
    <t>Skladba ( P7 ) :</t>
  </si>
  <si>
    <t>"m.č. 044a:" 2,2*0,067</t>
  </si>
  <si>
    <t>Součást skladby ( D1, D2, D3 a D4) -tl. 68 mm</t>
  </si>
  <si>
    <t>Skladba ( D1 ) :</t>
  </si>
  <si>
    <t>"m.č. 114" 3,7*0,068</t>
  </si>
  <si>
    <t>"m.č. 115" 2,7*0,068</t>
  </si>
  <si>
    <t>"m.č. 116" 1,5*0,068</t>
  </si>
  <si>
    <t>"m.č. 119" 2,3*0,068</t>
  </si>
  <si>
    <t>"m.č. 121" 1,8*0,068</t>
  </si>
  <si>
    <t>"m.č. 122" 1,7*0,068</t>
  </si>
  <si>
    <t>Skladba ( D2 ) :</t>
  </si>
  <si>
    <t>"m.č. 043" 6*0,068</t>
  </si>
  <si>
    <t>Skladba ( D3 ) :</t>
  </si>
  <si>
    <t>"m.č. 042" 1,8*0,068</t>
  </si>
  <si>
    <t>Skladba ( D4 ) :</t>
  </si>
  <si>
    <t>"m.č. 054" 10,6*0,068</t>
  </si>
  <si>
    <t>Součást skladby ( B1 ) -tl. 70 mm</t>
  </si>
  <si>
    <t>Skladba ( B1 )</t>
  </si>
  <si>
    <t>"m.č. 041" 10,6*0,07</t>
  </si>
  <si>
    <t>Stávající podlahový kanál</t>
  </si>
  <si>
    <t>(18,35+1,7)*0,6*0,068</t>
  </si>
  <si>
    <t>24</t>
  </si>
  <si>
    <t>631319195</t>
  </si>
  <si>
    <t>Příplatek k mazanině tl přes 50 do 80 mm za plochu do 5 m2</t>
  </si>
  <si>
    <t>77816286</t>
  </si>
  <si>
    <t>https://podminky.urs.cz/item/CS_URS_2025_01/631319195</t>
  </si>
  <si>
    <t>25</t>
  </si>
  <si>
    <t>631362022</t>
  </si>
  <si>
    <t>Výztuž mazanin z kompozitních sítí D drátu 3 mm velikost ok 100 x 100 mm</t>
  </si>
  <si>
    <t>551390812</t>
  </si>
  <si>
    <t>https://podminky.urs.cz/item/CS_URS_2025_01/631362022</t>
  </si>
  <si>
    <t>Součást skladby ( P1, P2 a P3)</t>
  </si>
  <si>
    <t>"m.č. 109" 4,05</t>
  </si>
  <si>
    <t>"m.č. 111" 10,4</t>
  </si>
  <si>
    <t>"m.č. 113" 19,7</t>
  </si>
  <si>
    <t>"m.č. 120" 4,2</t>
  </si>
  <si>
    <t>"m.č. 123" 14,25</t>
  </si>
  <si>
    <t>"m.č. 112" 20,3</t>
  </si>
  <si>
    <t>"m.č. 117" 17</t>
  </si>
  <si>
    <t>"m.č. 118" 4,6</t>
  </si>
  <si>
    <t>"m.č. 110" 2,65</t>
  </si>
  <si>
    <t>"m.č. 044:" 34,2</t>
  </si>
  <si>
    <t>"m.č. 045:" 14,7</t>
  </si>
  <si>
    <t>"m.č. 044a:" 2,2</t>
  </si>
  <si>
    <t xml:space="preserve">Součást skladby ( D1, D2, D3 a D4) </t>
  </si>
  <si>
    <t>"m.č. 114" 3,7</t>
  </si>
  <si>
    <t>"m.č. 115" 2,7</t>
  </si>
  <si>
    <t>"m.č. 116" 1,5</t>
  </si>
  <si>
    <t>"m.č. 119" 2,3</t>
  </si>
  <si>
    <t>"m.č. 121" 1,8</t>
  </si>
  <si>
    <t>"m.č. 122" 1,7</t>
  </si>
  <si>
    <t>"m.č. 043" 6</t>
  </si>
  <si>
    <t>"m.č. 042" 1,8</t>
  </si>
  <si>
    <t>"m.č. 054" 10,6</t>
  </si>
  <si>
    <t>Součást skladby ( B1 )</t>
  </si>
  <si>
    <t>"m.č. 041" 10,6</t>
  </si>
  <si>
    <t>(18,35+1,7)*0,6</t>
  </si>
  <si>
    <t>26</t>
  </si>
  <si>
    <t>634112127</t>
  </si>
  <si>
    <t>Obvodová dilatace podlahovým páskem z pěnového PE s fólií mezi stěnou a mazaninou nebo potěrem v 120 mm</t>
  </si>
  <si>
    <t>1889731391</t>
  </si>
  <si>
    <t>https://podminky.urs.cz/item/CS_URS_2025_01/634112127</t>
  </si>
  <si>
    <t>Součást skladby ( P1, P2, P3, P4, P6 a P7)</t>
  </si>
  <si>
    <t>"m.č. 109" 6,78-0,9-1,1</t>
  </si>
  <si>
    <t>"m.č. 111" 12,92-1,1</t>
  </si>
  <si>
    <t>"m.č. 113" 21,73-1,3*2-0,7*2-0,8-1,7</t>
  </si>
  <si>
    <t>"m.č. 120" 8,72-0,8*3-0,7</t>
  </si>
  <si>
    <t>"m.č. 123" 15,11-0,8</t>
  </si>
  <si>
    <t>"m.č. 112" 18,92-1,3-0,7</t>
  </si>
  <si>
    <t>"m.č. 117" 15,28-1,3-1,8</t>
  </si>
  <si>
    <t>"m.č. 118" 7,38-1,8</t>
  </si>
  <si>
    <t>"m.č. 110" 6,6-0,7*2</t>
  </si>
  <si>
    <t>Skladba ( P4 ) :</t>
  </si>
  <si>
    <t>"m.č. 106" 18,66-0,8</t>
  </si>
  <si>
    <t>"m.č. 108" 20,35-2,32-1,7-0,8-0,9-1,2-0,7*2</t>
  </si>
  <si>
    <t>"m.č. 044" 28,74-0,9-0,7-1,3</t>
  </si>
  <si>
    <t>"m.č. 045" 17,52-0,9</t>
  </si>
  <si>
    <t>"m.č. 044a" 6,22-1,3</t>
  </si>
  <si>
    <t>Součást skladby ( D1, D2, D3 a D4 )</t>
  </si>
  <si>
    <t>"m.č. 114" 8,2</t>
  </si>
  <si>
    <t>"m.č. 115" 6,98</t>
  </si>
  <si>
    <t>"m.č. 116" 4,88</t>
  </si>
  <si>
    <t>"m.č. 119" 6,2</t>
  </si>
  <si>
    <t>"m.č. 121" 5,56</t>
  </si>
  <si>
    <t>"m.č. 122" 5,47</t>
  </si>
  <si>
    <t>"m.č. 043" 10-0,7*2</t>
  </si>
  <si>
    <t>"m.č. 042" 5,7-0,7</t>
  </si>
  <si>
    <t>"m.č. 054" 13,42-1,3</t>
  </si>
  <si>
    <t>"m.č. 041" 14,8-0,9</t>
  </si>
  <si>
    <t>27</t>
  </si>
  <si>
    <t>631311131</t>
  </si>
  <si>
    <t>Doplnění dosavadních mazanin betonem prostým plochy do 1 m2 tloušťky přes 80 mm</t>
  </si>
  <si>
    <t>-215146914</t>
  </si>
  <si>
    <t>https://podminky.urs.cz/item/CS_URS_2025_01/631311131</t>
  </si>
  <si>
    <t>po vybouraných příčkach 1.PP</t>
  </si>
  <si>
    <t>(5,65+5,165)*0,3</t>
  </si>
  <si>
    <t>1,2*0,2+0,6*0,3</t>
  </si>
  <si>
    <t>po vybouraných příčkach 1.NP</t>
  </si>
  <si>
    <t>2,1*0,67</t>
  </si>
  <si>
    <t>28</t>
  </si>
  <si>
    <t>631312141</t>
  </si>
  <si>
    <t>Doplnění rýh v dosavadních mazaninách betonem prostým</t>
  </si>
  <si>
    <t>40569967</t>
  </si>
  <si>
    <t>https://podminky.urs.cz/item/CS_URS_2025_01/631312141</t>
  </si>
  <si>
    <t>(0,9+0,54+0,35+0,45*7+0,3*8+2,3+1,6)*0,1*0,1</t>
  </si>
  <si>
    <t>(3,45*3+1,9*3+1,5+1,55)*0,15*0,1</t>
  </si>
  <si>
    <t>po vybouraných příčkac 1.NP</t>
  </si>
  <si>
    <t>2,3*0,15*0,1</t>
  </si>
  <si>
    <t>29</t>
  </si>
  <si>
    <t>635111215</t>
  </si>
  <si>
    <t>Násyp pod podlahy ze štěrkopísku se zhutněním</t>
  </si>
  <si>
    <t>1698747428</t>
  </si>
  <si>
    <t>https://podminky.urs.cz/item/CS_URS_2025_01/635111215</t>
  </si>
  <si>
    <t>Stávající kanál</t>
  </si>
  <si>
    <t>(18,35+1,7)*0,6*0,25</t>
  </si>
  <si>
    <t>Ostatní konstrukce a práce, bourání</t>
  </si>
  <si>
    <t>30</t>
  </si>
  <si>
    <t>949101111</t>
  </si>
  <si>
    <t>Lešení pomocné pro objekty pozemních staveb s lešeňovou podlahou v do 1,9 m zatížení do 150 kg/m2</t>
  </si>
  <si>
    <t>-400259650</t>
  </si>
  <si>
    <t>https://podminky.urs.cz/item/CS_URS_2025_01/949101111</t>
  </si>
  <si>
    <t xml:space="preserve"> - úroveň 1.PP:</t>
  </si>
  <si>
    <t>"m.č. S.002" 14</t>
  </si>
  <si>
    <t>"m.č. 003" 20</t>
  </si>
  <si>
    <t>"m.č. 044" 34,2</t>
  </si>
  <si>
    <t>"m.č. 044a" 2,2</t>
  </si>
  <si>
    <t>"m.č. 045" 14,7</t>
  </si>
  <si>
    <t>"m.č. 046" 15</t>
  </si>
  <si>
    <t>"m.č. 051a" 22,4</t>
  </si>
  <si>
    <t>"m.č. 052" 15,6</t>
  </si>
  <si>
    <t>"m.č. S.053" 39</t>
  </si>
  <si>
    <t>"m.č. S.055" 17,1</t>
  </si>
  <si>
    <t>"m.č. S.103" 38,95</t>
  </si>
  <si>
    <t>"m.č. 106" 16,85</t>
  </si>
  <si>
    <t>"m.č. 108" 18,1</t>
  </si>
  <si>
    <t>31</t>
  </si>
  <si>
    <t>952901111</t>
  </si>
  <si>
    <t>Vyčištění budov bytové a občanské výstavby při výšce podlaží do 4 m</t>
  </si>
  <si>
    <t>-907937572</t>
  </si>
  <si>
    <t>https://podminky.urs.cz/item/CS_URS_2025_01/952901111</t>
  </si>
  <si>
    <t>32</t>
  </si>
  <si>
    <t>985331214</t>
  </si>
  <si>
    <t>Dodatečné vlepování betonářské výztuže D 14 mm do chemické malty včetně vyvrtání otvoru</t>
  </si>
  <si>
    <t>1020382273</t>
  </si>
  <si>
    <t>https://podminky.urs.cz/item/CS_URS_2025_01/985331214</t>
  </si>
  <si>
    <t>"stropní výměna" 8*0,2</t>
  </si>
  <si>
    <t>33</t>
  </si>
  <si>
    <t>M</t>
  </si>
  <si>
    <t>31120006</t>
  </si>
  <si>
    <t>podložka DIN 125-A ZB D 12mm</t>
  </si>
  <si>
    <t>100 kus</t>
  </si>
  <si>
    <t>565320317</t>
  </si>
  <si>
    <t>1,6*0,05 'Přepočtené koeficientem množství</t>
  </si>
  <si>
    <t>34</t>
  </si>
  <si>
    <t>31197004</t>
  </si>
  <si>
    <t>tyč závitová Pz 4.6 M12</t>
  </si>
  <si>
    <t>-311004922</t>
  </si>
  <si>
    <t>1,6*2 'Přepočtené koeficientem množství</t>
  </si>
  <si>
    <t>35</t>
  </si>
  <si>
    <t>31111006</t>
  </si>
  <si>
    <t>matice přesná šestihranná Pz DIN 934-8 M12</t>
  </si>
  <si>
    <t>902543081</t>
  </si>
  <si>
    <t>96</t>
  </si>
  <si>
    <t>Bourání konstrukcí</t>
  </si>
  <si>
    <t>36</t>
  </si>
  <si>
    <t>228731001</t>
  </si>
  <si>
    <t>Demontáž konzoly ze zdi výšky do 3 m nosnosti do 5 kg</t>
  </si>
  <si>
    <t>64</t>
  </si>
  <si>
    <t>1607118599</t>
  </si>
  <si>
    <t>https://podminky.urs.cz/item/CS_URS_2025_01/228731001</t>
  </si>
  <si>
    <t>Viz PD stavební část - výkresy půdorysu, výkresy řezů a pohledů a Tech.zpr.</t>
  </si>
  <si>
    <t>Předpoklad</t>
  </si>
  <si>
    <t>37</t>
  </si>
  <si>
    <t>713120811</t>
  </si>
  <si>
    <t>Odstranění tepelné izolace podlah volně kladené z vláknitých materiálů suchých tl do 100 mm</t>
  </si>
  <si>
    <t>1444178757</t>
  </si>
  <si>
    <t>https://podminky.urs.cz/item/CS_URS_2025_01/713120811</t>
  </si>
  <si>
    <t>"m.č.S054:" 10,6</t>
  </si>
  <si>
    <t>38</t>
  </si>
  <si>
    <t>721210813</t>
  </si>
  <si>
    <t>Demontáž vpustí podlahových z kyselinovzdorné kameniny DN 100</t>
  </si>
  <si>
    <t>1069483932</t>
  </si>
  <si>
    <t>https://podminky.urs.cz/item/CS_URS_2025_01/721210813</t>
  </si>
  <si>
    <t>39</t>
  </si>
  <si>
    <t>725210821</t>
  </si>
  <si>
    <t>Demontáž umyvadel bez výtokových armatur</t>
  </si>
  <si>
    <t>soubor</t>
  </si>
  <si>
    <t>1484790170</t>
  </si>
  <si>
    <t>https://podminky.urs.cz/item/CS_URS_2025_01/725210821</t>
  </si>
  <si>
    <t>40</t>
  </si>
  <si>
    <t>725820801</t>
  </si>
  <si>
    <t>Demontáž baterie nástěnné do G 3 / 4</t>
  </si>
  <si>
    <t>-1474664768</t>
  </si>
  <si>
    <t>https://podminky.urs.cz/item/CS_URS_2025_01/725820801</t>
  </si>
  <si>
    <t>41</t>
  </si>
  <si>
    <t>763111812</t>
  </si>
  <si>
    <t>Demontáž SDK příčky s jednoduchou ocelovou nosnou konstrukcí opláštění dvojité</t>
  </si>
  <si>
    <t>-1759336808</t>
  </si>
  <si>
    <t>https://podminky.urs.cz/item/CS_URS_2025_01/763111812</t>
  </si>
  <si>
    <t>(2,0+2,3+1,95+2,5)*2,5</t>
  </si>
  <si>
    <t>42</t>
  </si>
  <si>
    <t>763131821</t>
  </si>
  <si>
    <t>Demontáž SDK podhledu s dvouvrstvou nosnou kcí z ocelových profilů opláštění jednoduché</t>
  </si>
  <si>
    <t>1975673801</t>
  </si>
  <si>
    <t>https://podminky.urs.cz/item/CS_URS_2025_01/763131821</t>
  </si>
  <si>
    <t>Viz. PD stavební část - výkresy půdorysu, výkresy řezů a Tech.zpr.</t>
  </si>
  <si>
    <t>10,0</t>
  </si>
  <si>
    <t>43</t>
  </si>
  <si>
    <t>763431801</t>
  </si>
  <si>
    <t>Demontáž minerálního podhledu zavěšeného na viditelném roštu</t>
  </si>
  <si>
    <t>1769950839</t>
  </si>
  <si>
    <t>https://podminky.urs.cz/item/CS_URS_2025_01/763431801</t>
  </si>
  <si>
    <t>PSC</t>
  </si>
  <si>
    <t xml:space="preserve">Poznámka k souboru cen:_x000D_
1. V cenách demontáže podhledu -1801 až -1821 jsou započteny náklady na kompletní demontáž podhledu, tj. nosné konstrukce i panelů. </t>
  </si>
  <si>
    <t>"m.č.S046:" 20,6</t>
  </si>
  <si>
    <t>"m.č.S051a:" 24,6</t>
  </si>
  <si>
    <t>17,7</t>
  </si>
  <si>
    <t>"m.č.S103a:" 16,3</t>
  </si>
  <si>
    <t>"m.č.S103c:" 11,6</t>
  </si>
  <si>
    <t>44</t>
  </si>
  <si>
    <t>763431-R11</t>
  </si>
  <si>
    <t>Demontáž komponentů podhledu - svítidla, výustky</t>
  </si>
  <si>
    <t>-410092775</t>
  </si>
  <si>
    <t>45</t>
  </si>
  <si>
    <t>763431871</t>
  </si>
  <si>
    <t>Demontáž vyjímatelných panelů minerálního podhledu připevněných na zavěšeném roštu</t>
  </si>
  <si>
    <t>-1752623550</t>
  </si>
  <si>
    <t>https://podminky.urs.cz/item/CS_URS_2025_01/763431871</t>
  </si>
  <si>
    <t>"SIL.1.03:" (4,55+5,6)*1,2</t>
  </si>
  <si>
    <t>2.NP</t>
  </si>
  <si>
    <t>"SIL.2.01:" 1,2*1,05</t>
  </si>
  <si>
    <t>"SIL.2.02:" 7,0</t>
  </si>
  <si>
    <t>46</t>
  </si>
  <si>
    <t>766211812</t>
  </si>
  <si>
    <t>Demontáž schodišťového madla upevněného na stěnovou konstrukci</t>
  </si>
  <si>
    <t>-1740000590</t>
  </si>
  <si>
    <t>https://podminky.urs.cz/item/CS_URS_2025_01/766211812</t>
  </si>
  <si>
    <t>Dřevěný nárazník na zdi</t>
  </si>
  <si>
    <t>(2,45+2,9+0,4+0,2+1,3)*2+3,2</t>
  </si>
  <si>
    <t>47</t>
  </si>
  <si>
    <t>766691914</t>
  </si>
  <si>
    <t>Vyvěšení nebo zavěšení dřevěných křídel dveří pl do 2 m2</t>
  </si>
  <si>
    <t>-521682812</t>
  </si>
  <si>
    <t>https://podminky.urs.cz/item/CS_URS_2025_01/766691914</t>
  </si>
  <si>
    <t>48</t>
  </si>
  <si>
    <t>766691915</t>
  </si>
  <si>
    <t>Vyvěšení nebo zavěšení dřevěných křídel dveří pl přes 2 m2</t>
  </si>
  <si>
    <t>1868880746</t>
  </si>
  <si>
    <t>https://podminky.urs.cz/item/CS_URS_2025_01/766691915</t>
  </si>
  <si>
    <t>49</t>
  </si>
  <si>
    <t>767641800</t>
  </si>
  <si>
    <t>Demontáž zárubní dveří odřezáním plochy do 2,5 m2</t>
  </si>
  <si>
    <t>-917308696</t>
  </si>
  <si>
    <t>https://podminky.urs.cz/item/CS_URS_2025_01/767641800</t>
  </si>
  <si>
    <t>50</t>
  </si>
  <si>
    <t>767641805</t>
  </si>
  <si>
    <t>Demontáž zárubní dveří odřezáním plochy přes 2,5 do 4,5 m2</t>
  </si>
  <si>
    <t>161631850</t>
  </si>
  <si>
    <t>https://podminky.urs.cz/item/CS_URS_2025_01/767641805</t>
  </si>
  <si>
    <t>51</t>
  </si>
  <si>
    <t>767996801</t>
  </si>
  <si>
    <t>Demontáž atypických zámečnických konstrukcí rozebráním hm jednotlivých dílů do 50 kg</t>
  </si>
  <si>
    <t>kg</t>
  </si>
  <si>
    <t>-1238165411</t>
  </si>
  <si>
    <t>https://podminky.urs.cz/item/CS_URS_2025_01/767996801</t>
  </si>
  <si>
    <t>Krycí plechy podlahového kanálu</t>
  </si>
  <si>
    <t>(7,25+1,1+0,6+11,0)*0,6*20,0</t>
  </si>
  <si>
    <t>Rám podlahového kanálu</t>
  </si>
  <si>
    <t>(7,25+1,1+0,6+11,0)*2+0,6*2*1,2</t>
  </si>
  <si>
    <t>52</t>
  </si>
  <si>
    <t>771473810</t>
  </si>
  <si>
    <t>Demontáž soklíků z dlaždic keramických lepených rovných</t>
  </si>
  <si>
    <t>-1698186011</t>
  </si>
  <si>
    <t>https://podminky.urs.cz/item/CS_URS_2025_01/771473810</t>
  </si>
  <si>
    <t>"m.č.S046:" (2,95+8,5)*2</t>
  </si>
  <si>
    <t>"m.č.S051a:" (3,0+7,25)*2</t>
  </si>
  <si>
    <t>"m.č.S051b:" 3,65*2</t>
  </si>
  <si>
    <t>"m.č.S052:" (6,35+2,62)*2</t>
  </si>
  <si>
    <t>"m.č.S056:" (2,3+3,8)*2</t>
  </si>
  <si>
    <t>"m.č.S077:" (1,9+2,175)*2</t>
  </si>
  <si>
    <t>"m.č.S078:" (3,45+1,365)*2</t>
  </si>
  <si>
    <t>"m.č.S079:" (1,9+1,95)*2</t>
  </si>
  <si>
    <t>"m.č.S080:" (3,45+3,35)*2</t>
  </si>
  <si>
    <t>"m.č.S081:" (5,65+2,8)*2</t>
  </si>
  <si>
    <t>"m.č.S082:" (5,65+3,95+0,35+0,45)*2</t>
  </si>
  <si>
    <t>"m.č.S103:" (4,4+10,375)*2</t>
  </si>
  <si>
    <t>53</t>
  </si>
  <si>
    <t>771573810</t>
  </si>
  <si>
    <t>Demontáž podlah z dlaždic keramických lepených</t>
  </si>
  <si>
    <t>-59814260</t>
  </si>
  <si>
    <t>https://podminky.urs.cz/item/CS_URS_2025_01/771573810</t>
  </si>
  <si>
    <t>"m.č.S051b:" 5,5</t>
  </si>
  <si>
    <t>"m.č.S052:" 14,9</t>
  </si>
  <si>
    <t>"m.č.S056:" 9,3</t>
  </si>
  <si>
    <t>"m.č.S077:" 4,1</t>
  </si>
  <si>
    <t>"m.č.S078:" 4,7</t>
  </si>
  <si>
    <t>"m.č.S079:" 3,7</t>
  </si>
  <si>
    <t>"m.č.S080:" 11,6</t>
  </si>
  <si>
    <t>"m.č.S081:" 14,2</t>
  </si>
  <si>
    <t>"m.č.S082:" 17,2</t>
  </si>
  <si>
    <t>"m.č.S103:" 38,95</t>
  </si>
  <si>
    <t>54</t>
  </si>
  <si>
    <t>776201812</t>
  </si>
  <si>
    <t>Demontáž lepených povlakových podlah s podložkou ručně</t>
  </si>
  <si>
    <t>-1687906678</t>
  </si>
  <si>
    <t>https://podminky.urs.cz/item/CS_URS_2025_01/776201812</t>
  </si>
  <si>
    <t>"m.č.S103c:" 18,6</t>
  </si>
  <si>
    <t>"m.č.S106:" 16,8</t>
  </si>
  <si>
    <t>55</t>
  </si>
  <si>
    <t>776301811</t>
  </si>
  <si>
    <t>Odstranění lepených podlahovin bez podložky ze schodišťových stupňů</t>
  </si>
  <si>
    <t>1244280654</t>
  </si>
  <si>
    <t>https://podminky.urs.cz/item/CS_URS_2025_01/776301811</t>
  </si>
  <si>
    <t>"m.č.S056:" 0,9*2</t>
  </si>
  <si>
    <t>56</t>
  </si>
  <si>
    <t>776430811</t>
  </si>
  <si>
    <t>Odstranění hran schodišťových</t>
  </si>
  <si>
    <t>464797278</t>
  </si>
  <si>
    <t>https://podminky.urs.cz/item/CS_URS_2025_01/776430811</t>
  </si>
  <si>
    <t>57</t>
  </si>
  <si>
    <t>776410811</t>
  </si>
  <si>
    <t>Odstranění soklíků a lišt pryžových nebo plastových</t>
  </si>
  <si>
    <t>-1416542746</t>
  </si>
  <si>
    <t>https://podminky.urs.cz/item/CS_URS_2025_01/776410811</t>
  </si>
  <si>
    <t>"m.č.S103c:" (4,06+6,0)*2</t>
  </si>
  <si>
    <t>"m.č.S106:" (2,85+3,45+1,65)*2</t>
  </si>
  <si>
    <t>58</t>
  </si>
  <si>
    <t>965046111</t>
  </si>
  <si>
    <t>Broušení stávajících betonových podlah úběr do 3 mm</t>
  </si>
  <si>
    <t>1791223456</t>
  </si>
  <si>
    <t>https://podminky.urs.cz/item/CS_URS_2025_01/965046111</t>
  </si>
  <si>
    <t>"m.č.S002:"1,7*2,35</t>
  </si>
  <si>
    <t>"m.č.S052:" 15,6</t>
  </si>
  <si>
    <t>59</t>
  </si>
  <si>
    <t>965046119</t>
  </si>
  <si>
    <t>Příplatek k broušení stávajících betonových podlah za každý další 1 mm úběru</t>
  </si>
  <si>
    <t>-910703970</t>
  </si>
  <si>
    <t>https://podminky.urs.cz/item/CS_URS_2025_01/965046119</t>
  </si>
  <si>
    <t>148,445*2 'Přepočtené koeficientem množství</t>
  </si>
  <si>
    <t>60</t>
  </si>
  <si>
    <t>962031132</t>
  </si>
  <si>
    <t>Bourání příček nebo přizdívek z cihel pálených tl do 100 mm</t>
  </si>
  <si>
    <t>-32381534</t>
  </si>
  <si>
    <t>https://podminky.urs.cz/item/CS_URS_2025_01/962031132</t>
  </si>
  <si>
    <t>(0,9+0,54+0,35+0,45*7+0,3*8+2,3+1,6)*3,38</t>
  </si>
  <si>
    <t>962031133</t>
  </si>
  <si>
    <t>Bourání příček nebo přizdívek z cihel pálených tl přes 100 do 150 mm</t>
  </si>
  <si>
    <t>-1974909367</t>
  </si>
  <si>
    <t>https://podminky.urs.cz/item/CS_URS_2025_01/962031133</t>
  </si>
  <si>
    <t>(3,45*3+1,9*3+1,5+1,55)*3,38</t>
  </si>
  <si>
    <t>2,3*4,26</t>
  </si>
  <si>
    <t>62</t>
  </si>
  <si>
    <t>962032231</t>
  </si>
  <si>
    <t>Bourání zdiva z cihel pálených nebo vápenopískových na MV nebo MVC přes 1 m3</t>
  </si>
  <si>
    <t>-718575095</t>
  </si>
  <si>
    <t>https://podminky.urs.cz/item/CS_URS_2025_01/962032231</t>
  </si>
  <si>
    <t>(5,65+5,165)*0,3*3,38</t>
  </si>
  <si>
    <t>1,2*2,2*0,2+0,6*0,3*2,2</t>
  </si>
  <si>
    <t>2,1*0,67*2,2</t>
  </si>
  <si>
    <t>965042141</t>
  </si>
  <si>
    <t>Bourání podkladů pod dlažby nebo mazanin betonových nebo z litého asfaltu tl do 100 mm pl přes 4 m2</t>
  </si>
  <si>
    <t>270451704</t>
  </si>
  <si>
    <t>https://podminky.urs.cz/item/CS_URS_2025_01/965042141</t>
  </si>
  <si>
    <t>"m.č.S054:" 10,6*0,1</t>
  </si>
  <si>
    <t>"m.č.S076:" 11,9*0,1</t>
  </si>
  <si>
    <t>"m.č.S077:" 4,1*0,1</t>
  </si>
  <si>
    <t>"m.č.S078:" 4,7*0,1</t>
  </si>
  <si>
    <t>"m.č.S079:" 3,7*0,1</t>
  </si>
  <si>
    <t>"m.č.S080:" 11,6*0,1</t>
  </si>
  <si>
    <t>"m.č.S081:" 14,2*0,1</t>
  </si>
  <si>
    <t>"m.č.S082:" 17,2*0,1</t>
  </si>
  <si>
    <t>965049111</t>
  </si>
  <si>
    <t>Příplatek k bourání betonových mazanin za bourání mazanin se svařovanou sítí tl do 100 mm</t>
  </si>
  <si>
    <t>-220023894</t>
  </si>
  <si>
    <t>https://podminky.urs.cz/item/CS_URS_2025_01/965049111</t>
  </si>
  <si>
    <t>65</t>
  </si>
  <si>
    <t>967031132</t>
  </si>
  <si>
    <t>Přisekání rovných ostění v cihelném zdivu na MV nebo MVC</t>
  </si>
  <si>
    <t>1464980409</t>
  </si>
  <si>
    <t>https://podminky.urs.cz/item/CS_URS_2025_01/967031132</t>
  </si>
  <si>
    <t>0,8*2,2+0,15*2,2</t>
  </si>
  <si>
    <t>0,67*2,2+0,35*2,2</t>
  </si>
  <si>
    <t>66</t>
  </si>
  <si>
    <t>971033131</t>
  </si>
  <si>
    <t>Vybourání otvorů ve zdivu cihelném D do 60 mm na MVC nebo MV tl do 150 mm</t>
  </si>
  <si>
    <t>-12156848</t>
  </si>
  <si>
    <t>https://podminky.urs.cz/item/CS_URS_2025_01/971033131</t>
  </si>
  <si>
    <t>67</t>
  </si>
  <si>
    <t>971033141</t>
  </si>
  <si>
    <t>Vybourání otvorů ve zdivu cihelném D do 60 mm na MVC nebo MV tl do 300 mm</t>
  </si>
  <si>
    <t>-2085210676</t>
  </si>
  <si>
    <t>https://podminky.urs.cz/item/CS_URS_2025_01/971033141</t>
  </si>
  <si>
    <t>68</t>
  </si>
  <si>
    <t>971033171</t>
  </si>
  <si>
    <t>Vybourání otvorů ve zdivu cihelném D do 60 mm na MVC nebo MV tl do 750 mm</t>
  </si>
  <si>
    <t>2007274151</t>
  </si>
  <si>
    <t>https://podminky.urs.cz/item/CS_URS_2025_01/971033171</t>
  </si>
  <si>
    <t>69</t>
  </si>
  <si>
    <t>971033181</t>
  </si>
  <si>
    <t>Vybourání otvorů ve zdivu cihelném D do 60 mm na MVC nebo MV tl do 900 mm</t>
  </si>
  <si>
    <t>-9726353</t>
  </si>
  <si>
    <t>https://podminky.urs.cz/item/CS_URS_2025_01/971033181</t>
  </si>
  <si>
    <t>70</t>
  </si>
  <si>
    <t>971033231</t>
  </si>
  <si>
    <t>Vybourání otvorů ve zdivu cihelném pl do 0,0225 m2 na MVC nebo MV tl do 150 mm</t>
  </si>
  <si>
    <t>-1027268837</t>
  </si>
  <si>
    <t>https://podminky.urs.cz/item/CS_URS_2025_01/971033231</t>
  </si>
  <si>
    <t>71</t>
  </si>
  <si>
    <t>971033241</t>
  </si>
  <si>
    <t>Vybourání otvorů ve zdivu cihelném pl do 0,0225 m2 na MVC nebo MV tl do 300 mm</t>
  </si>
  <si>
    <t>-1205649403</t>
  </si>
  <si>
    <t>https://podminky.urs.cz/item/CS_URS_2025_01/971033241</t>
  </si>
  <si>
    <t>72</t>
  </si>
  <si>
    <t>971033251</t>
  </si>
  <si>
    <t>Vybourání otvorů ve zdivu cihelném pl do 0,0225 m2 na MVC nebo MV tl do 450 mm</t>
  </si>
  <si>
    <t>2006130220</t>
  </si>
  <si>
    <t>https://podminky.urs.cz/item/CS_URS_2025_01/971033251</t>
  </si>
  <si>
    <t>73</t>
  </si>
  <si>
    <t>971033261</t>
  </si>
  <si>
    <t>Vybourání otvorů ve zdivu cihelném pl do 0,0225 m2 na MVC nebo MV tl do 600 mm</t>
  </si>
  <si>
    <t>1425533949</t>
  </si>
  <si>
    <t>https://podminky.urs.cz/item/CS_URS_2025_01/971033261</t>
  </si>
  <si>
    <t>74</t>
  </si>
  <si>
    <t>971033331</t>
  </si>
  <si>
    <t>Vybourání otvorů ve zdivu cihelném pl do 0,09 m2 na MVC nebo MV tl do 150 mm</t>
  </si>
  <si>
    <t>886520551</t>
  </si>
  <si>
    <t>https://podminky.urs.cz/item/CS_URS_2025_01/971033331</t>
  </si>
  <si>
    <t>75</t>
  </si>
  <si>
    <t>971033341</t>
  </si>
  <si>
    <t>Vybourání otvorů ve zdivu cihelném pl do 0,09 m2 na MVC nebo MV tl do 300 mm</t>
  </si>
  <si>
    <t>786214424</t>
  </si>
  <si>
    <t>https://podminky.urs.cz/item/CS_URS_2025_01/971033341</t>
  </si>
  <si>
    <t>76</t>
  </si>
  <si>
    <t>971033351</t>
  </si>
  <si>
    <t>Vybourání otvorů ve zdivu cihelném pl do 0,09 m2 na MVC nebo MV tl do 450 mm</t>
  </si>
  <si>
    <t>248738407</t>
  </si>
  <si>
    <t>https://podminky.urs.cz/item/CS_URS_2025_01/971033351</t>
  </si>
  <si>
    <t>77</t>
  </si>
  <si>
    <t>971033371</t>
  </si>
  <si>
    <t>Vybourání otvorů ve zdivu cihelném pl do 0,09 m2 na MVC nebo MV tl do 750 mm</t>
  </si>
  <si>
    <t>1871783228</t>
  </si>
  <si>
    <t>https://podminky.urs.cz/item/CS_URS_2025_01/971033371</t>
  </si>
  <si>
    <t>78</t>
  </si>
  <si>
    <t>971033381</t>
  </si>
  <si>
    <t>Vybourání otvorů ve zdivu cihelném pl do 0,09 m2 na MVC nebo MV tl do 900 mm</t>
  </si>
  <si>
    <t>-1592093552</t>
  </si>
  <si>
    <t>https://podminky.urs.cz/item/CS_URS_2025_01/971033381</t>
  </si>
  <si>
    <t>79</t>
  </si>
  <si>
    <t>971033631</t>
  </si>
  <si>
    <t>Vybourání otvorů ve zdivu cihelném pl do 4 m2 na MVC nebo MV tl do 150 mm</t>
  </si>
  <si>
    <t>-1169486210</t>
  </si>
  <si>
    <t>https://podminky.urs.cz/item/CS_URS_2025_01/971033631</t>
  </si>
  <si>
    <t>1,4*2,2</t>
  </si>
  <si>
    <t>80</t>
  </si>
  <si>
    <t>971035431</t>
  </si>
  <si>
    <t>Vybourání otvorů ve zdivu cihelném pl do 0,25 m2 na MC tl do 150 mm</t>
  </si>
  <si>
    <t>1139783099</t>
  </si>
  <si>
    <t>https://podminky.urs.cz/item/CS_URS_2025_01/971035431</t>
  </si>
  <si>
    <t>81</t>
  </si>
  <si>
    <t>971035441</t>
  </si>
  <si>
    <t>Vybourání otvorů ve zdivu cihelném pl do 0,25 m2 na MC tl do 300 mm</t>
  </si>
  <si>
    <t>1579520508</t>
  </si>
  <si>
    <t>https://podminky.urs.cz/item/CS_URS_2025_01/971035441</t>
  </si>
  <si>
    <t>82</t>
  </si>
  <si>
    <t>971035471</t>
  </si>
  <si>
    <t>Vybourání otvorů ve zdivu cihelném pl do 0,25 m2 na MC tl do 750 mm</t>
  </si>
  <si>
    <t>-287048105</t>
  </si>
  <si>
    <t>https://podminky.urs.cz/item/CS_URS_2025_01/971035471</t>
  </si>
  <si>
    <t>83</t>
  </si>
  <si>
    <t>971035481</t>
  </si>
  <si>
    <t>Vybourání otvorů ve zdivu cihelném pl do 0,25 m2 na MC tl do 900 mm</t>
  </si>
  <si>
    <t>571654715</t>
  </si>
  <si>
    <t>https://podminky.urs.cz/item/CS_URS_2025_01/971035481</t>
  </si>
  <si>
    <t>84</t>
  </si>
  <si>
    <t>972054_R1</t>
  </si>
  <si>
    <t>Vybourání otvorů v ŽB stropech nebo klenbách pl do 0,09 m2 tl 250 mm</t>
  </si>
  <si>
    <t>-229692362</t>
  </si>
  <si>
    <t>Profese:</t>
  </si>
  <si>
    <t>85</t>
  </si>
  <si>
    <t>972054_R2</t>
  </si>
  <si>
    <t>Vybourání otvorů v ŽB stropech nebo klenbách pl do 0,25 m2 tl 250 mm</t>
  </si>
  <si>
    <t>-1162508479</t>
  </si>
  <si>
    <t>Profese</t>
  </si>
  <si>
    <t>86</t>
  </si>
  <si>
    <t>973031344</t>
  </si>
  <si>
    <t>Vysekání kapes ve zdivu cihelném na MV nebo MVC pl do 0,25 m2 hl do 150 mm</t>
  </si>
  <si>
    <t>-612720704</t>
  </si>
  <si>
    <t>https://podminky.urs.cz/item/CS_URS_2025_01/973031344</t>
  </si>
  <si>
    <t>87</t>
  </si>
  <si>
    <t>974031121</t>
  </si>
  <si>
    <t>Vysekání rýh ve zdivu cihelném hl do 30 mm š do 30 mm</t>
  </si>
  <si>
    <t>449670433</t>
  </si>
  <si>
    <t>https://podminky.urs.cz/item/CS_URS_2025_01/974031121</t>
  </si>
  <si>
    <t>88</t>
  </si>
  <si>
    <t>974031122</t>
  </si>
  <si>
    <t>Vysekání rýh ve zdivu cihelném hl do 30 mm š do 70 mm</t>
  </si>
  <si>
    <t>-140016542</t>
  </si>
  <si>
    <t>https://podminky.urs.cz/item/CS_URS_2025_01/974031122</t>
  </si>
  <si>
    <t>89</t>
  </si>
  <si>
    <t>974031133</t>
  </si>
  <si>
    <t>Vysekání rýh ve zdivu cihelném hl do 50 mm š do 100 mm</t>
  </si>
  <si>
    <t>-1461625667</t>
  </si>
  <si>
    <t>https://podminky.urs.cz/item/CS_URS_2025_01/974031133</t>
  </si>
  <si>
    <t>90</t>
  </si>
  <si>
    <t>974031134</t>
  </si>
  <si>
    <t>Vysekání rýh ve zdivu cihelném hl do 50 mm š do 150 mm</t>
  </si>
  <si>
    <t>-78002794</t>
  </si>
  <si>
    <t>https://podminky.urs.cz/item/CS_URS_2025_01/974031134</t>
  </si>
  <si>
    <t>91</t>
  </si>
  <si>
    <t>974031142</t>
  </si>
  <si>
    <t>Vysekání rýh ve zdivu cihelném hl do 70 mm š do 70 mm</t>
  </si>
  <si>
    <t>450612866</t>
  </si>
  <si>
    <t>https://podminky.urs.cz/item/CS_URS_2025_01/974031142</t>
  </si>
  <si>
    <t>92</t>
  </si>
  <si>
    <t>974031144</t>
  </si>
  <si>
    <t>Vysekání rýh ve zdivu cihelném hl do 70 mm š do 150 mm</t>
  </si>
  <si>
    <t>-825118293</t>
  </si>
  <si>
    <t>https://podminky.urs.cz/item/CS_URS_2025_01/974031144</t>
  </si>
  <si>
    <t>93</t>
  </si>
  <si>
    <t>974031153</t>
  </si>
  <si>
    <t>Vysekání rýh ve zdivu cihelném hl do 100 mm š do 100 mm</t>
  </si>
  <si>
    <t>1407088737</t>
  </si>
  <si>
    <t>https://podminky.urs.cz/item/CS_URS_2025_01/974031153</t>
  </si>
  <si>
    <t>94</t>
  </si>
  <si>
    <t>974031154</t>
  </si>
  <si>
    <t>Vysekání rýh ve zdivu cihelném hl do 100 mm š do 150 mm</t>
  </si>
  <si>
    <t>-162624931</t>
  </si>
  <si>
    <t>https://podminky.urs.cz/item/CS_URS_2025_01/974031154</t>
  </si>
  <si>
    <t>95</t>
  </si>
  <si>
    <t>974031666</t>
  </si>
  <si>
    <t>Vysekání rýh ve zdivu cihelném pro vtahování nosníků hl do 150 mm v do 250 mm</t>
  </si>
  <si>
    <t>-1889427757</t>
  </si>
  <si>
    <t>https://podminky.urs.cz/item/CS_URS_2025_01/974031666</t>
  </si>
  <si>
    <t>1,8+1,5*4</t>
  </si>
  <si>
    <t>3,5*4</t>
  </si>
  <si>
    <t>974042554</t>
  </si>
  <si>
    <t>Vysekání rýh v dlažbě betonové nebo jiné monolitické hl do 100 mm š do 150 mm</t>
  </si>
  <si>
    <t>-1855959900</t>
  </si>
  <si>
    <t>https://podminky.urs.cz/item/CS_URS_2025_01/974042554</t>
  </si>
  <si>
    <t>Pro založení nových příček</t>
  </si>
  <si>
    <t>1,5+5,65*2+5,65+2,0*3+4,25</t>
  </si>
  <si>
    <t>2,35+0,3*2+2,1</t>
  </si>
  <si>
    <t>97</t>
  </si>
  <si>
    <t>975032241</t>
  </si>
  <si>
    <t>Podchycení příček tl do 150 mm dřevěnou výztuhou v do 3 m dl podchycení do 3 m</t>
  </si>
  <si>
    <t>-1199855877</t>
  </si>
  <si>
    <t>https://podminky.urs.cz/item/CS_URS_2025_01/975032241</t>
  </si>
  <si>
    <t>1,8</t>
  </si>
  <si>
    <t>98</t>
  </si>
  <si>
    <t>975022461</t>
  </si>
  <si>
    <t>Podchycení nadzákladového zdiva tl přes 600 do 900 mm dřevěnou výztuhou v do 3 m dl podchycení přes 3 m</t>
  </si>
  <si>
    <t>1039097105</t>
  </si>
  <si>
    <t>https://podminky.urs.cz/item/CS_URS_2025_01/975022461</t>
  </si>
  <si>
    <t>1,7</t>
  </si>
  <si>
    <t>3,5</t>
  </si>
  <si>
    <t>99</t>
  </si>
  <si>
    <t>976074121</t>
  </si>
  <si>
    <t>Vybourání kotevních želez ze zdiva cihelného na MV nebo MVC</t>
  </si>
  <si>
    <t>-1179321767</t>
  </si>
  <si>
    <t>https://podminky.urs.cz/item/CS_URS_2025_01/976074121</t>
  </si>
  <si>
    <t>Provázání zdiva s nosnou konstrukcí</t>
  </si>
  <si>
    <t>"Předpoklad:" 14</t>
  </si>
  <si>
    <t>100</t>
  </si>
  <si>
    <t>976082131</t>
  </si>
  <si>
    <t>Vybourání objímek, držáků nebo věšáků ze zdiva cihelného</t>
  </si>
  <si>
    <t>753592491</t>
  </si>
  <si>
    <t>https://podminky.urs.cz/item/CS_URS_2025_01/976082131</t>
  </si>
  <si>
    <t>101</t>
  </si>
  <si>
    <t>977151113</t>
  </si>
  <si>
    <t>Jádrové vrty diamantovými korunkami do stavebních materiálů D přes 40 do 50 mm</t>
  </si>
  <si>
    <t>-174339406</t>
  </si>
  <si>
    <t>https://podminky.urs.cz/item/CS_URS_2025_01/977151113</t>
  </si>
  <si>
    <t>5,5</t>
  </si>
  <si>
    <t>102</t>
  </si>
  <si>
    <t>977151118</t>
  </si>
  <si>
    <t>Jádrové vrty diamantovými korunkami do stavebních materiálů D přes 90 do 100 mm</t>
  </si>
  <si>
    <t>-2014016441</t>
  </si>
  <si>
    <t>https://podminky.urs.cz/item/CS_URS_2025_01/977151118</t>
  </si>
  <si>
    <t>4,0</t>
  </si>
  <si>
    <t>103</t>
  </si>
  <si>
    <t>977151123</t>
  </si>
  <si>
    <t>Jádrové vrty diamantovými korunkami do stavebních materiálů D přes 130 do 150 mm</t>
  </si>
  <si>
    <t>417729330</t>
  </si>
  <si>
    <t>https://podminky.urs.cz/item/CS_URS_2025_01/977151123</t>
  </si>
  <si>
    <t>104</t>
  </si>
  <si>
    <t>977151125</t>
  </si>
  <si>
    <t>Jádrové vrty diamantovými korunkami do stavebních materiálů D přes 180 do 200 mm</t>
  </si>
  <si>
    <t>-1640869814</t>
  </si>
  <si>
    <t>https://podminky.urs.cz/item/CS_URS_2025_01/977151125</t>
  </si>
  <si>
    <t>3,0</t>
  </si>
  <si>
    <t>105</t>
  </si>
  <si>
    <t>977151128</t>
  </si>
  <si>
    <t>Jádrové vrty diamantovými korunkami do stavebních materiálů D přes 250 do 300 mm</t>
  </si>
  <si>
    <t>-1780289195</t>
  </si>
  <si>
    <t>https://podminky.urs.cz/item/CS_URS_2025_01/977151128</t>
  </si>
  <si>
    <t>1,5</t>
  </si>
  <si>
    <t>106</t>
  </si>
  <si>
    <t>977151212</t>
  </si>
  <si>
    <t>Jádrové vrty dovrchní diamantovými korunkami do stavebních materiálů D přes 35 do 40 mm</t>
  </si>
  <si>
    <t>1600687682</t>
  </si>
  <si>
    <t>https://podminky.urs.cz/item/CS_URS_2025_01/977151212</t>
  </si>
  <si>
    <t>6,5</t>
  </si>
  <si>
    <t>107</t>
  </si>
  <si>
    <t>977151216</t>
  </si>
  <si>
    <t>Jádrové vrty dovrchní diamantovými korunkami do stavebních materiálů D přes 70 do 80 mm</t>
  </si>
  <si>
    <t>-690522300</t>
  </si>
  <si>
    <t>https://podminky.urs.cz/item/CS_URS_2025_01/977151216</t>
  </si>
  <si>
    <t>108</t>
  </si>
  <si>
    <t>977151218</t>
  </si>
  <si>
    <t>Jádrové vrty dovrchní diamantovými korunkami do stavebních materiálů D přes 90 do 100 mm</t>
  </si>
  <si>
    <t>432320048</t>
  </si>
  <si>
    <t>https://podminky.urs.cz/item/CS_URS_2025_01/977151218</t>
  </si>
  <si>
    <t>109</t>
  </si>
  <si>
    <t>977151223</t>
  </si>
  <si>
    <t>Jádrové vrty dovrchní diamantovými korunkami do stavebních materiálů D přes 130 do 150 mm</t>
  </si>
  <si>
    <t>-1139587225</t>
  </si>
  <si>
    <t>https://podminky.urs.cz/item/CS_URS_2025_01/977151223</t>
  </si>
  <si>
    <t>110</t>
  </si>
  <si>
    <t>977151225</t>
  </si>
  <si>
    <t>Jádrové vrty dovrchní diamantovými korunkami do stavebních materiálů D přes 180 do 200 mm</t>
  </si>
  <si>
    <t>-1305063353</t>
  </si>
  <si>
    <t>https://podminky.urs.cz/item/CS_URS_2025_01/977151225</t>
  </si>
  <si>
    <t>1,0</t>
  </si>
  <si>
    <t>111</t>
  </si>
  <si>
    <t>977211121</t>
  </si>
  <si>
    <t>Řezání stěnovou pilou kcí z cihel nebo tvárnic hl do 200 mm</t>
  </si>
  <si>
    <t>-2110321154</t>
  </si>
  <si>
    <t>https://podminky.urs.cz/item/CS_URS_2025_01/977211121</t>
  </si>
  <si>
    <t>3,38+2,1*2</t>
  </si>
  <si>
    <t>112</t>
  </si>
  <si>
    <t>977211122</t>
  </si>
  <si>
    <t>Řezání stěnovou pilou kcí z cihel nebo tvárnic hl přes 200 do 350 mm</t>
  </si>
  <si>
    <t>-1823064673</t>
  </si>
  <si>
    <t>https://podminky.urs.cz/item/CS_URS_2025_01/977211122</t>
  </si>
  <si>
    <t>2,2</t>
  </si>
  <si>
    <t>113</t>
  </si>
  <si>
    <t>977211123</t>
  </si>
  <si>
    <t>Řezání stěnovou pilou kcí z cihel nebo tvárnic hl přes 350 do 420 mm</t>
  </si>
  <si>
    <t>212157754</t>
  </si>
  <si>
    <t>https://podminky.urs.cz/item/CS_URS_2025_01/977211123</t>
  </si>
  <si>
    <t>2,2*2</t>
  </si>
  <si>
    <t>114</t>
  </si>
  <si>
    <t>977312112</t>
  </si>
  <si>
    <t>Řezání stávajících betonových mazanin vyztužených hl do 100 mm</t>
  </si>
  <si>
    <t>-1703489517</t>
  </si>
  <si>
    <t>https://podminky.urs.cz/item/CS_URS_2025_01/977312112</t>
  </si>
  <si>
    <t>1,5*2+5,65*4+5,65*2+2,0*6+4,25+1,85</t>
  </si>
  <si>
    <t>2,35+0,3*4+2,1*2</t>
  </si>
  <si>
    <t>115</t>
  </si>
  <si>
    <t>978011191</t>
  </si>
  <si>
    <t>Otlučení (osekání) vnitřní vápenné nebo vápenocementové omítky stropů v rozsahu přes 50 do 100 %</t>
  </si>
  <si>
    <t>599673300</t>
  </si>
  <si>
    <t>https://podminky.urs.cz/item/CS_URS_2025_01/978011191</t>
  </si>
  <si>
    <t>Vnitřní dotčené prostory 1.PP</t>
  </si>
  <si>
    <t>"m.č.S051a,b:" (7,9+1,5+10,4+15,85+2,3+14,35)*3,28</t>
  </si>
  <si>
    <t>"m.č.S052:" (5,7+2,6)*2*3,28</t>
  </si>
  <si>
    <t>"m.č.S054:" (2,7+3,8)*2*3,28</t>
  </si>
  <si>
    <t>"m.č.S056:" (2,3+3,8)*2*3,28</t>
  </si>
  <si>
    <t>"m.č.S077-S080:" (6,965+5,7+6,375)*3,28</t>
  </si>
  <si>
    <t>116</t>
  </si>
  <si>
    <t>978013141</t>
  </si>
  <si>
    <t>Otlučení (osekání) vnitřní vápenné nebo vápenocementové omítky stěn v rozsahu přes 10 do 30 %</t>
  </si>
  <si>
    <t>-1236294716</t>
  </si>
  <si>
    <t>https://podminky.urs.cz/item/CS_URS_2025_01/978013141</t>
  </si>
  <si>
    <t>"m.č.S053:" (7,05+5,53+1,3)*3,28</t>
  </si>
  <si>
    <t>"m.č.S055:" (4,5+3,8)*2*3,28</t>
  </si>
  <si>
    <t>"m.č.S103a,b,c:" (4,4+13,7)*2*4,21</t>
  </si>
  <si>
    <t>117</t>
  </si>
  <si>
    <t>978059541</t>
  </si>
  <si>
    <t>Odsekání a odebrání obkladů stěn z vnitřních obkládaček plochy přes 1 m2</t>
  </si>
  <si>
    <t>981708498</t>
  </si>
  <si>
    <t>https://podminky.urs.cz/item/CS_URS_2025_01/978059541</t>
  </si>
  <si>
    <t>"m.č.S078:" (3,45+1,365)*2*2,6</t>
  </si>
  <si>
    <t>"m.č.S081:" (5,65+2,75)*2*2,6</t>
  </si>
  <si>
    <t>"m.č.S082:" (5,65+3,35+0,35+0,45)*2*2,6</t>
  </si>
  <si>
    <t>Přesuny hmot a suti</t>
  </si>
  <si>
    <t>118</t>
  </si>
  <si>
    <t>997013151</t>
  </si>
  <si>
    <t>Vnitrostaveništní doprava suti a vybouraných hmot pro budovy v do 6 m s omezením mechanizace</t>
  </si>
  <si>
    <t>-1096811924</t>
  </si>
  <si>
    <t>https://podminky.urs.cz/item/CS_URS_2025_01/997013151</t>
  </si>
  <si>
    <t>119</t>
  </si>
  <si>
    <t>997013509</t>
  </si>
  <si>
    <t>Příplatek k odvozu suti a vybouraných hmot na skládku ZKD 1 km přes 1 km</t>
  </si>
  <si>
    <t>-800984456</t>
  </si>
  <si>
    <t>https://podminky.urs.cz/item/CS_URS_2025_01/997013509</t>
  </si>
  <si>
    <t>131,428*19 'Přepočtené koeficientem množství</t>
  </si>
  <si>
    <t>120</t>
  </si>
  <si>
    <t>997013511</t>
  </si>
  <si>
    <t>Odvoz suti a vybouraných hmot z meziskládky na skládku do 1 km s naložením a se složením</t>
  </si>
  <si>
    <t>-2056842284</t>
  </si>
  <si>
    <t>https://podminky.urs.cz/item/CS_URS_2025_01/997013511</t>
  </si>
  <si>
    <t>121</t>
  </si>
  <si>
    <t>997013814</t>
  </si>
  <si>
    <t>Poplatek za uložení na skládce (skládkovné) stavebního odpadu izolací kód odpadu 17 06 04</t>
  </si>
  <si>
    <t>-1878304912</t>
  </si>
  <si>
    <t>https://podminky.urs.cz/item/CS_URS_2025_01/997013814</t>
  </si>
  <si>
    <t>131,428*0,005 'Přepočtené koeficientem množství</t>
  </si>
  <si>
    <t>122</t>
  </si>
  <si>
    <t>997013847</t>
  </si>
  <si>
    <t>Poplatek za uložení na skládce (skládkovné) odpadu asfaltového s dehtem kód odpadu 17 03 01</t>
  </si>
  <si>
    <t>-1334933709</t>
  </si>
  <si>
    <t>https://podminky.urs.cz/item/CS_URS_2025_01/997013847</t>
  </si>
  <si>
    <t>131,428*0,01 'Přepočtené koeficientem množství</t>
  </si>
  <si>
    <t>123</t>
  </si>
  <si>
    <t>997013862</t>
  </si>
  <si>
    <t>Poplatek za uložení stavebního odpadu na recyklační skládce (skládkovné) z armovaného betonu kód odpadu 17 01 01</t>
  </si>
  <si>
    <t>-1853367664</t>
  </si>
  <si>
    <t>https://podminky.urs.cz/item/CS_URS_2025_01/997013862</t>
  </si>
  <si>
    <t>131,428*0,1 'Přepočtené koeficientem množství</t>
  </si>
  <si>
    <t>124</t>
  </si>
  <si>
    <t>997013869</t>
  </si>
  <si>
    <t>Poplatek za uložení stavebního odpadu na recyklační skládce (skládkovné) ze směsí betonu, cihel a keramických výrobků kód odpadu 17 01 07</t>
  </si>
  <si>
    <t>1343915667</t>
  </si>
  <si>
    <t>https://podminky.urs.cz/item/CS_URS_2025_01/997013869</t>
  </si>
  <si>
    <t>131,428*0,8 'Přepočtené koeficientem množství</t>
  </si>
  <si>
    <t>125</t>
  </si>
  <si>
    <t>997013871</t>
  </si>
  <si>
    <t>Poplatek za uložení stavebního odpadu na recyklační skládce (skládkovné) směsného stavebního a demoličního kód odpadu 17 09 04</t>
  </si>
  <si>
    <t>-802464387</t>
  </si>
  <si>
    <t>https://podminky.urs.cz/item/CS_URS_2025_01/997013871</t>
  </si>
  <si>
    <t>131,428*0,075 'Přepočtené koeficientem množství</t>
  </si>
  <si>
    <t>126</t>
  </si>
  <si>
    <t>997321611</t>
  </si>
  <si>
    <t>Nakládání nebo překládání suti a vybouraných hmot</t>
  </si>
  <si>
    <t>-805323386</t>
  </si>
  <si>
    <t>https://podminky.urs.cz/item/CS_URS_2025_01/997321611</t>
  </si>
  <si>
    <t>127</t>
  </si>
  <si>
    <t>998012108</t>
  </si>
  <si>
    <t>Přesun hmot pro budovy monolitické s vyzdívaným obvodovým pláštěm s omezením mechanizace pro budovy v do 6 m</t>
  </si>
  <si>
    <t>-633920918</t>
  </si>
  <si>
    <t>https://podminky.urs.cz/item/CS_URS_2025_01/998012108</t>
  </si>
  <si>
    <t>PSV</t>
  </si>
  <si>
    <t>Práce a dodávky PSV</t>
  </si>
  <si>
    <t>711</t>
  </si>
  <si>
    <t>Izolace proti vodě, vlhkosti a plynům</t>
  </si>
  <si>
    <t>128</t>
  </si>
  <si>
    <t>711411001</t>
  </si>
  <si>
    <t>Provedení izolace proti tlakové vodě vodorovné za studena nátěrem penetračním</t>
  </si>
  <si>
    <t>1787522859</t>
  </si>
  <si>
    <t>https://podminky.urs.cz/item/CS_URS_2025_01/711411001</t>
  </si>
  <si>
    <t>"m.č.041:" 10,6</t>
  </si>
  <si>
    <t>"m.č.042:" 1,8</t>
  </si>
  <si>
    <t>"m.č.043:" 6,0</t>
  </si>
  <si>
    <t>"m.č.044:" 34,2</t>
  </si>
  <si>
    <t>"m.č.045:" 14,7</t>
  </si>
  <si>
    <t>"m.č.054:" 10,6</t>
  </si>
  <si>
    <t>129</t>
  </si>
  <si>
    <t>111631500</t>
  </si>
  <si>
    <t>lak penetrační asfaltový</t>
  </si>
  <si>
    <t>-1126129714</t>
  </si>
  <si>
    <t>77,9*0,0003 'Přepočtené koeficientem množství</t>
  </si>
  <si>
    <t>130</t>
  </si>
  <si>
    <t>711441559</t>
  </si>
  <si>
    <t>Provedení izolace proti tlakové vodě vodorovné přitavením pásu NAIP</t>
  </si>
  <si>
    <t>989775472</t>
  </si>
  <si>
    <t>https://podminky.urs.cz/item/CS_URS_2025_01/711441559</t>
  </si>
  <si>
    <t>131</t>
  </si>
  <si>
    <t>62853004</t>
  </si>
  <si>
    <t>pás asfaltový natavitelný modifikovaný SBS s vložkou ze skleněné tkaniny a spalitelnou PE fólií nebo jemnozrnným minerálním posypem na horním povrchu tl 4,0mm</t>
  </si>
  <si>
    <t>1757558115</t>
  </si>
  <si>
    <t>spodní natavovací pás</t>
  </si>
  <si>
    <t>77,9*1,15 'Přepočtené koeficientem množství</t>
  </si>
  <si>
    <t>132</t>
  </si>
  <si>
    <t>62856011</t>
  </si>
  <si>
    <t>pás asfaltový natavitelný modifikovaný SBS s vložkou z hliníkové fólie s textilií a spalitelnou PE fólií nebo jemnozrnným minerálním posypem na horním povrchu tl 4,0mm</t>
  </si>
  <si>
    <t>1516611228</t>
  </si>
  <si>
    <t>vrchní natavovací pás</t>
  </si>
  <si>
    <t>133</t>
  </si>
  <si>
    <t>998711112</t>
  </si>
  <si>
    <t>Přesun hmot tonážní pro izolace proti vodě, vlhkosti a plynům s omezením mechanizace v objektech v přes 6 do 12 m</t>
  </si>
  <si>
    <t>-1684192496</t>
  </si>
  <si>
    <t>https://podminky.urs.cz/item/CS_URS_2025_01/998711112</t>
  </si>
  <si>
    <t>713</t>
  </si>
  <si>
    <t>Izolace tepelné</t>
  </si>
  <si>
    <t>134</t>
  </si>
  <si>
    <t>713121111</t>
  </si>
  <si>
    <t>Montáž izolace tepelné podlah volně kladenými rohožemi, pásy, dílci, deskami 1 vrstva</t>
  </si>
  <si>
    <t>175642808</t>
  </si>
  <si>
    <t>https://podminky.urs.cz/item/CS_URS_2025_01/713121111</t>
  </si>
  <si>
    <t xml:space="preserve">Poznámka k souboru cen:_x000D_
1. Množství tepelné izolace podlah okrajovými pásky k ceně -1211 se určuje v m projektované délky obložení (bez přesahů) na obvodu podlahy. </t>
  </si>
  <si>
    <t>135</t>
  </si>
  <si>
    <t>28376415</t>
  </si>
  <si>
    <t>deska XPS hrana polodrážková a hladký povrch 300kPA λ=0,035 tl 30mm</t>
  </si>
  <si>
    <t>962669349</t>
  </si>
  <si>
    <t>Součást skladby ( D2, D4)</t>
  </si>
  <si>
    <t>16,6*1,05 'Přepočtené koeficientem množství</t>
  </si>
  <si>
    <t>136</t>
  </si>
  <si>
    <t>28376416</t>
  </si>
  <si>
    <t>deska XPS hrana polodrážková a hladký povrch 300kPA λ=0,035 tl 40mm</t>
  </si>
  <si>
    <t>1258250529</t>
  </si>
  <si>
    <t>Součást skladby ( D3)</t>
  </si>
  <si>
    <t>Skladba ( D3) :</t>
  </si>
  <si>
    <t>Součást skladby ( P6, P7)</t>
  </si>
  <si>
    <t>137</t>
  </si>
  <si>
    <t>28376417</t>
  </si>
  <si>
    <t>deska XPS hrana polodrážková a hladký povrch 300kPA λ=0,035 tl 50mm</t>
  </si>
  <si>
    <t>14370175</t>
  </si>
  <si>
    <t>Skladba ( B1 ) :</t>
  </si>
  <si>
    <t>138</t>
  </si>
  <si>
    <t>28376554</t>
  </si>
  <si>
    <t>deska polystyrénová pro snížení kročejového hluku (max. zatížení 4 kN/m2) tl 40mm</t>
  </si>
  <si>
    <t>268818694</t>
  </si>
  <si>
    <t>Součást skladby ( D1 )</t>
  </si>
  <si>
    <t>110,85*1,05 'Přepočtené koeficientem množství</t>
  </si>
  <si>
    <t>139</t>
  </si>
  <si>
    <t>63231205</t>
  </si>
  <si>
    <t>deska čedičová minerální pro snížení kročejového hluku (max. zatížení 4 kN/m2) tl 30mm</t>
  </si>
  <si>
    <t>176066954</t>
  </si>
  <si>
    <t>(1,5)*0,15</t>
  </si>
  <si>
    <t>2,3*0,15</t>
  </si>
  <si>
    <t>1,977*1,05 'Přepočtené koeficientem množství</t>
  </si>
  <si>
    <t>140</t>
  </si>
  <si>
    <t>713191132</t>
  </si>
  <si>
    <t>Montáž izolace tepelné podlah, stropů vrchem nebo střech překrytí separační fólií z PE</t>
  </si>
  <si>
    <t>-1067339100</t>
  </si>
  <si>
    <t>https://podminky.urs.cz/item/CS_URS_2025_01/713191132</t>
  </si>
  <si>
    <t>141</t>
  </si>
  <si>
    <t>28323020</t>
  </si>
  <si>
    <t>fólie separační PE 2 x 50 m</t>
  </si>
  <si>
    <t>-1942342910</t>
  </si>
  <si>
    <t>1,977*1,15 'Přepočtené koeficientem množství</t>
  </si>
  <si>
    <t>142</t>
  </si>
  <si>
    <t>713191133</t>
  </si>
  <si>
    <t>Montáž izolace tepelné podlah, stropů vrchem nebo střech překrytí fólií s přelepeným spojem</t>
  </si>
  <si>
    <t>409654649</t>
  </si>
  <si>
    <t>https://podminky.urs.cz/item/CS_URS_2025_01/713191133</t>
  </si>
  <si>
    <t>143</t>
  </si>
  <si>
    <t>28329042</t>
  </si>
  <si>
    <t>fólie PE separační či ochranná tl 0,2mm</t>
  </si>
  <si>
    <t>-1345568673</t>
  </si>
  <si>
    <t>Součást skladby ( D1, D2 , D3 a D4)</t>
  </si>
  <si>
    <t>190,95*1,1655 'Přepočtené koeficientem množství</t>
  </si>
  <si>
    <t>144</t>
  </si>
  <si>
    <t>998713111</t>
  </si>
  <si>
    <t>Přesun hmot tonážní pro izolace tepelné s omezením mechanizace v objektech v do 6 m</t>
  </si>
  <si>
    <t>1969097141</t>
  </si>
  <si>
    <t>https://podminky.urs.cz/item/CS_URS_2025_01/998713111</t>
  </si>
  <si>
    <t>714</t>
  </si>
  <si>
    <t>Akustická a protiotřesová opatření</t>
  </si>
  <si>
    <t>145</t>
  </si>
  <si>
    <t>714123001</t>
  </si>
  <si>
    <t>Montáž akustických stěnových obkladů z demontovatelných panelů na viditelný rošt</t>
  </si>
  <si>
    <t>-1729442122</t>
  </si>
  <si>
    <t>https://podminky.urs.cz/item/CS_URS_2024_01/714123001</t>
  </si>
  <si>
    <t>Viz PD stavební část - výkresy půdorysů, výkresy řezů a Tech.zpr.</t>
  </si>
  <si>
    <t>"m.č. 041" 14,81*3,28-1,2*2,1</t>
  </si>
  <si>
    <t>146</t>
  </si>
  <si>
    <t>714121011</t>
  </si>
  <si>
    <t>Montáž podstropních panelů s rozšířenou zvukovou pohltivostí zavěšených na viditelný rošt</t>
  </si>
  <si>
    <t>-352562578</t>
  </si>
  <si>
    <t>https://podminky.urs.cz/item/CS_URS_2025_01/714121011</t>
  </si>
  <si>
    <t>Viz Tabulky podhledů</t>
  </si>
  <si>
    <t>147</t>
  </si>
  <si>
    <t>59036-R11</t>
  </si>
  <si>
    <t>Rastr AKU 50/AKU 100 - panel akustický, bílá, 1200x1200x50(100) mm pro utlumení hluku průmyslových prostor</t>
  </si>
  <si>
    <t>-64073133</t>
  </si>
  <si>
    <t>56,6568*1,055 'Přepočtené koeficientem množství</t>
  </si>
  <si>
    <t>148</t>
  </si>
  <si>
    <t>998714111</t>
  </si>
  <si>
    <t>Přesun hmot tonážní pro akustická a protiotřesová opatření s omezením mechanizace v objektech v do 6 m</t>
  </si>
  <si>
    <t>518287787</t>
  </si>
  <si>
    <t>https://podminky.urs.cz/item/CS_URS_2025_01/998714111</t>
  </si>
  <si>
    <t>763</t>
  </si>
  <si>
    <t>Konstrukce suché výstavby</t>
  </si>
  <si>
    <t>149</t>
  </si>
  <si>
    <t>763101822</t>
  </si>
  <si>
    <t>Vyřezání otvoru v SDK desce v příčce nebo předsazené stěně dvojité opláštění přes 0,01 do 0,02 m2</t>
  </si>
  <si>
    <t>-1403483785</t>
  </si>
  <si>
    <t>https://podminky.urs.cz/item/CS_URS_2025_01/763101822</t>
  </si>
  <si>
    <t>150</t>
  </si>
  <si>
    <t>763101823</t>
  </si>
  <si>
    <t>Vyřezání otvoru v SDK desce v příčce nebo předsazené stěně dvojité opláštění přes 0,02 do 0,05 m2</t>
  </si>
  <si>
    <t>-200551575</t>
  </si>
  <si>
    <t>https://podminky.urs.cz/item/CS_URS_2025_01/763101823</t>
  </si>
  <si>
    <t>151</t>
  </si>
  <si>
    <t>763111411</t>
  </si>
  <si>
    <t>SDK příčka tl 100 mm profil CW+UW 50 desky 2xA 12,5 s izolací EI 60 Rw do 51 dB</t>
  </si>
  <si>
    <t>1016574571</t>
  </si>
  <si>
    <t>https://podminky.urs.cz/item/CS_URS_2025_01/763111411</t>
  </si>
  <si>
    <t>Změřeno v programu Auto CAD</t>
  </si>
  <si>
    <t>"m.č.042:" 1,85*3,38</t>
  </si>
  <si>
    <t>"m.č.121:" 1,78*4,26</t>
  </si>
  <si>
    <t>152</t>
  </si>
  <si>
    <t>763111492</t>
  </si>
  <si>
    <t>SDK příčka tl 150 mm profil CW+UW 100 desky s vysokou mechanickou odolností 2xDFRIH2 12,5 s izolací EI 90 Rw do 59 dB</t>
  </si>
  <si>
    <t>-961123981</t>
  </si>
  <si>
    <t>https://podminky.urs.cz/item/CS_URS_2025_01/763111492</t>
  </si>
  <si>
    <t>"m.č.043:" 2,0*3,38</t>
  </si>
  <si>
    <t>"m.č.044:" (5,66+2,15)*3,38</t>
  </si>
  <si>
    <t>"m.č.045:" 5,65*3,38</t>
  </si>
  <si>
    <t>"m.č.051a:" 1,5*3,38</t>
  </si>
  <si>
    <t>"m.č.109:" (2,33+2,49+0,2*2)*2,17</t>
  </si>
  <si>
    <t>"m.č.110:" (1,95*2+1,65)*4,26</t>
  </si>
  <si>
    <t>"m.č.111:" (0,96+3,5)*4,26</t>
  </si>
  <si>
    <t>"m.č.113:" 2,9*2,17</t>
  </si>
  <si>
    <t>"m.č.114:" (2,69+2,16+2,24)*4,26</t>
  </si>
  <si>
    <t>"m.č.115:" 1,25*4,26</t>
  </si>
  <si>
    <t>"m.č.116:" (2,29+1,49)*4,26</t>
  </si>
  <si>
    <t>"m.č.118:" 1,3*2,17</t>
  </si>
  <si>
    <t>"m.č.119:" (2,3*2+1,1)*4,26</t>
  </si>
  <si>
    <t>"m.č.120:" (2,1+1,7)*4,26</t>
  </si>
  <si>
    <t>153</t>
  </si>
  <si>
    <t>763112347</t>
  </si>
  <si>
    <t>SDK příčka mezibytová tl 205 mm zdvojený profil CW+UW 75 desky s vysokou mechanickou odolností 2xDFRIH2 12,5 s dvojitou izolací EI 90 Rw do 71 dB</t>
  </si>
  <si>
    <t>-1888465394</t>
  </si>
  <si>
    <t>https://podminky.urs.cz/item/CS_URS_2025_01/763112347</t>
  </si>
  <si>
    <t>"m.č.041:" 4,68*3,38</t>
  </si>
  <si>
    <t>"m.č.113:" 2,54*4,26</t>
  </si>
  <si>
    <t>"m.č.123:" 3,65*4,26</t>
  </si>
  <si>
    <t>154</t>
  </si>
  <si>
    <t>763113351</t>
  </si>
  <si>
    <t>SDK příčka instalační tl 155 - 650 mm zdvojený profil CW+UW 50 desky 2xDFRIH2 12,5 s izolací EI 90 Rw do 62 dB</t>
  </si>
  <si>
    <t>1692883614</t>
  </si>
  <si>
    <t>https://podminky.urs.cz/item/CS_URS_2025_01/763113351</t>
  </si>
  <si>
    <t>"m.č.114:" 1,77*4,26</t>
  </si>
  <si>
    <t>"m.č.116:" 1,1*4,26</t>
  </si>
  <si>
    <t>"m.č.121,122:" 2,05*4,26</t>
  </si>
  <si>
    <t>155</t>
  </si>
  <si>
    <t>763111717</t>
  </si>
  <si>
    <t>SDK příčka základní penetrační nátěr (oboustranně)</t>
  </si>
  <si>
    <t>1479068083</t>
  </si>
  <si>
    <t>https://podminky.urs.cz/item/CS_URS_2025_01/763111717</t>
  </si>
  <si>
    <t>156</t>
  </si>
  <si>
    <t>763111717r</t>
  </si>
  <si>
    <t>SDK příčka dvojnásobný pigmentovaný základní penetrační nátěr (oboustranně) s křemenným pískem pro vnitřní i vnější použití</t>
  </si>
  <si>
    <t>-1624743976</t>
  </si>
  <si>
    <t>Viz pol.č.763111717</t>
  </si>
  <si>
    <t>289,493</t>
  </si>
  <si>
    <t>157</t>
  </si>
  <si>
    <t>763111718</t>
  </si>
  <si>
    <t>SDK příčka úprava styku příčky a podhledu separační páskou a akrylátem (oboustranně)</t>
  </si>
  <si>
    <t>1391317002</t>
  </si>
  <si>
    <t>https://podminky.urs.cz/item/CS_URS_2025_01/763111718</t>
  </si>
  <si>
    <t>"m.č.041:" 4,68</t>
  </si>
  <si>
    <t>"m.č.042:" 1,85</t>
  </si>
  <si>
    <t>"m.č.043:" 2,0</t>
  </si>
  <si>
    <t>"m.č.044:" 5,66+2,15</t>
  </si>
  <si>
    <t>"m.č.045:" 5,65</t>
  </si>
  <si>
    <t>"m.č.051a:" 1,5</t>
  </si>
  <si>
    <t>"m.č.109:" 2,33+2,49+0,2*2</t>
  </si>
  <si>
    <t>"m.č.110:" 1,95*2+1,65</t>
  </si>
  <si>
    <t>"m.č.111:" 0,96+3,5</t>
  </si>
  <si>
    <t>"m.č.113:" 2,9+2,54</t>
  </si>
  <si>
    <t>"m.č.114:" 2,69+2,16+2,24+1,77</t>
  </si>
  <si>
    <t>"m.č.115:" 1,25</t>
  </si>
  <si>
    <t>"m.č.116:" 2,29+1,49+1,1</t>
  </si>
  <si>
    <t>"m.č.118:" 1,3</t>
  </si>
  <si>
    <t>"m.č.119:" 2,3*2+1,1</t>
  </si>
  <si>
    <t>"m.č.120:" 2,1+1,7</t>
  </si>
  <si>
    <t>"m.č.121:" 1,78+2,05</t>
  </si>
  <si>
    <t>"m.č.123:" 3,65</t>
  </si>
  <si>
    <t>158</t>
  </si>
  <si>
    <t>763111719</t>
  </si>
  <si>
    <t>SDK příčka úprava styku příčky a podhledu akrylátovým tmelem (oboustranně)</t>
  </si>
  <si>
    <t>-379534894</t>
  </si>
  <si>
    <t>https://podminky.urs.cz/item/CS_URS_2025_01/763111719</t>
  </si>
  <si>
    <t>159</t>
  </si>
  <si>
    <t>763111720</t>
  </si>
  <si>
    <t>SDK příčka vyztužení pro osazení skříněk, polic atd.</t>
  </si>
  <si>
    <t>-962997920</t>
  </si>
  <si>
    <t>https://podminky.urs.cz/item/CS_URS_2025_01/763111720</t>
  </si>
  <si>
    <t>Horní skřínky linky, sedáky, madla</t>
  </si>
  <si>
    <t>20,0</t>
  </si>
  <si>
    <t>160</t>
  </si>
  <si>
    <t>763111714</t>
  </si>
  <si>
    <t>SDK příčka zalomení</t>
  </si>
  <si>
    <t>2083970151</t>
  </si>
  <si>
    <t>https://podminky.urs.cz/item/CS_URS_2025_01/763111714</t>
  </si>
  <si>
    <t>3,38</t>
  </si>
  <si>
    <t>4,26*7+2,17*2</t>
  </si>
  <si>
    <t>161</t>
  </si>
  <si>
    <t>763111911</t>
  </si>
  <si>
    <t>Zhotovení otvoru vel. do 0,1 m2 v SDK příčce tl do 100 mm s vyztužením profily</t>
  </si>
  <si>
    <t>-726588801</t>
  </si>
  <si>
    <t>https://podminky.urs.cz/item/CS_URS_2025_01/763111911</t>
  </si>
  <si>
    <t>162</t>
  </si>
  <si>
    <t>763111912</t>
  </si>
  <si>
    <t>Zhotovení otvoru vel. přes 0,1 do 0,25 m2 v SDK příčce tl do 100 mm s vyztužením profily</t>
  </si>
  <si>
    <t>866270696</t>
  </si>
  <si>
    <t>https://podminky.urs.cz/item/CS_URS_2025_01/763111912</t>
  </si>
  <si>
    <t>163</t>
  </si>
  <si>
    <t>763111913</t>
  </si>
  <si>
    <t>Zhotovení otvoru vel. přes 0,25 do 0,5 m2 v SDK příčce tl do 100 mm s vyztužením profily</t>
  </si>
  <si>
    <t>-415010659</t>
  </si>
  <si>
    <t>https://podminky.urs.cz/item/CS_URS_2025_01/763111913</t>
  </si>
  <si>
    <t>164</t>
  </si>
  <si>
    <t>763111921</t>
  </si>
  <si>
    <t>Zhotovení otvoru vel. do 0,1 m2 v SDK příčce tl přes 100 mm s vyztužením profily</t>
  </si>
  <si>
    <t>1814384997</t>
  </si>
  <si>
    <t>https://podminky.urs.cz/item/CS_URS_2025_01/763111921</t>
  </si>
  <si>
    <t>165</t>
  </si>
  <si>
    <t>763111922</t>
  </si>
  <si>
    <t>Zhotovení otvoru vel. přes 0,1 do 0,25 m2 v SDK příčce tl přes 100 mm s vyztužením profily</t>
  </si>
  <si>
    <t>353908223</t>
  </si>
  <si>
    <t>https://podminky.urs.cz/item/CS_URS_2025_01/763111922</t>
  </si>
  <si>
    <t>166</t>
  </si>
  <si>
    <t>763121477r</t>
  </si>
  <si>
    <t>SDK stěna předsazená tl 150 mm profil CW+UW desky 2xA 12,5 s izolací tl.40 mm, 15kg/m2, D+M</t>
  </si>
  <si>
    <t>323966883</t>
  </si>
  <si>
    <t>"m.č.042, 043:" 4,25*3,38</t>
  </si>
  <si>
    <t>"m.č.117:" 0,8*4,26</t>
  </si>
  <si>
    <t>"m.č.119:" 1,1*4,26</t>
  </si>
  <si>
    <t>167</t>
  </si>
  <si>
    <t>763121714</t>
  </si>
  <si>
    <t>SDK stěna předsazená základní penetrační nátěr</t>
  </si>
  <si>
    <t>-163887240</t>
  </si>
  <si>
    <t>https://podminky.urs.cz/item/CS_URS_2025_01/763121714</t>
  </si>
  <si>
    <t>168</t>
  </si>
  <si>
    <t>763121714r</t>
  </si>
  <si>
    <t>SDK stěna předsazená dvojnásobný pigmentovaný základní penetrační nátěr s křemenným pískem pro vnitřní i vnější použití</t>
  </si>
  <si>
    <t>736592747</t>
  </si>
  <si>
    <t>Viz pol.č.763121714</t>
  </si>
  <si>
    <t>22,459</t>
  </si>
  <si>
    <t>169</t>
  </si>
  <si>
    <t>763121715</t>
  </si>
  <si>
    <t>SDK stěna předsazená úprava styku stěny a podhledu separační páskou a akrylátem</t>
  </si>
  <si>
    <t>659716934</t>
  </si>
  <si>
    <t>https://podminky.urs.cz/item/CS_URS_2025_01/763121715</t>
  </si>
  <si>
    <t>"m.č.042, 043:" 4,25</t>
  </si>
  <si>
    <t>"m.č.117:" 0,8</t>
  </si>
  <si>
    <t>"m.č.119:" 1,1</t>
  </si>
  <si>
    <t>170</t>
  </si>
  <si>
    <t>763121716</t>
  </si>
  <si>
    <t>SDK stěna předsazená úprava styku stěny a podhledu akrylátovým tmelem</t>
  </si>
  <si>
    <t>-312065113</t>
  </si>
  <si>
    <t>https://podminky.urs.cz/item/CS_URS_2025_01/763121716</t>
  </si>
  <si>
    <t>171</t>
  </si>
  <si>
    <t>763121921</t>
  </si>
  <si>
    <t>Zhotovení otvoru vel. do 0,1 m2 v SDK předsazené stěně tl přes 100 mm s vyztužením profily</t>
  </si>
  <si>
    <t>-2007919724</t>
  </si>
  <si>
    <t>https://podminky.urs.cz/item/CS_URS_2025_01/763121921</t>
  </si>
  <si>
    <t>172</t>
  </si>
  <si>
    <t>763121922</t>
  </si>
  <si>
    <t>Zhotovení otvoru vel. přes 0,1 do 0,25 m2 v SDK předsazené stěně tl přes 100 mm s vyztužením profily</t>
  </si>
  <si>
    <t>1924670188</t>
  </si>
  <si>
    <t>https://podminky.urs.cz/item/CS_URS_2025_01/763121922</t>
  </si>
  <si>
    <t>173</t>
  </si>
  <si>
    <t>763135611</t>
  </si>
  <si>
    <t>Montáž kazet SDK kazetového podhledu</t>
  </si>
  <si>
    <t>237203348</t>
  </si>
  <si>
    <t>https://podminky.urs.cz/item/CS_URS_2025_01/763135611</t>
  </si>
  <si>
    <t>- uvažováno doplnění nových kazet v rozsahu 20%</t>
  </si>
  <si>
    <t>174</t>
  </si>
  <si>
    <t>590305r01</t>
  </si>
  <si>
    <t xml:space="preserve">podhled kazetový zvoleno dle původních kazet </t>
  </si>
  <si>
    <t>-1213375878</t>
  </si>
  <si>
    <t>20*0,2 'Přepočtené koeficientem množství</t>
  </si>
  <si>
    <t>175</t>
  </si>
  <si>
    <t>763135881</t>
  </si>
  <si>
    <t>Demontáž kazet sádrokartonového podhledu</t>
  </si>
  <si>
    <t>-2038252292</t>
  </si>
  <si>
    <t>https://podminky.urs.cz/item/CS_URS_2025_01/763135881</t>
  </si>
  <si>
    <t>176</t>
  </si>
  <si>
    <t>763173111</t>
  </si>
  <si>
    <t>Montáž úchytu pro umyvadlo v SDK kci</t>
  </si>
  <si>
    <t>735581820</t>
  </si>
  <si>
    <t>https://podminky.urs.cz/item/CS_URS_2025_01/763173111</t>
  </si>
  <si>
    <t>177</t>
  </si>
  <si>
    <t>59030729</t>
  </si>
  <si>
    <t>konstrukce pro uchycení umyvadla s nástěnnými bateriemi osová rozteč CW profilů 450-625mm</t>
  </si>
  <si>
    <t>-2008828623</t>
  </si>
  <si>
    <t>178</t>
  </si>
  <si>
    <t>763173113</t>
  </si>
  <si>
    <t>Montáž úchytu pro WC v SDK kci</t>
  </si>
  <si>
    <t>430467422</t>
  </si>
  <si>
    <t>https://podminky.urs.cz/item/CS_URS_2025_01/763173113</t>
  </si>
  <si>
    <t>179</t>
  </si>
  <si>
    <t>59030731</t>
  </si>
  <si>
    <t>konstrukce pro uchycení WC osová rozteč CW profilů 450-625mm</t>
  </si>
  <si>
    <t>469078096</t>
  </si>
  <si>
    <t>180</t>
  </si>
  <si>
    <t>763173133</t>
  </si>
  <si>
    <t>Montáž univerzálního držáku v SDK kci</t>
  </si>
  <si>
    <t>1698575526</t>
  </si>
  <si>
    <t>https://podminky.urs.cz/item/CS_URS_2025_01/763173133</t>
  </si>
  <si>
    <t>181</t>
  </si>
  <si>
    <t>59030-R1</t>
  </si>
  <si>
    <t>držák univerzální v SDK kci</t>
  </si>
  <si>
    <t>901322198</t>
  </si>
  <si>
    <t>182</t>
  </si>
  <si>
    <t>763431701</t>
  </si>
  <si>
    <t>Montáž vyjímatelných panelů minerálního podhledu na zavěšený rošt</t>
  </si>
  <si>
    <t>1856574056</t>
  </si>
  <si>
    <t>https://podminky.urs.cz/item/CS_URS_2025_01/763431701</t>
  </si>
  <si>
    <t>Předpoklad 20% nových kazet</t>
  </si>
  <si>
    <t>183</t>
  </si>
  <si>
    <t>63126300r</t>
  </si>
  <si>
    <t>panel akustický povrch velice porézní skelná tkanina hrana zatřená rovná αw=1,00 viditelný rastr - dle původního podhledu</t>
  </si>
  <si>
    <t>-1649228459</t>
  </si>
  <si>
    <t>"SIL.2.01:" 7,0</t>
  </si>
  <si>
    <t>20,44*0,2 'Přepočtené koeficientem množství</t>
  </si>
  <si>
    <t>184</t>
  </si>
  <si>
    <t>763431011</t>
  </si>
  <si>
    <t>Montáž minerálního podhledu s vyjímatelnými panely vel. do 0,36 m2 na zavěšený polozapuštěný rošt</t>
  </si>
  <si>
    <t>-2047696627</t>
  </si>
  <si>
    <t>https://podminky.urs.cz/item/CS_URS_2025_01/763431011</t>
  </si>
  <si>
    <t>185</t>
  </si>
  <si>
    <t>59035-r01</t>
  </si>
  <si>
    <t xml:space="preserve">Rastr R1 - panel akustický minerální (skelné nebo kamenné vlákno vysoké hustoty), 300x1200x20 mm, viz podrobný popis viz PD </t>
  </si>
  <si>
    <t>362935466</t>
  </si>
  <si>
    <t>24,15*1,05 'Přepočtené koeficientem množství</t>
  </si>
  <si>
    <t>186</t>
  </si>
  <si>
    <t>59035-r02</t>
  </si>
  <si>
    <t>Rastr R2 - panel akustický minerální (skelné nebo kamenné vlákno vysoké hustoty), 600x600x20 mm, Podrobný popis viz PD</t>
  </si>
  <si>
    <t>-376223928</t>
  </si>
  <si>
    <t>126,95*1,05 'Přepočtené koeficientem množství</t>
  </si>
  <si>
    <t>187</t>
  </si>
  <si>
    <t>763431031</t>
  </si>
  <si>
    <t>Montáž minerálního podhledu s vyjímatelnými panely na zavěšený skrytý rošt</t>
  </si>
  <si>
    <t>2114125891</t>
  </si>
  <si>
    <t>https://podminky.urs.cz/item/CS_URS_2025_01/763431031</t>
  </si>
  <si>
    <t>188</t>
  </si>
  <si>
    <t>59035-r03</t>
  </si>
  <si>
    <t xml:space="preserve">Rastr R3 - panel akustický minerální (skelné nebo kamenné vlákno vysoké hustoty),600x600x20 mm, viz podrobný popis viz PD </t>
  </si>
  <si>
    <t>-1032274454</t>
  </si>
  <si>
    <t>115*1,05 'Přepočtené koeficientem množství</t>
  </si>
  <si>
    <t>189</t>
  </si>
  <si>
    <t>998763321</t>
  </si>
  <si>
    <t>Přesun hmot tonážní pro konstrukce montované z desek s omezením mechanizace v objektech v do 6 m</t>
  </si>
  <si>
    <t>-164607337</t>
  </si>
  <si>
    <t>https://podminky.urs.cz/item/CS_URS_2025_01/998763321</t>
  </si>
  <si>
    <t>766</t>
  </si>
  <si>
    <t>Konstrukce truhlářské</t>
  </si>
  <si>
    <t>190</t>
  </si>
  <si>
    <t>998766211</t>
  </si>
  <si>
    <t>Přesun hmot procentní pro kce truhlářské s omezením mechanizace v objektech v do 6 m</t>
  </si>
  <si>
    <t>%</t>
  </si>
  <si>
    <t>-791671667</t>
  </si>
  <si>
    <t>https://podminky.urs.cz/item/CS_URS_2025_01/998766211</t>
  </si>
  <si>
    <t>766.a</t>
  </si>
  <si>
    <t>Truhlářské vnitřní - dveře</t>
  </si>
  <si>
    <t>191</t>
  </si>
  <si>
    <t>76600-R.T01</t>
  </si>
  <si>
    <t>Ozn. T01 -Dřevěné dveře 700 x 1970 mm bezfalcové, jednokřídlé plné, posuvné na zeď, HPL, napojeno na EPS, (podrobný pospis viz PSV), D + M</t>
  </si>
  <si>
    <t>ks</t>
  </si>
  <si>
    <t>127539957</t>
  </si>
  <si>
    <t>192</t>
  </si>
  <si>
    <t>76600-R.T02</t>
  </si>
  <si>
    <t>Ozn. T02 -Dřevěné dveře 700 x 1970 mm polodrážkové, jednokřídlé plné, otočné, HPL, napojeno na EPS, (podrobný pospis viz PSV), D + M</t>
  </si>
  <si>
    <t>607313211</t>
  </si>
  <si>
    <t>193</t>
  </si>
  <si>
    <t>76600-R.T03</t>
  </si>
  <si>
    <t>Ozn. T03 -Dřevěné dveře 700 x 1970 mm polodrážkové, jednokřídlé plné, otočné, HPL, napojeno na EPS, (podrobný pospis viz PSV), D + M</t>
  </si>
  <si>
    <t>401311492</t>
  </si>
  <si>
    <t>194</t>
  </si>
  <si>
    <t>76600-R.T04</t>
  </si>
  <si>
    <t>Ozn. T04 -Dřevěné dveře 700 x 1970 mm polodrážkové, jednokřídlé plné, otočné, HPL, napojeno na EPS, (podrobný pospis viz PSV), D + M</t>
  </si>
  <si>
    <t>-123895915</t>
  </si>
  <si>
    <t>195</t>
  </si>
  <si>
    <t>76600-R.T05</t>
  </si>
  <si>
    <t>Ozn. T05 -Dřevěné dveře 700 x 1970 mm polodrážkové, jednokřídlé plné, otočné, HPL, napojeno na EPS, (podrobný pospis viz PSV), D + M</t>
  </si>
  <si>
    <t>-637203637</t>
  </si>
  <si>
    <t>196</t>
  </si>
  <si>
    <t>76600-R.T06</t>
  </si>
  <si>
    <t>Ozn. T06 -Dřevěné dveře 700 x 1970 mm polodrážkové, jednokřídlé plné, otočné, HPL, akustické, napojeno na EPS, (podrobný pospis viz PSV), D + M</t>
  </si>
  <si>
    <t>2095221989</t>
  </si>
  <si>
    <t>197</t>
  </si>
  <si>
    <t>76600-R.T07</t>
  </si>
  <si>
    <t>Ozn. T07 -Dřevěné dveře 700 x 1970 mm bezfalcové, jednokřídlé plné, posuvné na zeď, HPL, napojeno na EPS, (podrobný pospis viz PSV), D + M</t>
  </si>
  <si>
    <t>170689783</t>
  </si>
  <si>
    <t>198</t>
  </si>
  <si>
    <t>76600-R.T08</t>
  </si>
  <si>
    <t>Ozn. T08 -Dřevěné dveře 700 x 1970 mm -, jednokřídlé plné, otočné, HPL, napojeno na EPS, (podrobný pospis viz PSV), D + M</t>
  </si>
  <si>
    <t>-1529534305</t>
  </si>
  <si>
    <t>199</t>
  </si>
  <si>
    <t>76600-R.T09</t>
  </si>
  <si>
    <t>Ozn. T09 -Dřevěné dveře 800 x 1970 mm polodrážkové, jednokřídlé plné, otočné, HPL, s PO, napojeno na EPS, (podrobný pospis viz PSV), D + M</t>
  </si>
  <si>
    <t>-210097519</t>
  </si>
  <si>
    <t>200</t>
  </si>
  <si>
    <t>76600-R.T10</t>
  </si>
  <si>
    <t>Ozn. T10 -Dřevěné dveře 800 x 1970 mm bezfalcové, jednokřídlé plné, posuvné na zeď, HPL, napojeno na EPS, (podrobný pospis viz PSV), D + M</t>
  </si>
  <si>
    <t>-2055296455</t>
  </si>
  <si>
    <t>201</t>
  </si>
  <si>
    <t>76600-R.T11</t>
  </si>
  <si>
    <t>Ozn. T11 -Dřevěné dveře 800 x 1970 mm polodrážkové, jednokřídlé plné, otočné, HPL, napojeno na EPS, (podrobný pospis viz PSV), D + M</t>
  </si>
  <si>
    <t>-1990416080</t>
  </si>
  <si>
    <t>202</t>
  </si>
  <si>
    <t>76600-R.T12</t>
  </si>
  <si>
    <t>Ozn. T12 -Dřevěné dveře 800 x 1970 mm polodrážkové, jednokřídlé plné, otočné, HPL, napojeno na EPS, (podrobný pospis viz PSV), D + M</t>
  </si>
  <si>
    <t>143420000</t>
  </si>
  <si>
    <t>203</t>
  </si>
  <si>
    <t>76600-R.T13</t>
  </si>
  <si>
    <t>Ozn. T13 -Dřevěné dveře 800 x 1970 mm polodrážkové, jednokřídlé plné, otočné, HPL, napojeno na EPS, (podrobný pospis viz PSV), D + M</t>
  </si>
  <si>
    <t>1405330461</t>
  </si>
  <si>
    <t>204</t>
  </si>
  <si>
    <t>76600-R.T14</t>
  </si>
  <si>
    <t>Ozn. T14 -Dřevěné dveře 900 x 1970 mm polodrážkové, jednokřídlé plné, otočné, HPL, napojeno na EPS, (podrobný pospis viz PSV), D + M</t>
  </si>
  <si>
    <t>1579194632</t>
  </si>
  <si>
    <t>205</t>
  </si>
  <si>
    <t>76600-R.T15</t>
  </si>
  <si>
    <t>Ozn. T15 -Dřevěné dveře 900 x 1970 mm polodrážkové, jednokřídlé plné, otočné, HPL, napojeno na EPS, (podrobný pospis viz PSV), D + M</t>
  </si>
  <si>
    <t>521340255</t>
  </si>
  <si>
    <t>206</t>
  </si>
  <si>
    <t>76600-R.T16</t>
  </si>
  <si>
    <t>Ozn. T16 -Dřevěné dveře 900 x 1970 mm polodrážkové, jednokřídlé plné, otočné, HPL, napojeno na EPS, (podrobný pospis viz PSV), D + M</t>
  </si>
  <si>
    <t>1473596508</t>
  </si>
  <si>
    <t>207</t>
  </si>
  <si>
    <t>76600-R.T17</t>
  </si>
  <si>
    <t>Ozn. T17 -Dřevěné dveře 900 x 1970 mm polodrážkové, jednokřídlé plné, otočné, HPL, napojeno na EPS, (podrobný pospis viz PSV), D + M</t>
  </si>
  <si>
    <t>-7997547</t>
  </si>
  <si>
    <t>208</t>
  </si>
  <si>
    <t>76600-R.T18</t>
  </si>
  <si>
    <t>Ozn. T18 -Dřevěné dveře 900 x 1970 mm polodrážkové, jednokřídlé plné, otočné, HPL, s PO, napojeno na EPS, (podrobný pospis viz PSV), D + M</t>
  </si>
  <si>
    <t>-1530779103</t>
  </si>
  <si>
    <t>209</t>
  </si>
  <si>
    <t>76600-R.T19</t>
  </si>
  <si>
    <t>Ozn. T19 -Dřevěné dveře 900 x 1970 mm polodrážkové, jednokřídlé plné, otočné, HPL, napojeno na EPS, (podrobný pospis viz PSV), D + M</t>
  </si>
  <si>
    <t>-215908892</t>
  </si>
  <si>
    <t>210</t>
  </si>
  <si>
    <t>76600-R.T20</t>
  </si>
  <si>
    <t>Ozn. T20 -Dřevěné dveře ( 900 + 400 ) x 1970 mm polodrážkové, dvojkřídlé plné, otočné, HPL, akustické, napojeno na EPS, (podrobný pospis viz PSV), D + M</t>
  </si>
  <si>
    <t>1672180271</t>
  </si>
  <si>
    <t>211</t>
  </si>
  <si>
    <t>76600-R.T21</t>
  </si>
  <si>
    <t>Ozn. T21 -Dřevěné dveře ( 900 + 400 ) x 1970 mm polodrážkové, dvojkřídlé plné, otočné, HPL, akustické, napojeno na EPS, (podrobný pospis viz PSV), D + M</t>
  </si>
  <si>
    <t>2125373590</t>
  </si>
  <si>
    <t>212</t>
  </si>
  <si>
    <t>76600-R.T22</t>
  </si>
  <si>
    <t>Ozn. T22 -Dřevěné dveře ( 900 + 400 ) x 1970 mm polodrážkové, dvojkřídlé plné, otočné, HPL, napojeno na EPS, (podrobný pospis viz PSV), D + M</t>
  </si>
  <si>
    <t>-548035914</t>
  </si>
  <si>
    <t>213</t>
  </si>
  <si>
    <t>76600-R.T23</t>
  </si>
  <si>
    <t>Ozn. T23 -Dřevěné dveře 800 x 1970 mm polodrážkové, jednokřídlé plné, otočné, HPL, s PO, napojeno na EPS, (podrobný pospis viz PSV), D + M</t>
  </si>
  <si>
    <t>1561070918</t>
  </si>
  <si>
    <t>214</t>
  </si>
  <si>
    <t>76600-R.T24</t>
  </si>
  <si>
    <t>Ozn. T24 -Dřevěné dveře ( 900 + 400 ) x 1970 mm polodrážkové, dvojkřídlé plné, otočné, HPL, s PO, napojeno na EPS, (podrobný pospis viz PSV), D + M</t>
  </si>
  <si>
    <t>296659140</t>
  </si>
  <si>
    <t>767</t>
  </si>
  <si>
    <t>Konstrukce zámečnické</t>
  </si>
  <si>
    <t>215</t>
  </si>
  <si>
    <t>767995115</t>
  </si>
  <si>
    <t>Montáž atypických zámečnických konstrukcí hmotnosti přes 50 do 100 kg</t>
  </si>
  <si>
    <t>-1410850851</t>
  </si>
  <si>
    <t>https://podminky.urs.cz/item/CS_URS_2025_01/767995115</t>
  </si>
  <si>
    <t>0,07986*1000 'Přepočtené koeficientem množství</t>
  </si>
  <si>
    <t>216</t>
  </si>
  <si>
    <t>13010746</t>
  </si>
  <si>
    <t>ocel profilová jakost S235JR (11 375) průřez IPE 140</t>
  </si>
  <si>
    <t>-1426141965</t>
  </si>
  <si>
    <t>"stropní výměna " (2*1,8+2*0,45)*13,4*0,001</t>
  </si>
  <si>
    <t>"sváry, prořez, montované a nýtované spoje 10%" 0,06*0,1</t>
  </si>
  <si>
    <t>217</t>
  </si>
  <si>
    <t>13611228</t>
  </si>
  <si>
    <t>plech ocelový hladký jakost S235JR tl 10mm tabule</t>
  </si>
  <si>
    <t>982307865</t>
  </si>
  <si>
    <t>"stropní výměna " 4*0,2*0,2*78,5*0,001</t>
  </si>
  <si>
    <t>"sváry, prořez, montované a nýtované spoje 10%" 0,001</t>
  </si>
  <si>
    <t>218</t>
  </si>
  <si>
    <t>998767211</t>
  </si>
  <si>
    <t>Přesun hmot procentní pro zámečnické konstrukce s omezením mechanizace v objektech v do 6 m</t>
  </si>
  <si>
    <t>-2036935400</t>
  </si>
  <si>
    <t>https://podminky.urs.cz/item/CS_URS_2025_01/998767211</t>
  </si>
  <si>
    <t>767.a</t>
  </si>
  <si>
    <t>Zámečnické vnitřní - zárubně k truhlářským dveřím</t>
  </si>
  <si>
    <t>219</t>
  </si>
  <si>
    <t>76700-R.T01</t>
  </si>
  <si>
    <t>Ozn. T01- Ocelová lisovaná zárubeň 700 x 1970 dvoudílná pro dodatečnou montáž - s těsněním do příčky tl. 100 mm,  pro dveře jednokřídlé, bezfalcové posuvné na zeď, včetně nátěrů, (podrobný pospis viz PSV), D + M</t>
  </si>
  <si>
    <t>570461710</t>
  </si>
  <si>
    <t>220</t>
  </si>
  <si>
    <t>76700-R.T02</t>
  </si>
  <si>
    <t>Ozn. T02- Ocelová lisovaná zárubeň 700 x 1970 dvoudílná pro dodatečnou montáž - s těsněním do příčky tl. 150 mm,  pro dveře jednokřídlé, polodrážkové otočné, včetně nátěrů, (podrobný pospis viz PSV), D + M</t>
  </si>
  <si>
    <t>670449740</t>
  </si>
  <si>
    <t>221</t>
  </si>
  <si>
    <t>76700-R.T03</t>
  </si>
  <si>
    <t>Ozn. T03- Ocelová lisovaná zárubeň 700 x 1970 dvoudílná pro dodatečnou montáž - s těsněním do příčky tl. 150 mm,  pro dveře jednokřídlé, polodrážkové otočné, včetně nátěrů, (podrobný pospis viz PSV), D + M</t>
  </si>
  <si>
    <t>1155691674</t>
  </si>
  <si>
    <t>222</t>
  </si>
  <si>
    <t>76700-R.T04</t>
  </si>
  <si>
    <t>Ozn. T04- Ocelová lisovaná zárubeň 700 x 1970 dvoudílná pro dodatečnou montáž - s těsněním do příčky tl. 150 mm,  pro dveře jednokřídlé, polodrážkové otočné, včetně nátěrů, (podrobný pospis viz PSV), D + M</t>
  </si>
  <si>
    <t>551499993</t>
  </si>
  <si>
    <t>223</t>
  </si>
  <si>
    <t>76700-R.T05</t>
  </si>
  <si>
    <t>Ozn. T05- Ocelová lisovaná zárubeň 700 x 1970 dvoudílná pro dodatečnou montáž - s těsněním do příčky tl. 150 mm,  pro dveře jednokřídlé, polodrážkové otočné, včetně nátěrů, (podrobný pospis viz PSV), D + M</t>
  </si>
  <si>
    <t>-299873217</t>
  </si>
  <si>
    <t>224</t>
  </si>
  <si>
    <t>76700-R.T06</t>
  </si>
  <si>
    <t>Ozn. T06- Ocelová lisovaná zárubeň 700 x 1970 dvoudílná pro dodatečnou montáž - s těsněním do příčky tl. 150 mm,  pro dveře jednokřídlé, polodrážkové otočné, včetně nátěrů, (podrobný pospis viz PSV), D + M</t>
  </si>
  <si>
    <t>-2109617050</t>
  </si>
  <si>
    <t>225</t>
  </si>
  <si>
    <t>76700-R.T07</t>
  </si>
  <si>
    <t>Ozn. T07- Ocelová lisovaná zárubeň 700 x 1970 dvoudílná pro dodatečnou montáž - s těsněním do příčky tl. 100 mm,  pro dveře jednokřídlé, bezfalcové posuvné na zeď, včetně nátěrů, (podrobný pospis viz PSV), D + M</t>
  </si>
  <si>
    <t>-318311542</t>
  </si>
  <si>
    <t>226</t>
  </si>
  <si>
    <t>76700-R.T08</t>
  </si>
  <si>
    <t>Ozn. T08- Ocelová lisovaná zárubeň 700 x 1970 dvoudílná pro dodatečnou montáž - s těsněním do příčky tl. 150 mm,  pro dveře jednokřídlé, - otočné, včetně nátěrů, (podrobný pospis viz PSV), D + M</t>
  </si>
  <si>
    <t>-1474138991</t>
  </si>
  <si>
    <t>227</t>
  </si>
  <si>
    <t>76700-R.T09</t>
  </si>
  <si>
    <t>Ozn. T09- Ocelová lisovaná zárubeň 800 x 1970 dvoudílná pro dodatečnou montáž - s těsněním do příčky tl. 140 mm,  pro dveře jednokřídlé, polodrážkové otočné, s PO, včetně nátěrů, (podrobný pospis viz PSV), D + M</t>
  </si>
  <si>
    <t>515713854</t>
  </si>
  <si>
    <t>228</t>
  </si>
  <si>
    <t>76700-R.T10</t>
  </si>
  <si>
    <t>Ozn. T10- Ocelová lisovaná zárubeň 800 x 1970 dvoudílná pro dodatečnou montáž - s těsněním do příčky tl. 150 mm,  pro dveře jednokřídlé, bezfalcové posuvné na zeď, včetně nátěrů, (podrobný pospis viz PSV), D + M</t>
  </si>
  <si>
    <t>510778953</t>
  </si>
  <si>
    <t>229</t>
  </si>
  <si>
    <t>76700-R.T11</t>
  </si>
  <si>
    <t>Ozn. T11- Ocelová lisovaná zárubeň 800 x 1970 dvoudílná pro dodatečnou montáž - s těsněním do příčky tl. 150 mm,  pro dveře jednokřídlé, polodrážkové otočné, včetně nátěrů, (podrobný pospis viz PSV), D + M</t>
  </si>
  <si>
    <t>-267418600</t>
  </si>
  <si>
    <t>230</t>
  </si>
  <si>
    <t>76700-R.T12</t>
  </si>
  <si>
    <t>Ozn. T12- Ocelová lisovaná zárubeň 800 x 1970 dvoudílná pro dodatečnou montáž - s těsněním do příčky tl. 150 mm,  pro dveře jednokřídlé, polodrážkové otočné, včetně nátěrů, (podrobný pospis viz PSV), D + M</t>
  </si>
  <si>
    <t>-621480481</t>
  </si>
  <si>
    <t>231</t>
  </si>
  <si>
    <t>76700-R.T13</t>
  </si>
  <si>
    <t>Ozn. T13- Ocelová lisovaná zárubeň 800 x 1970 dvoudílná pro dodatečnou montáž - s těsněním do příčky tl. 140 mm,  pro dveře jednokřídlé, polodrážkové otočné, včetně nátěrů, (podrobný pospis viz PSV), D + M</t>
  </si>
  <si>
    <t>-1904813427</t>
  </si>
  <si>
    <t>232</t>
  </si>
  <si>
    <t>76700-R.T14</t>
  </si>
  <si>
    <t>Ozn. T14- Ocelová lisovaná zárubeň 900 x 1970 dvoudílná pro dodatečnou montáž - s těsněním do příčky tl. 140 mm,  pro dveře jednokřídlé, polodrážkové otočné, včetně nátěrů, (podrobný pospis viz PSV), D + M</t>
  </si>
  <si>
    <t>1238364164</t>
  </si>
  <si>
    <t>233</t>
  </si>
  <si>
    <t>76700-R.T15</t>
  </si>
  <si>
    <t>Ozn. T15- Ocelová lisovaná zárubeň 900 x 1970 dvoudílná pro dodatečnou montáž - s těsněním do příčky tl. 150 mm,  pro dveře jednokřídlé, polodrážkové otočné, včetně nátěrů, (podrobný pospis viz PSV), D + M</t>
  </si>
  <si>
    <t>-1610829338</t>
  </si>
  <si>
    <t>234</t>
  </si>
  <si>
    <t>76700-R.T16</t>
  </si>
  <si>
    <t>Ozn. T16- Ocelová lisovaná zárubeň 900 x 1970 dvoudílná pro dodatečnou montáž - s těsněním do příčky tl. 140 mm,  pro dveře jednokřídlé, polodrážkové otočné, včetně nátěrů, (podrobný pospis viz PSV), D + M</t>
  </si>
  <si>
    <t>-264527265</t>
  </si>
  <si>
    <t>235</t>
  </si>
  <si>
    <t>76700-R.T17</t>
  </si>
  <si>
    <t>Ozn. T17- Ocelová lisovaná zárubeň 900 x 1970 dvoudílná pro dodatečnou montáž - s těsněním do příčky tl. 140 mm,  pro dveře jednokřídlé, polodrážkové otočné, včetně nátěrů, (podrobný pospis viz PSV), D + M</t>
  </si>
  <si>
    <t>-1626089888</t>
  </si>
  <si>
    <t>236</t>
  </si>
  <si>
    <t>76700-R.T18</t>
  </si>
  <si>
    <t>Ozn. T18- Ocelová lisovaná zárubeň 900 x 1970 dvoudílná pro dodatečnou montáž - s těsněním do příčky tl. 140 mm,  pro dveře jednokřídlé, polodrážkové otočné, s PO, včetně nátěrů, (podrobný pospis viz PSV), D + M</t>
  </si>
  <si>
    <t>-1539110655</t>
  </si>
  <si>
    <t>237</t>
  </si>
  <si>
    <t>76700-R.T19</t>
  </si>
  <si>
    <t>Ozn. T19- Ocelová lisovaná zárubeň 900 x 1970 dvoudílná pro dodatečnou montáž - s těsněním do příčky tl. 150 mm,  pro dveře jednokřídlé, polodrážkové otočné, včetně nátěrů, (podrobný pospis viz PSV), D + M</t>
  </si>
  <si>
    <t>1553730795</t>
  </si>
  <si>
    <t>238</t>
  </si>
  <si>
    <t>76700-R.T20</t>
  </si>
  <si>
    <t>Ozn. T20- Ocelová lisovaná zárubeň 1300 x 1970 dvoudílná pro dodatečnou montáž - s těsněním do příčky tl. 200 mm,  pro dveře dvojkřídlé, polodrážkové otočné, včetně nátěrů, (podrobný pospis viz PSV), D + M</t>
  </si>
  <si>
    <t>-788315574</t>
  </si>
  <si>
    <t>239</t>
  </si>
  <si>
    <t>76700-R.T21</t>
  </si>
  <si>
    <t>Ozn. T21- Ocelová lisovaná zárubeň 1300 x 1970 dvoudílná pro dodatečnou montáž - s těsněním do příčky tl. 150 mm,  pro dveře dvojkřídlé, polodrážkové otočné, včetně nátěrů, (podrobný pospis viz PSV), D + M</t>
  </si>
  <si>
    <t>1540570014</t>
  </si>
  <si>
    <t>240</t>
  </si>
  <si>
    <t>76700-R.T22</t>
  </si>
  <si>
    <t>Ozn. T22- Ocelová lisovaná zárubeň 1300 x 1970 dvoudílná pro dodatečnou montáž - s těsněním do příčky tl. 150 mm,  pro dveře dvojkřídlé, polodrážkové otočné, včetně nátěrů, (podrobný pospis viz PSV), D + M</t>
  </si>
  <si>
    <t>599799030</t>
  </si>
  <si>
    <t>241</t>
  </si>
  <si>
    <t>76700-R.T23</t>
  </si>
  <si>
    <t>Ozn. T23- Ocelová lisovaná zárubeň 800 x 1970 dvoudílná pro dodatečnou montáž - s těsněním do příčky tl. 150 mm,  pro dveře jednokřídlé, polodrážkové otočné, s PO, včetně nátěrů, (podrobný pospis viz PSV), D + M</t>
  </si>
  <si>
    <t>-2125511594</t>
  </si>
  <si>
    <t>242</t>
  </si>
  <si>
    <t>76700-R.T24</t>
  </si>
  <si>
    <t>Ozn. T24- Ocelová lisovaná zárubeň 1300 x 1970 dvoudílná pro dodatečnou montáž - s těsněním do příčky tl. 150 mm,  pro dveře dvojkřídlé, polodrážkové otočné, s PO, včetně nátěrů, (podrobný pospis viz PSV), D + M</t>
  </si>
  <si>
    <t>580753550</t>
  </si>
  <si>
    <t>767.d</t>
  </si>
  <si>
    <t>Ostatní</t>
  </si>
  <si>
    <t>243</t>
  </si>
  <si>
    <t>76700-R.O01</t>
  </si>
  <si>
    <t>Ozn. O01 - Zakončovací lišta s čepecovým těsněním, (podrobný pospis viz PSV), D + M</t>
  </si>
  <si>
    <t>-1288413811</t>
  </si>
  <si>
    <t>244</t>
  </si>
  <si>
    <t>76700-R.O02</t>
  </si>
  <si>
    <t>Ozn. O02 - Podlahový nerezový přechodový profil tvaru T šířky 25 mm, (podrobný pospis viz PSV), D + M</t>
  </si>
  <si>
    <t>-1689914136</t>
  </si>
  <si>
    <t>245</t>
  </si>
  <si>
    <t>76700-R.O03</t>
  </si>
  <si>
    <t>Ozn. O03 - Rohový nerezový profil s dutým položlábkem pro přechod mezi dlažbou a ker. obkladem, (podrobný pospis viz PSV), D + M</t>
  </si>
  <si>
    <t>-995879801</t>
  </si>
  <si>
    <t>246</t>
  </si>
  <si>
    <t>76700-R.O04</t>
  </si>
  <si>
    <t>Ozn. O04 - Dilatační nerezový profil keramických podlahových krytin v=10 mm, (podrobný pospis viz PSV), D + M</t>
  </si>
  <si>
    <t>-1958470384</t>
  </si>
  <si>
    <t>247</t>
  </si>
  <si>
    <t>76700-R.O05</t>
  </si>
  <si>
    <t>Ozn. O05 - Ochrana rohů 50x50 mm, dl.1,5 m, (podrobný pospis viz PSV), D + M</t>
  </si>
  <si>
    <t>-2003650989</t>
  </si>
  <si>
    <t>248</t>
  </si>
  <si>
    <t>76700-R.O06</t>
  </si>
  <si>
    <t>Ozn. O06 - Ochrana stěn pásem 200 mm, (podrobný pospis viz PSV), D + M</t>
  </si>
  <si>
    <t>-178111152</t>
  </si>
  <si>
    <t>249</t>
  </si>
  <si>
    <t>76700-R.O07</t>
  </si>
  <si>
    <t>Ozn. O07 - Ochrana stěn pásem 300 mm, (podrobný pospis viz PSV), D + M</t>
  </si>
  <si>
    <t>1213775636</t>
  </si>
  <si>
    <t>250</t>
  </si>
  <si>
    <t>76700-R.O08</t>
  </si>
  <si>
    <t>Ozn. O08 - Hliníkový profil L u hliníkových stěn 20x20 mm, (podrobný pospis viz PSV), D + M</t>
  </si>
  <si>
    <t>327575466</t>
  </si>
  <si>
    <t>251</t>
  </si>
  <si>
    <t>76700-R.O09</t>
  </si>
  <si>
    <t>Ozn. O09 - Dveřní plastová zarážka na zeď, průměr 40 mm, (podrobný pospis viz PSV), D + M</t>
  </si>
  <si>
    <t>1597548907</t>
  </si>
  <si>
    <t>252</t>
  </si>
  <si>
    <t>76700-R.O10</t>
  </si>
  <si>
    <t>Ozn. O10 - Podlahová dveřní zarážka, (podrobný pospis viz PSV), D + M</t>
  </si>
  <si>
    <t>138824532</t>
  </si>
  <si>
    <t>253</t>
  </si>
  <si>
    <t>76700-R.O11</t>
  </si>
  <si>
    <t>Ozn. O11 - Lepené grafiky a dveřní tabulky, (podrobný pospis viz PSV), D + M</t>
  </si>
  <si>
    <t>224492425</t>
  </si>
  <si>
    <t>254</t>
  </si>
  <si>
    <t>76700-R.O12</t>
  </si>
  <si>
    <t>Ozn. O12 - Systém generálního klíče, včetně vložek, (podrobný pospis viz PSV), D + M</t>
  </si>
  <si>
    <t>-1809157069</t>
  </si>
  <si>
    <t>255</t>
  </si>
  <si>
    <t>76700-R.O13</t>
  </si>
  <si>
    <t>Ozn. O13 - Značení jednotlivých druhů médií na podhledech, (podrobný pospis viz PSV), D + M</t>
  </si>
  <si>
    <t>-695547522</t>
  </si>
  <si>
    <t>256</t>
  </si>
  <si>
    <t>76700-R.O14</t>
  </si>
  <si>
    <t>Ozn. O14 - Vybavení WC pacient - bezbariérové, (podrobný pospis viz PSV), D + M</t>
  </si>
  <si>
    <t>116341672</t>
  </si>
  <si>
    <t>257</t>
  </si>
  <si>
    <t>76700-R.O15</t>
  </si>
  <si>
    <t>Ozn. O15 - Kovová fasádní mřížka 200x200 mm, (podrobný pospis viz PSV), D + M</t>
  </si>
  <si>
    <t>276977738</t>
  </si>
  <si>
    <t>258</t>
  </si>
  <si>
    <t>76700-R.O16</t>
  </si>
  <si>
    <t>Ozn. O16 - Nástěnné lepené zrcadlo 600x1200 mm, tl.4 mm, (podrobný pospis viz PSV), D + M</t>
  </si>
  <si>
    <t>903518212</t>
  </si>
  <si>
    <t>259</t>
  </si>
  <si>
    <t>76700-R.O17</t>
  </si>
  <si>
    <t>Ozn. O17 - Nástěnné lepené zrcadlo 600x800 mm, tl.4 mm, (podrobný pospis viz PSV), D + M</t>
  </si>
  <si>
    <t>-505954216</t>
  </si>
  <si>
    <t>260</t>
  </si>
  <si>
    <t>76700-R.O18</t>
  </si>
  <si>
    <t>Ozn. O18 - Nástěnné lepené zrcadlo 1400x800 mm, tl.4 mm, (podrobný pospis viz PSV), D + M</t>
  </si>
  <si>
    <t>-739183816</t>
  </si>
  <si>
    <t>261</t>
  </si>
  <si>
    <t>76700-R.O19</t>
  </si>
  <si>
    <t>Ozn. O19 - Konstrukce pro zavěšení sprchových závěsu 1,85 m + závěs 4 m dl.2000 mm, (podrobný pospis viz PSV), D + M</t>
  </si>
  <si>
    <t>-816095084</t>
  </si>
  <si>
    <t>262</t>
  </si>
  <si>
    <t>76700-R.O20</t>
  </si>
  <si>
    <t>Ozn. O20 - Revizní dvířka do SDK stěny 600x800 mm s PO, (podrobný pospis viz PSV), D + M</t>
  </si>
  <si>
    <t>-1836593572</t>
  </si>
  <si>
    <t>263</t>
  </si>
  <si>
    <t>76700-R.O23</t>
  </si>
  <si>
    <t>Ozn. O23 - Vyústění nasávacího potrubí VZT, žárový pozink, včetně obetonávky a zemních prací, (podrobný pospis viz PSV), D + M</t>
  </si>
  <si>
    <t>738317714</t>
  </si>
  <si>
    <t>264</t>
  </si>
  <si>
    <t>76700-R.O24</t>
  </si>
  <si>
    <t>Ozn. O24 - Dopojení funkcí dveří na stávajících hliníkových požárních dveřích, (podrobný pospis viz PSV), D + M</t>
  </si>
  <si>
    <t>1280806808</t>
  </si>
  <si>
    <t>265</t>
  </si>
  <si>
    <t>76700-R.O25</t>
  </si>
  <si>
    <t>Ozn. O25 - Soupís výrobků hygienického zázemí, (podrobný pospis viz PSV), D + M</t>
  </si>
  <si>
    <t>209031568</t>
  </si>
  <si>
    <t>266</t>
  </si>
  <si>
    <t>76700-R.O26</t>
  </si>
  <si>
    <t>Ozn. O26 - Kuchyňská linka 800 mm, horní a spodní skřínky, včetně lednice a LED pásku, (podrobný pospis viz PSV), D + M</t>
  </si>
  <si>
    <t>-511976900</t>
  </si>
  <si>
    <t>267</t>
  </si>
  <si>
    <t>76700-R.O27</t>
  </si>
  <si>
    <t>Ozn. O27 - Kuchyňská linka 1350 mm, horní a spodní skřínky, včetně dřezu, košů a LED pásku, (podrobný pospis viz PSV), D + M</t>
  </si>
  <si>
    <t>817382898</t>
  </si>
  <si>
    <t>268</t>
  </si>
  <si>
    <t>76700-R.O28</t>
  </si>
  <si>
    <t>Ozn. O28 - Kuchyňská linka 1100 mm, spodní skřínky, včetně dřezu, (podrobný pospis viz PSV), D + M</t>
  </si>
  <si>
    <t>-1198249023</t>
  </si>
  <si>
    <t>269</t>
  </si>
  <si>
    <t>76700-R.O29</t>
  </si>
  <si>
    <t>Ozn. O29 - Skříň ocelová na přenosný hasící přístroj 350x800 mm, hl.300 mm, dvířka nerezové prosklené, (podrobný pospis viz PSV), D + M</t>
  </si>
  <si>
    <t>41506989</t>
  </si>
  <si>
    <t>270</t>
  </si>
  <si>
    <t>76700-R.O30</t>
  </si>
  <si>
    <t>Ozn. O30 - Skříň ocelová na přenosný hasící přístroj 700x800 mm, hl.300 mm, dvířka nerezové prosklené, (podrobný pospis viz PSV), D + M</t>
  </si>
  <si>
    <t>-1747427859</t>
  </si>
  <si>
    <t>271</t>
  </si>
  <si>
    <t>76700-R.O31</t>
  </si>
  <si>
    <t>Ozn. O31 - Hydrantová skříň 700x700 mm, hl.300 mm, dvířka nerezové prosklené, (podrobný pospis viz PSV), D + M</t>
  </si>
  <si>
    <t>644386712</t>
  </si>
  <si>
    <t>272</t>
  </si>
  <si>
    <t>76700-R.O32</t>
  </si>
  <si>
    <t>Ozn. O32 - Skříň na přenosné hasící přístroje 4 ks 700x1500 mm, hl.300 mm, dvířka nerezové prosklené, (podrobný pospis viz PSV), D + M</t>
  </si>
  <si>
    <t>-1497612017</t>
  </si>
  <si>
    <t>273</t>
  </si>
  <si>
    <t>76700-R.O33</t>
  </si>
  <si>
    <t>Ozn. O33 - Fasádní mřížka 415x500 mm, žárový pozink, (podrobný pospis viz PSV), D + M</t>
  </si>
  <si>
    <t>2084117615</t>
  </si>
  <si>
    <t>274</t>
  </si>
  <si>
    <t>76700-R.O34</t>
  </si>
  <si>
    <t>Ozn. O34 - Dopojení funkcí dveří na stávajících hliníkových požárních dveřích, (podrobný popis viz PSV), D+M</t>
  </si>
  <si>
    <t>574983442</t>
  </si>
  <si>
    <t>767.e</t>
  </si>
  <si>
    <t>Hliníkové vnitřní - protipožární</t>
  </si>
  <si>
    <t>275</t>
  </si>
  <si>
    <t>76700-R.E01</t>
  </si>
  <si>
    <t>Ozn. E01 - Interiérová hliníková prosklená rámová stěna 2300x2200 mm s PO a otočnýmí dvoukř.dveřmi 900+400x2100 mm, bezpečnostní sklo, včetně příslušenství, (podrobný pospis viz PSV), D + M</t>
  </si>
  <si>
    <t>-2127317443</t>
  </si>
  <si>
    <t>276</t>
  </si>
  <si>
    <t>76700-R.E02</t>
  </si>
  <si>
    <t>Ozn. E02 - Interiérová hliníková prosklená rámová stěna 1700x2300 mm s PO a otočnýmí dvoukř.dveřmi 900+600x2200 mm, bezpečnostní sklo, včetně příslušenství, (podrobný pospis viz PSV), D + M</t>
  </si>
  <si>
    <t>-520651456</t>
  </si>
  <si>
    <t>771</t>
  </si>
  <si>
    <t>Podlahy z dlaždic</t>
  </si>
  <si>
    <t>277</t>
  </si>
  <si>
    <t>771111011</t>
  </si>
  <si>
    <t>Vysátí podkladu před pokládkou dlažby</t>
  </si>
  <si>
    <t>-989409267</t>
  </si>
  <si>
    <t>https://podminky.urs.cz/item/CS_URS_2025_01/771111011</t>
  </si>
  <si>
    <t>Skladba ( D5 ) :</t>
  </si>
  <si>
    <t>"m.č. S.002" 5,87-2*0,42</t>
  </si>
  <si>
    <t>Skladba ( D6 ) :</t>
  </si>
  <si>
    <t>- m.č. S.102:</t>
  </si>
  <si>
    <t>"schodiště - stupně" 27*1,75*(0,35+0,154)</t>
  </si>
  <si>
    <t>"schodiště - podesty" 1,75*2+2,15*1,75</t>
  </si>
  <si>
    <t>278</t>
  </si>
  <si>
    <t>771121011</t>
  </si>
  <si>
    <t>Nátěr penetrační na podlahu</t>
  </si>
  <si>
    <t>-15104742</t>
  </si>
  <si>
    <t>https://podminky.urs.cz/item/CS_URS_2025_01/771121011</t>
  </si>
  <si>
    <t>279</t>
  </si>
  <si>
    <t>771151026</t>
  </si>
  <si>
    <t>Samonivelační stěrka podlah pevnosti 30 MPa tl přes 12 do 15 mm</t>
  </si>
  <si>
    <t>-1513827177</t>
  </si>
  <si>
    <t>https://podminky.urs.cz/item/CS_URS_2025_01/771151026</t>
  </si>
  <si>
    <t>280</t>
  </si>
  <si>
    <t>771151r01</t>
  </si>
  <si>
    <t>Příplatek za podlahovou stěrku nivelační pro vyrovnání podkladu povlakových podlah pevnosti 30 MPa za každý další 3 mm</t>
  </si>
  <si>
    <t>-1460547560</t>
  </si>
  <si>
    <t>281</t>
  </si>
  <si>
    <t>771474113</t>
  </si>
  <si>
    <t>Montáž soklů z dlaždic keramických rovných lepených cementovým flexibilním lepidlem v přes 90 do 120 mm</t>
  </si>
  <si>
    <t>436080227</t>
  </si>
  <si>
    <t>https://podminky.urs.cz/item/CS_URS_2025_01/771474113</t>
  </si>
  <si>
    <t>"m.č. 003" 22,95-(2,3+1,7*2+1,6)</t>
  </si>
  <si>
    <t>"m.č. 051a" 27-(0,8+1,4+1+1+2,3)</t>
  </si>
  <si>
    <t>"m.č. S.002" 2*2,5-(0,9+1,7)</t>
  </si>
  <si>
    <t>282</t>
  </si>
  <si>
    <t>59761175</t>
  </si>
  <si>
    <t>sokl keramický mrazuvzdorný povrch hladký/matný tl do 10mm výšky přes 90 do 120mm</t>
  </si>
  <si>
    <t>-324881658</t>
  </si>
  <si>
    <t>"m.č. S.002" 2,0</t>
  </si>
  <si>
    <t>38,15*1,05 'Přepočtené koeficientem množství</t>
  </si>
  <si>
    <t>283</t>
  </si>
  <si>
    <t>771574413</t>
  </si>
  <si>
    <t>Montáž podlah keramických hladkých lepených cementovým flexibilním lepidlem přes 2 do 4 ks/m2</t>
  </si>
  <si>
    <t>1468991193</t>
  </si>
  <si>
    <t>https://podminky.urs.cz/item/CS_URS_2025_01/771574413</t>
  </si>
  <si>
    <t>284</t>
  </si>
  <si>
    <t>5976113r01</t>
  </si>
  <si>
    <t>keramická dlažba, velkoformátová 600x600 mm - vysoce slinuté neglazované dlaždice, převládající odstín tm. béžová - viz PD interér</t>
  </si>
  <si>
    <t>1661870694</t>
  </si>
  <si>
    <t>74,5*1,15 'Přepočtené koeficientem množství</t>
  </si>
  <si>
    <t>285</t>
  </si>
  <si>
    <t>771574416</t>
  </si>
  <si>
    <t>Montáž podlah keramických hladkých lepených cementovým flexibilním lepidlem přes 9 do 12 ks/m2</t>
  </si>
  <si>
    <t>671712675</t>
  </si>
  <si>
    <t>https://podminky.urs.cz/item/CS_URS_2025_01/771574416</t>
  </si>
  <si>
    <t>286</t>
  </si>
  <si>
    <t>597611r06</t>
  </si>
  <si>
    <t>dlažba keramická stejný dekor dle stávajícího materiálu v místnosti přes 9 do 12ks/m2</t>
  </si>
  <si>
    <t>-1936509346</t>
  </si>
  <si>
    <t>"m.č. S.002 - sokl" (2*2,5-(0,9+1,7))*0,12</t>
  </si>
  <si>
    <t>5,318*1,1 'Přepočtené koeficientem množství</t>
  </si>
  <si>
    <t>287</t>
  </si>
  <si>
    <t>771577151</t>
  </si>
  <si>
    <t>Příplatek k montáži podlah keramických do malty za plochu do 5 m2</t>
  </si>
  <si>
    <t>-1287918326</t>
  </si>
  <si>
    <t>https://podminky.urs.cz/item/CS_URS_2025_01/771577151</t>
  </si>
  <si>
    <t>288</t>
  </si>
  <si>
    <t>771591112</t>
  </si>
  <si>
    <t>Izolace pod dlažbu nátěrem nebo stěrkou ve dvou vrstvách</t>
  </si>
  <si>
    <t>-1555068301</t>
  </si>
  <si>
    <t>https://podminky.urs.cz/item/CS_URS_2025_01/771591112</t>
  </si>
  <si>
    <t>Součást skladby ( D2 a D4 )</t>
  </si>
  <si>
    <t>289</t>
  </si>
  <si>
    <t>771591115</t>
  </si>
  <si>
    <t>Podlahy spárování silikonem</t>
  </si>
  <si>
    <t>1684007448</t>
  </si>
  <si>
    <t>https://podminky.urs.cz/item/CS_URS_2025_01/771591115</t>
  </si>
  <si>
    <t>290</t>
  </si>
  <si>
    <t>771591184</t>
  </si>
  <si>
    <t>Pracnější řezání podlah z dlaždic keramických rovné</t>
  </si>
  <si>
    <t>1639856535</t>
  </si>
  <si>
    <t>https://podminky.urs.cz/item/CS_URS_2025_01/771591184</t>
  </si>
  <si>
    <t>- dořez sokly</t>
  </si>
  <si>
    <t>291</t>
  </si>
  <si>
    <t>771591232</t>
  </si>
  <si>
    <t>Izolace těsnícími pásy pružná přes dilatační spáry</t>
  </si>
  <si>
    <t>1366972789</t>
  </si>
  <si>
    <t>https://podminky.urs.cz/item/CS_URS_2025_01/771591232</t>
  </si>
  <si>
    <t>"m.č. 043" 4*2</t>
  </si>
  <si>
    <t>"m.č. 054" 4*2</t>
  </si>
  <si>
    <t>292</t>
  </si>
  <si>
    <t>771591241</t>
  </si>
  <si>
    <t>Izolace těsnícími pásy vnitřní kout</t>
  </si>
  <si>
    <t>571419414</t>
  </si>
  <si>
    <t>https://podminky.urs.cz/item/CS_URS_2025_01/771591241</t>
  </si>
  <si>
    <t>"m.č. 043" 4</t>
  </si>
  <si>
    <t>"m.č. 054" 4</t>
  </si>
  <si>
    <t>293</t>
  </si>
  <si>
    <t>771591264</t>
  </si>
  <si>
    <t>Izolace těsnícími pásy mezi podlahou a stěnou</t>
  </si>
  <si>
    <t>428152833</t>
  </si>
  <si>
    <t>https://podminky.urs.cz/item/CS_URS_2025_01/771591264</t>
  </si>
  <si>
    <t>"m.č. 043" 10</t>
  </si>
  <si>
    <t>"m.č. 054" 13,42</t>
  </si>
  <si>
    <t>294</t>
  </si>
  <si>
    <t>998771111</t>
  </si>
  <si>
    <t>Přesun hmot tonážní pro podlahy z dlaždic s omezením mechanizace v objektech v do 6 m</t>
  </si>
  <si>
    <t>-123368843</t>
  </si>
  <si>
    <t>https://podminky.urs.cz/item/CS_URS_2025_01/998771111</t>
  </si>
  <si>
    <t>776</t>
  </si>
  <si>
    <t>Podlahy povlakové</t>
  </si>
  <si>
    <t>295</t>
  </si>
  <si>
    <t>776111311</t>
  </si>
  <si>
    <t>Vysátí podkladu povlakových podlah</t>
  </si>
  <si>
    <t>-2140831895</t>
  </si>
  <si>
    <t>https://podminky.urs.cz/item/CS_URS_2025_01/776111311</t>
  </si>
  <si>
    <t>Součást skladby ( P1, P2, P3, P4, P6, P7 a P8)</t>
  </si>
  <si>
    <t>Skladba ( P8 ) :</t>
  </si>
  <si>
    <t>296</t>
  </si>
  <si>
    <t>776121112</t>
  </si>
  <si>
    <t>Vodou ředitelná penetrace savého podkladu povlakových podlah</t>
  </si>
  <si>
    <t>788275338</t>
  </si>
  <si>
    <t>https://podminky.urs.cz/item/CS_URS_2025_01/776121112</t>
  </si>
  <si>
    <t>297</t>
  </si>
  <si>
    <t>776141121</t>
  </si>
  <si>
    <t>Stěrka podlahová nivelační pro vyrovnání podkladu povlakových podlah pevnosti 30 MPa tl do 3 mm</t>
  </si>
  <si>
    <t>-1405630911</t>
  </si>
  <si>
    <t>https://podminky.urs.cz/item/CS_URS_2025_01/776141121</t>
  </si>
  <si>
    <t>Součást skladby ( P1, P2, P3 a P4 )</t>
  </si>
  <si>
    <t>298</t>
  </si>
  <si>
    <t>776141124</t>
  </si>
  <si>
    <t>Stěrka podlahová nivelační pro vyrovnání podkladu povlakových podlah pevnosti 30 MPa tl přes 8 do 10 mm</t>
  </si>
  <si>
    <t>1262768293</t>
  </si>
  <si>
    <t>https://podminky.urs.cz/item/CS_URS_2025_01/776141124</t>
  </si>
  <si>
    <t>Součást skladby (  P6, P7 a P8 )</t>
  </si>
  <si>
    <t>299</t>
  </si>
  <si>
    <t>776141r01</t>
  </si>
  <si>
    <t>-1676329156</t>
  </si>
  <si>
    <t>300</t>
  </si>
  <si>
    <t>776221111</t>
  </si>
  <si>
    <t>Lepení pásů z PVC standardním lepidlem</t>
  </si>
  <si>
    <t>-498970102</t>
  </si>
  <si>
    <t>https://podminky.urs.cz/item/CS_URS_2025_01/776221111</t>
  </si>
  <si>
    <t>301</t>
  </si>
  <si>
    <t>284111r01</t>
  </si>
  <si>
    <t>heterogenní vinylová povlaková krytina, odstín béžové - viz PD interér</t>
  </si>
  <si>
    <t>1745634212</t>
  </si>
  <si>
    <t>Skladba ( P1 )</t>
  </si>
  <si>
    <t>37,8*1,08 'Přepočtené koeficientem množství</t>
  </si>
  <si>
    <t>302</t>
  </si>
  <si>
    <t>284110r04</t>
  </si>
  <si>
    <t>heterogenní vinylová povlaková krytina, převládající odstín lomená bíla - viz PD interér</t>
  </si>
  <si>
    <t>531826921</t>
  </si>
  <si>
    <t>Viz PD interiér</t>
  </si>
  <si>
    <t>35,3*1,1 'Přepočtené koeficientem množství</t>
  </si>
  <si>
    <t>303</t>
  </si>
  <si>
    <t>284110r05</t>
  </si>
  <si>
    <t>heterogenní vinylová povlaková krytina, převládající odstín šedá - viz PD interér</t>
  </si>
  <si>
    <t>1339358979</t>
  </si>
  <si>
    <t>93,95*1,1 'Přepočtené koeficientem množství</t>
  </si>
  <si>
    <t>304</t>
  </si>
  <si>
    <t>776221221</t>
  </si>
  <si>
    <t>Lepení elektrostaticky vodivých čtverců z PVC</t>
  </si>
  <si>
    <t>-1195301106</t>
  </si>
  <si>
    <t>https://podminky.urs.cz/item/CS_URS_2025_01/776221221</t>
  </si>
  <si>
    <t>305</t>
  </si>
  <si>
    <t>284111r02</t>
  </si>
  <si>
    <t>antistatická povlaková krytina z homogenního PVC, výrazný chipsovaný design - viz PD interér</t>
  </si>
  <si>
    <t>1000410071</t>
  </si>
  <si>
    <t>44,55*1,08 'Přepočtené koeficientem množství</t>
  </si>
  <si>
    <t>306</t>
  </si>
  <si>
    <t>284111r03</t>
  </si>
  <si>
    <t>homogenní vinylová povlaková krytina s ochranou proti elektrostatickému výboji, převládající odstín sv. béžová - viz PD interér</t>
  </si>
  <si>
    <t>-736720643</t>
  </si>
  <si>
    <t>2,2*1,08 'Přepočtené koeficientem množství</t>
  </si>
  <si>
    <t>307</t>
  </si>
  <si>
    <t>776223111</t>
  </si>
  <si>
    <t>Spoj povlakových podlahovin z PVC svařováním za tepla</t>
  </si>
  <si>
    <t>1396511160</t>
  </si>
  <si>
    <t>https://podminky.urs.cz/item/CS_URS_2025_01/776223111</t>
  </si>
  <si>
    <t>- přepočteno koeficientem na základě plochy</t>
  </si>
  <si>
    <t>"viz pol. č. 284111r01" 40,824*0,85</t>
  </si>
  <si>
    <t>"viz pol. č. 284111r02" 48,114*0,85</t>
  </si>
  <si>
    <t>"viz pol. č. 284111r03" 2,376*0,85</t>
  </si>
  <si>
    <t>"viz pol. č. 284110r04" 38,83*0,85</t>
  </si>
  <si>
    <t>"viz pol. č. 284110r05" 103,345*0,85</t>
  </si>
  <si>
    <t>308</t>
  </si>
  <si>
    <t>776411212</t>
  </si>
  <si>
    <t>Montáž tahaných obvodových soklíků z PVC výšky do 100 mm</t>
  </si>
  <si>
    <t>-833386763</t>
  </si>
  <si>
    <t>https://podminky.urs.cz/item/CS_URS_2025_01/776411212</t>
  </si>
  <si>
    <t>309</t>
  </si>
  <si>
    <t>205304166</t>
  </si>
  <si>
    <t>"m.č. 108" 20,35-2,32-1,7-1,2-0,8-0,9-0,7*2</t>
  </si>
  <si>
    <t>"m.č. 113" 21,73-1,7-0,7*2-0,8-1,3*2</t>
  </si>
  <si>
    <t>27,26*0,12 'Přepočtené koeficientem množství</t>
  </si>
  <si>
    <t>310</t>
  </si>
  <si>
    <t>748404250</t>
  </si>
  <si>
    <t>37,79*0,12 'Přepočtené koeficientem množství</t>
  </si>
  <si>
    <t>311</t>
  </si>
  <si>
    <t>-1569092640</t>
  </si>
  <si>
    <t>"m.č. 044" 28,74-1,3-0,9-0,7</t>
  </si>
  <si>
    <t>"m.č. 046" 20,33-0,9</t>
  </si>
  <si>
    <t>"m.č. 052" 17,86-0,9</t>
  </si>
  <si>
    <t>"m.č. 109" 6,78-1,1-0,9</t>
  </si>
  <si>
    <t>95,45*0,12 'Přepočtené koeficientem množství</t>
  </si>
  <si>
    <t>312</t>
  </si>
  <si>
    <t>1364867988</t>
  </si>
  <si>
    <t>"m.č. 110" 2,65-0,7</t>
  </si>
  <si>
    <t>"m.č. 112" 20,3-1,3-0,7</t>
  </si>
  <si>
    <t>"m.č. 117" 17-1,3-1,8</t>
  </si>
  <si>
    <t>"m.č. 118" 4,6-1,8</t>
  </si>
  <si>
    <t>36,95*0,12 'Přepočtené koeficientem množství</t>
  </si>
  <si>
    <t>313</t>
  </si>
  <si>
    <t>1448885370</t>
  </si>
  <si>
    <t>4,92*0,12 'Přepočtené koeficientem množství</t>
  </si>
  <si>
    <t>314</t>
  </si>
  <si>
    <t>776421111</t>
  </si>
  <si>
    <t>Montáž obvodových lišt lepením</t>
  </si>
  <si>
    <t>2061898117</t>
  </si>
  <si>
    <t>https://podminky.urs.cz/item/CS_URS_2025_01/776421111</t>
  </si>
  <si>
    <t>315</t>
  </si>
  <si>
    <t>28342003</t>
  </si>
  <si>
    <t>lišta ukončovací z PVC 10mm</t>
  </si>
  <si>
    <t>1493872055</t>
  </si>
  <si>
    <t>205,3*1,02 'Přepočtené koeficientem množství</t>
  </si>
  <si>
    <t>316</t>
  </si>
  <si>
    <t>28342163</t>
  </si>
  <si>
    <t>lišta podlahová PVC fabion</t>
  </si>
  <si>
    <t>1336249847</t>
  </si>
  <si>
    <t>"m.č. 117" 15,28-1,8-1,3</t>
  </si>
  <si>
    <t>"m.č. 108" 20,35-2,32-1,7-0,8-0,9-0,7*2-1,2</t>
  </si>
  <si>
    <t>317</t>
  </si>
  <si>
    <t>776991121</t>
  </si>
  <si>
    <t>Základní čištění nově položených podlahovin vysátím a setřením vlhkým mopem</t>
  </si>
  <si>
    <t>1297872098</t>
  </si>
  <si>
    <t>https://podminky.urs.cz/item/CS_URS_2025_01/776991121</t>
  </si>
  <si>
    <t>"viz pol. č. 284111r01" 40,824+5,05</t>
  </si>
  <si>
    <t>"viz pol. č. 284111r02" 48,114+5,346</t>
  </si>
  <si>
    <t>"viz pol. č. 284111r03" 2,376+0,746</t>
  </si>
  <si>
    <t>"viz pol. č. 284110r04" 38,83+5,099</t>
  </si>
  <si>
    <t>"viz pol. č. 284110r05" 103,345+12,498</t>
  </si>
  <si>
    <t>318</t>
  </si>
  <si>
    <t>776991141</t>
  </si>
  <si>
    <t>Pastování a leštění podlahovin ručně</t>
  </si>
  <si>
    <t>218495766</t>
  </si>
  <si>
    <t>https://podminky.urs.cz/item/CS_URS_2025_01/776991141</t>
  </si>
  <si>
    <t>319</t>
  </si>
  <si>
    <t>998776111</t>
  </si>
  <si>
    <t>Přesun hmot tonážní pro podlahy povlakové s omezením mechanizace v objektech v do 6 m</t>
  </si>
  <si>
    <t>-820662310</t>
  </si>
  <si>
    <t>https://podminky.urs.cz/item/CS_URS_2025_01/998776111</t>
  </si>
  <si>
    <t>781</t>
  </si>
  <si>
    <t>Dokončovací práce - obklady</t>
  </si>
  <si>
    <t>320</t>
  </si>
  <si>
    <t>781111011</t>
  </si>
  <si>
    <t>Ometení (oprášení) stěny při přípravě podkladu</t>
  </si>
  <si>
    <t>-1932781153</t>
  </si>
  <si>
    <t>https://podminky.urs.cz/item/CS_URS_2025_01/781111011</t>
  </si>
  <si>
    <t>"m.č. 042" 5,7*2,5-0,8*2,05</t>
  </si>
  <si>
    <t>"m.č. 043" 10*2,5-2*0,8*2,05</t>
  </si>
  <si>
    <t>"m.č. 054" 13,42*2,8-(1,4*2,05+0,9*1,2)</t>
  </si>
  <si>
    <t>"m.č. 114" 8,2*2,5-0,9*2,05</t>
  </si>
  <si>
    <t>"m.č. 115" 6,98*2,5-2*0,8*2,05</t>
  </si>
  <si>
    <t>"m.č. 116" 4,88*2,5-0,8*2,05</t>
  </si>
  <si>
    <t>"m.č. 119" 6,2*2,5-0,9*2,05</t>
  </si>
  <si>
    <t>"m.č. 121" 5,56*2,5-2*0,8*2,05</t>
  </si>
  <si>
    <t>"m.č. 122" 5,47*2,5-0,8*2,05</t>
  </si>
  <si>
    <t>"m.č. 106" 0,91*1,5</t>
  </si>
  <si>
    <t>"m.č. 112" 1,5*1,5</t>
  </si>
  <si>
    <t>"m.č. 117" (1,12+1,87)*1,5</t>
  </si>
  <si>
    <t>321</t>
  </si>
  <si>
    <t>781121011</t>
  </si>
  <si>
    <t>Nátěr penetrační na stěnu</t>
  </si>
  <si>
    <t>1702024956</t>
  </si>
  <si>
    <t>https://podminky.urs.cz/item/CS_URS_2025_01/781121011</t>
  </si>
  <si>
    <t>322</t>
  </si>
  <si>
    <t>781131112</t>
  </si>
  <si>
    <t>Izolace pod obklad nátěrem nebo stěrkou ve dvou vrstvách</t>
  </si>
  <si>
    <t>1051262787</t>
  </si>
  <si>
    <t>https://podminky.urs.cz/item/CS_URS_2025_01/781131112</t>
  </si>
  <si>
    <t>"m.č. 043" 10*2-2*0,8*2</t>
  </si>
  <si>
    <t>"m.č. 054" 13,42*2-(1,4*2+0,9*1,1)</t>
  </si>
  <si>
    <t>"m.č. 114" 1,5*1,6</t>
  </si>
  <si>
    <t>"m.č. 115" 1,5*1,6</t>
  </si>
  <si>
    <t>"m.č. 119" 1,5*1,6</t>
  </si>
  <si>
    <t>"m.č. 121" 1,5*1,6</t>
  </si>
  <si>
    <t>323</t>
  </si>
  <si>
    <t>781472214</t>
  </si>
  <si>
    <t>Montáž obkladů keramických hladkých lepených cementovým flexibilním lepidlem přes 4 do 6 ks/m2</t>
  </si>
  <si>
    <t>974941171</t>
  </si>
  <si>
    <t>https://podminky.urs.cz/item/CS_URS_2025_01/781472214</t>
  </si>
  <si>
    <t>324</t>
  </si>
  <si>
    <t>5976170r01</t>
  </si>
  <si>
    <t>keramický obklad rozměru 600x300mm, základní odstín bílošedá s jemným vsypem, matný design - viz PD interiér</t>
  </si>
  <si>
    <t>-1715837629</t>
  </si>
  <si>
    <t>"m.č. 042" (5,7-1)*2,5-0,8*2,05</t>
  </si>
  <si>
    <t>"m.č. 043" (10-3,15)*2,5-2*0,8*2,05</t>
  </si>
  <si>
    <t>"m.č. 114" (8,2-4,1)*2,5-0,9*2,05</t>
  </si>
  <si>
    <t>"m.č. 115" (6,98-2,23)*2,5-2*0,8*2,05</t>
  </si>
  <si>
    <t>"m.č. 121" (5,56-1)*2,5-2*0,8*2,05</t>
  </si>
  <si>
    <t>"m.č. 122" (5,47-0,95)*2,5-0,8*2,05</t>
  </si>
  <si>
    <t>116,576*1,15 'Přepočtené koeficientem množství</t>
  </si>
  <si>
    <t>325</t>
  </si>
  <si>
    <t>5976171r02</t>
  </si>
  <si>
    <t>keramický obklad rozměru 600x300mm, základní odstín sv. béžová s jemným vsypem, matný design - viz PD interiér</t>
  </si>
  <si>
    <t>-26493200</t>
  </si>
  <si>
    <t>"m.č. 042" 1*2,5</t>
  </si>
  <si>
    <t>"m.č. 043" 3,15*2,5</t>
  </si>
  <si>
    <t>"m.č. 114" 4,1*2,5</t>
  </si>
  <si>
    <t>"m.č. 115" 2,23*2,5</t>
  </si>
  <si>
    <t>"m.č. 121" 1*2,5</t>
  </si>
  <si>
    <t>"m.č. 122" 0,95*2,5</t>
  </si>
  <si>
    <t>31,075*1,15 'Přepočtené koeficientem množství</t>
  </si>
  <si>
    <t>326</t>
  </si>
  <si>
    <t>781472217</t>
  </si>
  <si>
    <t>Montáž obkladů keramických hladkých lepených cementovým flexibilním lepidlem přes 12 do 19 ks/m2</t>
  </si>
  <si>
    <t>-2012763786</t>
  </si>
  <si>
    <t>https://podminky.urs.cz/item/CS_URS_2025_01/781472217</t>
  </si>
  <si>
    <t>327</t>
  </si>
  <si>
    <t>5976170r03</t>
  </si>
  <si>
    <t>keramický obklad rozměru 200x400mm, základní odsnín bílobéžové, matný design - viz PD interiér</t>
  </si>
  <si>
    <t>346923153</t>
  </si>
  <si>
    <t>8,1*1,1 'Přepočtené koeficientem množství</t>
  </si>
  <si>
    <t>328</t>
  </si>
  <si>
    <t>781495115</t>
  </si>
  <si>
    <t>Spárování vnitřních obkladů silikonem</t>
  </si>
  <si>
    <t>1500638970</t>
  </si>
  <si>
    <t>https://podminky.urs.cz/item/CS_URS_2025_01/781495115</t>
  </si>
  <si>
    <t>"m.č. 042" 5,7-0,8+4*2,5</t>
  </si>
  <si>
    <t>"m.č. 043" 10-2*0,8+4*2,5</t>
  </si>
  <si>
    <t>"m.č. 054" 13,42-1,4+4*2,5</t>
  </si>
  <si>
    <t>"m.č. 114" 8,2-0,9+4*2,5</t>
  </si>
  <si>
    <t>"m.č. 115" 6,98-2+4*2,5</t>
  </si>
  <si>
    <t>"m.č. 116" 4,88-0,8+4*2,5</t>
  </si>
  <si>
    <t>"m.č. 119" 6,2-0,9+4*2,5</t>
  </si>
  <si>
    <t>"m.č. 121" 5,56-2*0,8+4*2,5</t>
  </si>
  <si>
    <t>"m.č. 122" 5,47-0,8+4*2,5</t>
  </si>
  <si>
    <t>329</t>
  </si>
  <si>
    <t>781769191</t>
  </si>
  <si>
    <t>Příplatek k montáži obkladů vnějších z dlaždic z čediče za plochu do 10 m2</t>
  </si>
  <si>
    <t>874977080</t>
  </si>
  <si>
    <t>https://podminky.urs.cz/item/CS_URS_2025_01/781769191</t>
  </si>
  <si>
    <t>- obklady 600 x 300 mm - odstín bílošedá</t>
  </si>
  <si>
    <t>- obklady 600 x 300 mm - odstín béžová</t>
  </si>
  <si>
    <t>- obklady 200 x 400 mm - odstín béžová</t>
  </si>
  <si>
    <t>330</t>
  </si>
  <si>
    <t>998781111</t>
  </si>
  <si>
    <t>Přesun hmot tonážní pro obklady keramické s omezením mechanizace v objektech v do 6 m</t>
  </si>
  <si>
    <t>-1636649650</t>
  </si>
  <si>
    <t>https://podminky.urs.cz/item/CS_URS_2025_01/998781111</t>
  </si>
  <si>
    <t>783</t>
  </si>
  <si>
    <t>Dokončovací práce - nátěry</t>
  </si>
  <si>
    <t>331</t>
  </si>
  <si>
    <t>783801401</t>
  </si>
  <si>
    <t>Ometení omítek před provedením nátěru</t>
  </si>
  <si>
    <t>-2049281674</t>
  </si>
  <si>
    <t>https://podminky.urs.cz/item/CS_URS_2025_01/783801401</t>
  </si>
  <si>
    <t>- příprava pod nátěr stropy</t>
  </si>
  <si>
    <t>332</t>
  </si>
  <si>
    <t>783823151</t>
  </si>
  <si>
    <t>Penetrační akrylátový nátěr hrubých betonových povrchů a hrubých, rýhovaných a škrábaných omítek</t>
  </si>
  <si>
    <t>-915427180</t>
  </si>
  <si>
    <t>https://podminky.urs.cz/item/CS_URS_2025_01/783823151</t>
  </si>
  <si>
    <t>333</t>
  </si>
  <si>
    <t>783933151</t>
  </si>
  <si>
    <t>Penetrační epoxidový nátěr hladkých betonových podlah</t>
  </si>
  <si>
    <t>-1995453599</t>
  </si>
  <si>
    <t>https://podminky.urs.cz/item/CS_URS_2025_01/783933151</t>
  </si>
  <si>
    <t>334</t>
  </si>
  <si>
    <t>783937163</t>
  </si>
  <si>
    <t>Krycí dvojnásobný epoxidový rozpouštědlový nátěr betonové podlahy</t>
  </si>
  <si>
    <t>-1864942070</t>
  </si>
  <si>
    <t>https://podminky.urs.cz/item/CS_URS_2025_01/783937163</t>
  </si>
  <si>
    <t>- požadavek na materiálové vlastnosti viz PD</t>
  </si>
  <si>
    <t>"m.č. 041 - sokl" (14,81-1)*0,1</t>
  </si>
  <si>
    <t>Skladba ( K1 )</t>
  </si>
  <si>
    <t>"čistící zóna" 2</t>
  </si>
  <si>
    <t>784</t>
  </si>
  <si>
    <t>Dokončovací práce - malby a tapety</t>
  </si>
  <si>
    <t>335</t>
  </si>
  <si>
    <t>784111001</t>
  </si>
  <si>
    <t>Oprášení (ometení ) podkladu v místnostech v do 3,80 m</t>
  </si>
  <si>
    <t>2024529151</t>
  </si>
  <si>
    <t>https://podminky.urs.cz/item/CS_URS_2025_01/784111001</t>
  </si>
  <si>
    <t>"viz pol.č. 78421-R1" 94,406</t>
  </si>
  <si>
    <t>"viz pol.č. 78421-R2" 145,071</t>
  </si>
  <si>
    <t>"viz pol.č. 78421-R3" 480,821</t>
  </si>
  <si>
    <t>"viz pol.č. 78421-R4" 123,63</t>
  </si>
  <si>
    <t>336</t>
  </si>
  <si>
    <t>784171001</t>
  </si>
  <si>
    <t>Olepování vnitřních ploch páskou v místnostech v do 3,80 m</t>
  </si>
  <si>
    <t>CS ÚRS 2023 01</t>
  </si>
  <si>
    <t>1285256906</t>
  </si>
  <si>
    <t>https://podminky.urs.cz/item/CS_URS_2023_01/784171001</t>
  </si>
  <si>
    <t>337</t>
  </si>
  <si>
    <t>581248380</t>
  </si>
  <si>
    <t>páska maskovací krepová pro malířské potřeby š 50mm</t>
  </si>
  <si>
    <t>570818611</t>
  </si>
  <si>
    <t>338</t>
  </si>
  <si>
    <t>784171101</t>
  </si>
  <si>
    <t>Zakrytí vnitřních podlah včetně pozdějšího odkrytí</t>
  </si>
  <si>
    <t>1980444694</t>
  </si>
  <si>
    <t>https://podminky.urs.cz/item/CS_URS_2025_01/784171101</t>
  </si>
  <si>
    <t>"podlahová plocha - 50% užitné plochy" 407,95</t>
  </si>
  <si>
    <t>407,95*0,5 'Přepočtené koeficientem množství</t>
  </si>
  <si>
    <t>339</t>
  </si>
  <si>
    <t>58124844</t>
  </si>
  <si>
    <t>fólie pro malířské potřeby zakrývací tl 25µ 4x5m</t>
  </si>
  <si>
    <t>-43579568</t>
  </si>
  <si>
    <t>407,95*1,15 'Přepočtené koeficientem množství</t>
  </si>
  <si>
    <t>340</t>
  </si>
  <si>
    <t>24771210</t>
  </si>
  <si>
    <t>páska fasádní silikonová š 60mm</t>
  </si>
  <si>
    <t>-1055080200</t>
  </si>
  <si>
    <t>407,95*0,85 'Přepočtené koeficientem množství</t>
  </si>
  <si>
    <t>341</t>
  </si>
  <si>
    <t>784171111</t>
  </si>
  <si>
    <t>Zakrytí vnitřních ploch stěn v místnostech v do 3,80 m</t>
  </si>
  <si>
    <t>-404328964</t>
  </si>
  <si>
    <t>https://podminky.urs.cz/item/CS_URS_2023_01/784171111</t>
  </si>
  <si>
    <t>"koef malovaných ploch" (155,221+145,071+480,821+62,815)*0,15</t>
  </si>
  <si>
    <t>342</t>
  </si>
  <si>
    <t>581248440</t>
  </si>
  <si>
    <t>1416987906</t>
  </si>
  <si>
    <t>126,5892*1,15 'Přepočtené koeficientem množství</t>
  </si>
  <si>
    <t>343</t>
  </si>
  <si>
    <t>58124840</t>
  </si>
  <si>
    <t>páska malířská z PVC a UV odolná (7 dnů) do š 50mm</t>
  </si>
  <si>
    <t>1410526308</t>
  </si>
  <si>
    <t>344</t>
  </si>
  <si>
    <t>78421-R1</t>
  </si>
  <si>
    <t>Nátěr N1b - Polyuretanový akrylátový lak - místnosti s vysokým nárokem na mechanickou a chemickou odolnos a omyvatelnost - 1x penetrace 1x pomocný a 1x vrchní nátěr, D+M</t>
  </si>
  <si>
    <t>-130273782</t>
  </si>
  <si>
    <t>"m.č. 108" 20,35*3-(1*2,05+2*0,9*2,05+1,28*2,18+1,15*2,05+2,35*2,3+1,5*2,15)</t>
  </si>
  <si>
    <t>"m.č. 111" 12,92*3-1,1*2,05</t>
  </si>
  <si>
    <t>"m.č. 120" 8,72*2,7-(3*0,9*2,05+0,8*2,05)</t>
  </si>
  <si>
    <t>345</t>
  </si>
  <si>
    <t>78421-R2</t>
  </si>
  <si>
    <t>Nátěr N1c - 100% akrylátová omyvatelná barva s fotokatalickým efektem, třída proti oděru 1, 1x penetrace, 1x pomocný nátěr neředěný, 1x vrchní nátěr neředěný, D+M</t>
  </si>
  <si>
    <t>83376104</t>
  </si>
  <si>
    <t>"m.č. 106" 18,66*3-(1,15*2,05+1,5*1,5)</t>
  </si>
  <si>
    <t>"m.č. 113" 21,73*3-(1,5*2,3+0,8*2,05+1,3*2,05*2+1,5*1,5)</t>
  </si>
  <si>
    <t>"m.č. 123" 15,11*3-(1,5*1,5*0,9*2,05)</t>
  </si>
  <si>
    <t>346</t>
  </si>
  <si>
    <t>78421-R3</t>
  </si>
  <si>
    <t>Nátěr N1d - Omyvatelná interiérová barva - místnosti se středním nárokem na mechanickou i chemickou odolnost a omyvatelnost 1x penetrace, 1x pomocný nátěr, 1x vrchní nátěr, D+M</t>
  </si>
  <si>
    <t>1728938679</t>
  </si>
  <si>
    <t>"m.č. 044a" 6,22*3,28-1,3*2,05</t>
  </si>
  <si>
    <t>"m.č. 051a" 27*2,3-(2*1*2,05+1,3*2,05+2,3*2,15)</t>
  </si>
  <si>
    <t>"m.č. 044" 28,74*3-(1*2,05+0,8*2,05+1,3*2,05)</t>
  </si>
  <si>
    <t>"m.č. 045" 17,52*3,2-(1*2,05)</t>
  </si>
  <si>
    <t>"m.č. 046" 20,33*3,2-(1*2,05)</t>
  </si>
  <si>
    <t>"m.č. 052" 17,86*3,2-(1*2,05)</t>
  </si>
  <si>
    <t>"m.č. S.053" 28,65*3,35-(1*2,05+2*0,9*1,2+0,6*1,5)</t>
  </si>
  <si>
    <t>"m.č. S.055" 16,6*3,35-(0,9*2,05)</t>
  </si>
  <si>
    <t>"m.č. 109" 6,78*3-(0,9*2,05+1,1*2,2)</t>
  </si>
  <si>
    <t>347</t>
  </si>
  <si>
    <t>78421-R4</t>
  </si>
  <si>
    <t>Nátěr N1f - Interiérová barva s antibakteriálními účinky - mísnosti zdravotnických zařízení s vysokým nárokem na mechanickou, chemickou odolnost a omyvatelnost 1x penetrační nátěr, 1x základní nátěr, 1x vrchní nátěr, D+M</t>
  </si>
  <si>
    <t>-758024457</t>
  </si>
  <si>
    <t>"m.č. 110" 6,6*2,5-(2*0,8*2,05)</t>
  </si>
  <si>
    <t>"m.č. 112" 18,92*3-(1,3*2,05+1,5*1,5*2)</t>
  </si>
  <si>
    <t>"m.č. 117" 15,28*3-(2*1,5*1,5+1,3*2,05)</t>
  </si>
  <si>
    <t>"m.č. 118" 7,38*3</t>
  </si>
  <si>
    <t>N00</t>
  </si>
  <si>
    <t>Provizoria</t>
  </si>
  <si>
    <t>N03</t>
  </si>
  <si>
    <t>Oddělovací stěny</t>
  </si>
  <si>
    <t>348</t>
  </si>
  <si>
    <t>7631000r01</t>
  </si>
  <si>
    <t>Komplexní opatření proti prašnosti a utěsnění prostor, které jsou dotčeny rekonstrukcí</t>
  </si>
  <si>
    <t>-821506829</t>
  </si>
  <si>
    <t>- utěsnění veškerých stavebních výplní, vedoucí do prostorů zasažených stavebními prácemi</t>
  </si>
  <si>
    <t>- komplexní řešení v ramci všech úrovní budovy zasažených stavebními prácemi</t>
  </si>
  <si>
    <t>349</t>
  </si>
  <si>
    <t>7631114r01</t>
  </si>
  <si>
    <t>SDK příčka tl 100 mm profil CW+UW 75 desky 2xDF 12,5 s izolací EI 90 Rw do 57 dB, včetně opatření proti prašnosti a akustické vlastnosti dle požadavků investora</t>
  </si>
  <si>
    <t>-559379119</t>
  </si>
  <si>
    <t>uzavření prostoru nerealizované části</t>
  </si>
  <si>
    <t>součástí dodávky příček budou i opatření  pro prachotěsnost a vzduchotěsnost příček</t>
  </si>
  <si>
    <t>součastně příčky musí splňovat požadavky na akustiku</t>
  </si>
  <si>
    <t>- značení místností dle původního stavu</t>
  </si>
  <si>
    <t>- Provizoria 1. fáze:</t>
  </si>
  <si>
    <t>"předpokládaná odělovací provizoria - m.č. 003" 2,65*3</t>
  </si>
  <si>
    <t>"předpokládaná odělovací provizoria - m.č. S.002" 2,35*3</t>
  </si>
  <si>
    <t>350</t>
  </si>
  <si>
    <t>763111811</t>
  </si>
  <si>
    <t>Demontáž SDK příčky s jednoduchou ocelovou nosnou konstrukcí opláštění jednoduché</t>
  </si>
  <si>
    <t>1501964146</t>
  </si>
  <si>
    <t>https://podminky.urs.cz/item/CS_URS_2025_01/763111811</t>
  </si>
  <si>
    <t>351</t>
  </si>
  <si>
    <t>763181311</t>
  </si>
  <si>
    <t>Montáž jednokřídlové kovové zárubně do SDK příčky</t>
  </si>
  <si>
    <t>-824520670</t>
  </si>
  <si>
    <t>https://podminky.urs.cz/item/CS_URS_2025_01/763181311</t>
  </si>
  <si>
    <t>oddělovací provizoria:</t>
  </si>
  <si>
    <t>"m.č. 003" 1</t>
  </si>
  <si>
    <t>"m.č. S.002" 1</t>
  </si>
  <si>
    <t>352</t>
  </si>
  <si>
    <t>55331597r01</t>
  </si>
  <si>
    <t>zárubeň jednokřídlá ocelová s PO pro sádrokartonové příčky tl stěny 100-150mm rozměru 900-1100/1970-2100mm</t>
  </si>
  <si>
    <t>-1970382887</t>
  </si>
  <si>
    <t>353</t>
  </si>
  <si>
    <t>7631813r01</t>
  </si>
  <si>
    <t>Příplatek za montáž dveří a zárubní s požadavkem na aktustiku a prachotěsnost dveří</t>
  </si>
  <si>
    <t>1818144677</t>
  </si>
  <si>
    <t>Viz  PD stavební část - výkresy půdorysů, výkresy řezů a Tech.zpr.</t>
  </si>
  <si>
    <t>- součástí montáže a dodávky jsou koumplexní řešení osazení zárubně a dvěří za účelem prachotěsnosti, vzduchotěsnosti a akustiky</t>
  </si>
  <si>
    <t>- doudávka včetně kompletního materiálu a montáže</t>
  </si>
  <si>
    <t>354</t>
  </si>
  <si>
    <t>763181811</t>
  </si>
  <si>
    <t>Demontáž jednokřídlové kovové zárubně v do 2,75 m SDK příčka</t>
  </si>
  <si>
    <t>245097449</t>
  </si>
  <si>
    <t>https://podminky.urs.cz/item/CS_URS_2025_01/763181811</t>
  </si>
  <si>
    <t>"viz pol.č. 763181311" 2</t>
  </si>
  <si>
    <t>355</t>
  </si>
  <si>
    <t>76700-R03c</t>
  </si>
  <si>
    <t>Dveře dřevěné 900x1970 mm polodrážkové, jednokřídlé plné, otočné s PO a těsněním, D+M</t>
  </si>
  <si>
    <t>-826346152</t>
  </si>
  <si>
    <t>356</t>
  </si>
  <si>
    <t>76700-R04</t>
  </si>
  <si>
    <t xml:space="preserve">Demontáž dveři dřevěných 900x1970 mm </t>
  </si>
  <si>
    <t>-2047738574</t>
  </si>
  <si>
    <t>"viz pol.č. 7670-R03c" 2</t>
  </si>
  <si>
    <t>357</t>
  </si>
  <si>
    <t>998763_R1</t>
  </si>
  <si>
    <t>Přesun hmot a sutí v objektech v přes do 6 m, odvoz a uskladnení sutí na skládce</t>
  </si>
  <si>
    <t>577815064</t>
  </si>
  <si>
    <t>358</t>
  </si>
  <si>
    <t>-1806877319</t>
  </si>
  <si>
    <t>D1.01.3 - Požárně bezpečnostní řešení</t>
  </si>
  <si>
    <t>Ing. Polický</t>
  </si>
  <si>
    <t>PBŘ - Požárně bezpečnostrní řešení</t>
  </si>
  <si>
    <t>713 - Izolace tepelné</t>
  </si>
  <si>
    <t>PBŘ</t>
  </si>
  <si>
    <t>Požárně bezpečnostrní řešení</t>
  </si>
  <si>
    <t>7131233r01</t>
  </si>
  <si>
    <t xml:space="preserve">Utěsnění prostupů PUR pěnou </t>
  </si>
  <si>
    <t>odvozeno z CS ÚRS</t>
  </si>
  <si>
    <t>1440309786</t>
  </si>
  <si>
    <t>23170006</t>
  </si>
  <si>
    <t>pěna montážní PUR protipožární dvojsložková</t>
  </si>
  <si>
    <t>litr</t>
  </si>
  <si>
    <t>-1170709246</t>
  </si>
  <si>
    <t>713463131</t>
  </si>
  <si>
    <t>Montáž izolace tepelné potrubí potrubními pouzdry bez úpravy slepenými 1x tl izolace do 25 mm</t>
  </si>
  <si>
    <t>1786408790</t>
  </si>
  <si>
    <t>https://podminky.urs.cz/item/CS_URS_2025_01/713463131</t>
  </si>
  <si>
    <t>24771150</t>
  </si>
  <si>
    <t>bandáž protipožární</t>
  </si>
  <si>
    <t>-1491835313</t>
  </si>
  <si>
    <t>783805300</t>
  </si>
  <si>
    <t>Provedení funkčního nátěru termoizolačního, se schopností překlenutí trhlin aj. hladkých betonových povrchů nebo povrchů z desek</t>
  </si>
  <si>
    <t>279170339</t>
  </si>
  <si>
    <t>https://podminky.urs.cz/item/CS_URS_2025_01/783805300</t>
  </si>
  <si>
    <t>24597001</t>
  </si>
  <si>
    <t>nátěr protipožární pro beton a zdivo</t>
  </si>
  <si>
    <t>1798721874</t>
  </si>
  <si>
    <t>953943211</t>
  </si>
  <si>
    <t>Osazování hasicího přístroje</t>
  </si>
  <si>
    <t>775592948</t>
  </si>
  <si>
    <t>https://podminky.urs.cz/item/CS_URS_2025_01/953943211</t>
  </si>
  <si>
    <t>44932114</t>
  </si>
  <si>
    <t>přístroj hasicí ruční práškový PG 6 LE</t>
  </si>
  <si>
    <t>-1872918843</t>
  </si>
  <si>
    <t>44932211</t>
  </si>
  <si>
    <t>přístroj hasicí ruční sněhový KS 5 BG</t>
  </si>
  <si>
    <t>-1459647408</t>
  </si>
  <si>
    <t>953993311</t>
  </si>
  <si>
    <t>Osazení bezpečnostní, orientační nebo informační tabulky samolepicí</t>
  </si>
  <si>
    <t>-1739767027</t>
  </si>
  <si>
    <t>https://podminky.urs.cz/item/CS_URS_2025_01/953993311</t>
  </si>
  <si>
    <t>PBR100ozn</t>
  </si>
  <si>
    <t>označení protipožární ucpávky z obou stran požár. kce</t>
  </si>
  <si>
    <t>561720206</t>
  </si>
  <si>
    <t>953993321</t>
  </si>
  <si>
    <t>Osazení bezpečnostní, orientační nebo informační tabulky přilepením</t>
  </si>
  <si>
    <t>-923100544</t>
  </si>
  <si>
    <t>https://podminky.urs.cz/item/CS_URS_2025_01/953993321</t>
  </si>
  <si>
    <t>PBR100EVAK12</t>
  </si>
  <si>
    <t>označení únikových cest fotoluminiscenční značkou (únikové dveře)</t>
  </si>
  <si>
    <t>1490184486</t>
  </si>
  <si>
    <t>PBR100EVAK2</t>
  </si>
  <si>
    <t>označení únikových cest fotoluminiscenční značkou (únik vpravo)</t>
  </si>
  <si>
    <t>-1976572693</t>
  </si>
  <si>
    <t>PBR100EVAK3</t>
  </si>
  <si>
    <t>označení únikových cest fotoluminiscenční značkou (únik vlevo)</t>
  </si>
  <si>
    <t>-247609624</t>
  </si>
  <si>
    <t>PBR1PA5456</t>
  </si>
  <si>
    <t>MONTÁŽ PROTIPOŽÁRNÍ MANŽETY</t>
  </si>
  <si>
    <t>KS</t>
  </si>
  <si>
    <t>1507776332</t>
  </si>
  <si>
    <t>44983200</t>
  </si>
  <si>
    <t>manžeta požárně ochranná pro průchod PVC,PP,PE potrubí masivní/SDK stěnou EI 90-120, stropem EI 60-90 š 52mm</t>
  </si>
  <si>
    <t>1567986840</t>
  </si>
  <si>
    <t>PBR1TMEL</t>
  </si>
  <si>
    <t>MONTÁŽ PROTIPOŽÁRNÍHO TMELU</t>
  </si>
  <si>
    <t>-1198518403</t>
  </si>
  <si>
    <t>59081010</t>
  </si>
  <si>
    <t>tmel požárně ochranný protipožární zpěňující</t>
  </si>
  <si>
    <t>1402774007</t>
  </si>
  <si>
    <t>PBR9R1</t>
  </si>
  <si>
    <t>Revize přenosných hasících přístrojů</t>
  </si>
  <si>
    <t>-2073885046</t>
  </si>
  <si>
    <t>PBR9R2</t>
  </si>
  <si>
    <t>Vydání příslušných atestů</t>
  </si>
  <si>
    <t>1323433201</t>
  </si>
  <si>
    <t>713131151</t>
  </si>
  <si>
    <t>Montáž izolace tepelné stěn volně vloženými rohožemi, pásy, dílci, deskami 1 vrstva</t>
  </si>
  <si>
    <t>1953611202</t>
  </si>
  <si>
    <t>https://podminky.urs.cz/item/CS_URS_2025_01/713131151</t>
  </si>
  <si>
    <t>63148101</t>
  </si>
  <si>
    <t>deska tepelně izolační minerální univerzální λ=0,038-0,039 tl 50mm</t>
  </si>
  <si>
    <t>-380798436</t>
  </si>
  <si>
    <t>713411141</t>
  </si>
  <si>
    <t>Montáž izolace tepelné potrubí pásy nebo rohožemi s Al fólií staženými Al páskou 1x</t>
  </si>
  <si>
    <t>967510575</t>
  </si>
  <si>
    <t>https://podminky.urs.cz/item/CS_URS_2025_01/713411141</t>
  </si>
  <si>
    <t>63141792</t>
  </si>
  <si>
    <t>rohož izolační z minerální vlny lamelová s Al fólií 65kg/m3 tl 30mm</t>
  </si>
  <si>
    <t>2135770482</t>
  </si>
  <si>
    <t>D1.01.4a - Vytápění</t>
  </si>
  <si>
    <t>1 - POTRUBÍ</t>
  </si>
  <si>
    <t>2 - ARMATURY</t>
  </si>
  <si>
    <t>3 - OTOPNÁ TĚLESA</t>
  </si>
  <si>
    <t>4 - TEPELNÉ IZOLACE</t>
  </si>
  <si>
    <t>5 - OSTATNÍ</t>
  </si>
  <si>
    <t>POTRUBÍ</t>
  </si>
  <si>
    <t>1.1</t>
  </si>
  <si>
    <t>Potrubí Cu včetně tvarovek, fitinek, objímek atd -  polotvrdých 15x1</t>
  </si>
  <si>
    <t>1.2</t>
  </si>
  <si>
    <t>Tlakové zkoušky potrubí potrubí Cu do DN 50</t>
  </si>
  <si>
    <t>ARMATURY</t>
  </si>
  <si>
    <t>2.1</t>
  </si>
  <si>
    <t>Sestava termostatického ventilu a radiátorového šroubení kapalinová hlavice + rohové šroubení pr VK</t>
  </si>
  <si>
    <t>OTOPNÁ TĚLESA</t>
  </si>
  <si>
    <t>3.1</t>
  </si>
  <si>
    <t>Desková otopná tělesa PLAN VENTIL KOMPAKT 11VK-600/800</t>
  </si>
  <si>
    <t>3.2</t>
  </si>
  <si>
    <t>Desková otopná tělesa PLAN VENTIL KOMPAKT 11VK-900/400</t>
  </si>
  <si>
    <t>3.3</t>
  </si>
  <si>
    <t>Desková otopná tělesa PLAN VENTIL KOMPAKT 11VK-900/600</t>
  </si>
  <si>
    <t>3.4</t>
  </si>
  <si>
    <t>Desková otopná tělesa PLAN VENTIL KOMPAKT 22VK-900/400</t>
  </si>
  <si>
    <t>3.5</t>
  </si>
  <si>
    <t>Desková otopná tělesa PLAN VENTIL KOMPAKT 33VK-900/400</t>
  </si>
  <si>
    <t>TEPELNÉ IZOLACE</t>
  </si>
  <si>
    <t>4.1</t>
  </si>
  <si>
    <t>Návleková tepelná izolace 15/13</t>
  </si>
  <si>
    <t>4.2</t>
  </si>
  <si>
    <t>Háčky, páska</t>
  </si>
  <si>
    <t>OSTATNÍ</t>
  </si>
  <si>
    <t>5.1</t>
  </si>
  <si>
    <t>Prostupy a drážky pro potrubí</t>
  </si>
  <si>
    <t>hod</t>
  </si>
  <si>
    <t>5.2</t>
  </si>
  <si>
    <t>Topná zkouška</t>
  </si>
  <si>
    <t>5.3</t>
  </si>
  <si>
    <t>Zaregulování systému</t>
  </si>
  <si>
    <t>5.4</t>
  </si>
  <si>
    <t>Technický dozor</t>
  </si>
  <si>
    <t>5.5</t>
  </si>
  <si>
    <t>Vnitrostaveništní přemístění do 6m</t>
  </si>
  <si>
    <t>D1.01.4b - Chlazení</t>
  </si>
  <si>
    <t>1 - ZAŘÍZENÍ</t>
  </si>
  <si>
    <t>2 - POTRUBÍ</t>
  </si>
  <si>
    <t>3 - ARMATURY</t>
  </si>
  <si>
    <t>ZAŘÍZENÍ</t>
  </si>
  <si>
    <t>Kazetová klimatizační jednotka CASSETTE GEKO II SSC 12 výkon 1,82-2,64 kW</t>
  </si>
  <si>
    <t>Kazetová klimatizační jednotka CASSETTE GEKO II SSC 22 výkon 2,23-4,26 kW</t>
  </si>
  <si>
    <t>2.2</t>
  </si>
  <si>
    <t>Potrubí Cu včetně tvarovek, fitinek, objímek atd -  polotvrdých 18x1</t>
  </si>
  <si>
    <t>2.3</t>
  </si>
  <si>
    <t>Potrubí Cu včetně tvarovek, fitinek, objímek atd -  polotvrdých 22x1</t>
  </si>
  <si>
    <t>2.4</t>
  </si>
  <si>
    <t>Potrubí Cu včetně tvarovek, fitinek, objímek atd -  tvrdých 28x1</t>
  </si>
  <si>
    <t>2.5</t>
  </si>
  <si>
    <t>Potrubí Cu včetně tvarovek, fitinek, objímek atd -  tvrdých 35x1,5</t>
  </si>
  <si>
    <t>2.6</t>
  </si>
  <si>
    <t>Tlakové zkoušky potrubí potrubí cu do DN 50</t>
  </si>
  <si>
    <t>Třícestný ventils pohonem VSC.3V2T1-3-M DN 15 kv=2,5m3/h POHON UPŘESNĚN M+R</t>
  </si>
  <si>
    <t>Vypouštěcí kulový kohout</t>
  </si>
  <si>
    <t>Návleková tepelná izolace pro chlad 15/14</t>
  </si>
  <si>
    <t>Návleková tepelná izolace pro chlad 18/14</t>
  </si>
  <si>
    <t>4.3</t>
  </si>
  <si>
    <t>Návleková tepelná izolace pro chlad 22/18</t>
  </si>
  <si>
    <t>4.4</t>
  </si>
  <si>
    <t>Návleková tepelná izolace pro chlad 28/15,5</t>
  </si>
  <si>
    <t>4.5</t>
  </si>
  <si>
    <t>Návleková tepelná izolace pro chlad 35/16</t>
  </si>
  <si>
    <t>4.6</t>
  </si>
  <si>
    <t>Lepidlo</t>
  </si>
  <si>
    <t>l</t>
  </si>
  <si>
    <t>Napojení na stávajcí rozvod</t>
  </si>
  <si>
    <t>Napojení na vzt. jednotky</t>
  </si>
  <si>
    <t>5.6</t>
  </si>
  <si>
    <t>5.7</t>
  </si>
  <si>
    <t>D1.01.4c - Vzduchotechnika</t>
  </si>
  <si>
    <t>1 - ZAŘÍZENÍ Č.1.1 - přívod a odvod vzduchu</t>
  </si>
  <si>
    <t>2 - OSTATNÍ</t>
  </si>
  <si>
    <t>ZAŘÍZENÍ Č.1.1 - přívod a odvod vzduchu</t>
  </si>
  <si>
    <t>Vnitřní vzt. jednotka s rekuperací vzduchu a s vodním ohřevema chlazením  vzduchu , filtremzduchu, včetně regulace, přívod 1860m3/h-400Pa, odvod 1860m3/h-4000Pa. Příkon 2x2,5kW, napětí 400V, akustivký tlak v 3 m -46dB(A), učinnost rekuperace 92,5%, rozměr</t>
  </si>
  <si>
    <t>Tlumič hluku 500x150-1000</t>
  </si>
  <si>
    <t>1.3</t>
  </si>
  <si>
    <t>Tlumič hluku 315x400-1000</t>
  </si>
  <si>
    <t>1.4</t>
  </si>
  <si>
    <t>Požární klapka 500x150.40</t>
  </si>
  <si>
    <t>1.4a</t>
  </si>
  <si>
    <t>Požární klapka 350x150.40</t>
  </si>
  <si>
    <t>1.5</t>
  </si>
  <si>
    <t>Talířový odvodní ventil včetně montážního kroužku d100</t>
  </si>
  <si>
    <t>1.6</t>
  </si>
  <si>
    <t>Talířový odvodní ventil včetně montážního kroužku d150</t>
  </si>
  <si>
    <t>1.7</t>
  </si>
  <si>
    <t>Talířový přívodní ventil včetně montážního kroužku d100</t>
  </si>
  <si>
    <t>1.8</t>
  </si>
  <si>
    <t>Přívodní anemostat s nastavitelnámi lamelami 600x600 16R včetně připojovacího boxu s regulací</t>
  </si>
  <si>
    <t>1.9</t>
  </si>
  <si>
    <t>Pevné potrubí hranaté potrubí  do plochy 1500mmm2</t>
  </si>
  <si>
    <t>1.10</t>
  </si>
  <si>
    <t>Tvarovky z  potrubí hranaté do plochy 1500mmm2</t>
  </si>
  <si>
    <t>1.11</t>
  </si>
  <si>
    <t>Pevné potrubí včetně tvarovek do 30% SPIRO 100</t>
  </si>
  <si>
    <t>1.12</t>
  </si>
  <si>
    <t>Pevné potrubí včetně tvarovek do 30% SPIRO 150</t>
  </si>
  <si>
    <t>1.13</t>
  </si>
  <si>
    <t>Ohebné zvukově a tepelně zaizolované potrubí potrubí SONOFLEX MI 102</t>
  </si>
  <si>
    <t>1.14</t>
  </si>
  <si>
    <t>Ohebné zvukově a tepelně zaizolované potrubí potrubí SONOFLEX MI  152</t>
  </si>
  <si>
    <t>1.15</t>
  </si>
  <si>
    <t>Pevná protideštová žaluzii 315x400</t>
  </si>
  <si>
    <t>1.16</t>
  </si>
  <si>
    <t>Tepelná izolace   přívodního potrubí - samolepící desky pro chlad tl 13mm</t>
  </si>
  <si>
    <t>1.16a</t>
  </si>
  <si>
    <t>Požární izolace tl 40mm</t>
  </si>
  <si>
    <t>1.17</t>
  </si>
  <si>
    <t>Dveřní mřížka 445x82</t>
  </si>
  <si>
    <t>1.18</t>
  </si>
  <si>
    <t>Ostatní - objímky, spojovací materiál, závěsy</t>
  </si>
  <si>
    <t>Zprovoznění a zkoušky zařízení</t>
  </si>
  <si>
    <t>Vnitrostaveništní přemístění</t>
  </si>
  <si>
    <t>Drobné stavební úpravy</t>
  </si>
  <si>
    <t>Technický dozor na stavbě</t>
  </si>
  <si>
    <t>D1.01.4d - Měření a regulace</t>
  </si>
  <si>
    <t>D1 - 1.1  Řídící systém</t>
  </si>
  <si>
    <t>D2 - 1.2 Přístroje</t>
  </si>
  <si>
    <t>D3 - 1.3 Rozvaděče</t>
  </si>
  <si>
    <t>D4 - 1.4  Kabely, montážní materiál</t>
  </si>
  <si>
    <t>D5 - 4.  Ostatní</t>
  </si>
  <si>
    <t>D1</t>
  </si>
  <si>
    <t>1.1  Řídící systém</t>
  </si>
  <si>
    <t>Pol29</t>
  </si>
  <si>
    <t>IP regulátor CGE: 7UI, 2DI, 3DO, 4CO a 2AO, 24 VAC</t>
  </si>
  <si>
    <t>Pol30</t>
  </si>
  <si>
    <t>16-bodový  IOM, 8 DI, 8 DO, 24 VAC</t>
  </si>
  <si>
    <t>Pol31</t>
  </si>
  <si>
    <t>4-bodový IOM: 4DI; FC Bus a SA Bus</t>
  </si>
  <si>
    <t>Pol32</t>
  </si>
  <si>
    <t>"LOCAL DISPLAY W KEYPAD</t>
  </si>
  <si>
    <t>Pol33</t>
  </si>
  <si>
    <t>Software (řídící jednotky) I/O</t>
  </si>
  <si>
    <t>D2</t>
  </si>
  <si>
    <t>1.2 Přístroje</t>
  </si>
  <si>
    <t>Pol34</t>
  </si>
  <si>
    <t>Snímač teploty; Pt1000, 192 mm tyčový</t>
  </si>
  <si>
    <t>Pol35</t>
  </si>
  <si>
    <t>Snímač teploty; Pt1000, příložný</t>
  </si>
  <si>
    <t>Pol36</t>
  </si>
  <si>
    <t>Diferenční tlakový spínač, 30 až 500 Pa</t>
  </si>
  <si>
    <t>Pol37</t>
  </si>
  <si>
    <t>Třícestný směš. bronzový ventil, PN 16, DN25, válcový závit, Kv 10 m3/h</t>
  </si>
  <si>
    <t>Pol38</t>
  </si>
  <si>
    <t>Samonastavovací elektrický pohon, 500 N, IP54, proporcion. ovládání 0-10 V DC, 24 V AC, pro VG7000, el. přestavení</t>
  </si>
  <si>
    <t>Pol39</t>
  </si>
  <si>
    <t>Servopohon se zpětnou pružinou  24V AC/DC, 8Nm, 57/15sec,přírůstkové řízení</t>
  </si>
  <si>
    <t>Pol40</t>
  </si>
  <si>
    <t>Servopohon, 24V AC/DC, 4Nm, 0..10Vdc, IP42, 24Vac, připojovací svorkovnice</t>
  </si>
  <si>
    <t>Pol41</t>
  </si>
  <si>
    <t>Připojení EC motoru</t>
  </si>
  <si>
    <t>Pol42</t>
  </si>
  <si>
    <t>Připojení el.ohřívače a příslušenství</t>
  </si>
  <si>
    <t>Pol43</t>
  </si>
  <si>
    <t>Připojení požárníklapky</t>
  </si>
  <si>
    <t>Pol44</t>
  </si>
  <si>
    <t>Požární ucpávky</t>
  </si>
  <si>
    <t>kpl</t>
  </si>
  <si>
    <t>D3</t>
  </si>
  <si>
    <t>1.3 Rozvaděče</t>
  </si>
  <si>
    <t>Pol45</t>
  </si>
  <si>
    <t>Nástěný rozvaděč 1000x600x250 včetně veškerého jištění, trafa,zdroje včetně potřebného příslušenství</t>
  </si>
  <si>
    <t>D4</t>
  </si>
  <si>
    <t>1.4  Kabely, montážní materiál</t>
  </si>
  <si>
    <t>Pol46</t>
  </si>
  <si>
    <t>Vodič CYY 6mm2</t>
  </si>
  <si>
    <t>Pol47</t>
  </si>
  <si>
    <t>J-Y(St)Y 1x2x0,8</t>
  </si>
  <si>
    <t>Pol48</t>
  </si>
  <si>
    <t>J-Y(St)Y 2x2x0,8</t>
  </si>
  <si>
    <t>Pol49</t>
  </si>
  <si>
    <t>J-Y(St)Y 4x2x0,8</t>
  </si>
  <si>
    <t>Pol50</t>
  </si>
  <si>
    <t>CYKY-J 4X1,5</t>
  </si>
  <si>
    <t>Pol51</t>
  </si>
  <si>
    <t>CYKY-J 5x2,5</t>
  </si>
  <si>
    <t>Pol52</t>
  </si>
  <si>
    <t>Kabelová trasa - žlab 125/50 + držáky, kolena a potřebný materiál</t>
  </si>
  <si>
    <t>Pol53</t>
  </si>
  <si>
    <t>Trubka pevná 25 bezhalogenová včetně příchytek</t>
  </si>
  <si>
    <t>Pol54</t>
  </si>
  <si>
    <t>Trubka ohebná 25 bezhalogenová včetně příchytek</t>
  </si>
  <si>
    <t>Pol55</t>
  </si>
  <si>
    <t>Montážní, instalační a nosný materiál, ukončení kabelů, ochranné trubky, ochranné pospojení,požární ucpávky , nátěry, drobné zednické práce, průrazy a průchody zdivem a stropy, měření kabeláže a všechny další práce a dodávky nutné k dokončení prací</t>
  </si>
  <si>
    <t>D5</t>
  </si>
  <si>
    <t>4.  Ostatní</t>
  </si>
  <si>
    <t>Pol56</t>
  </si>
  <si>
    <t>SW pro ovládací displeje</t>
  </si>
  <si>
    <t>Pol57</t>
  </si>
  <si>
    <t>Doplnění ovládané technologie na stávající pracovní stanici nemocnice pro zabezpečení 100% kompatibility a stejného uživatelského přístupu k ovládané technologii</t>
  </si>
  <si>
    <t>Pol58</t>
  </si>
  <si>
    <t>Nastavení zařízení, zaregulování a uvedení do provozu</t>
  </si>
  <si>
    <t>Pol59</t>
  </si>
  <si>
    <t>Revize</t>
  </si>
  <si>
    <t>Pol60</t>
  </si>
  <si>
    <t>Zaškolení obsluhy</t>
  </si>
  <si>
    <t>Pol63</t>
  </si>
  <si>
    <t>Zkušební provoz</t>
  </si>
  <si>
    <t>Pol64</t>
  </si>
  <si>
    <t>Všechny ostatní dodávky a práce nutné pro dokončení díla</t>
  </si>
  <si>
    <t>Pol65</t>
  </si>
  <si>
    <t>Získání souhlasu od TiČR</t>
  </si>
  <si>
    <t>D1.01.4e - Zdravotně technické instalace</t>
  </si>
  <si>
    <t>1 - VNITŘNÍ VODOVOD</t>
  </si>
  <si>
    <t xml:space="preserve">    1.1 - ZAŘIZOVACÍ PŘEDMĚTY</t>
  </si>
  <si>
    <t xml:space="preserve">    1.2 - VODOVODNÍ BATERIE</t>
  </si>
  <si>
    <t xml:space="preserve">    1.3 - POTRUBÍ</t>
  </si>
  <si>
    <t xml:space="preserve">    1.4 - IZOLACE POTRUBÍ</t>
  </si>
  <si>
    <t xml:space="preserve">    1.5 - ZAŘÍZENÍ A ARMATURY</t>
  </si>
  <si>
    <t xml:space="preserve">    1.6 - OSTATNÍ</t>
  </si>
  <si>
    <t xml:space="preserve">    2.1 - POTRUBÍ</t>
  </si>
  <si>
    <t xml:space="preserve">    2.2 - ZAŘÍZENÍ</t>
  </si>
  <si>
    <t xml:space="preserve">    2.3 - OSTATNÍ</t>
  </si>
  <si>
    <t>HSV - Práce a dodávky HSV - stavební přípomoce</t>
  </si>
  <si>
    <t xml:space="preserve">    13 - Zemní práce - hloubené vykopávky</t>
  </si>
  <si>
    <t xml:space="preserve">    16 - Zemní práce - přemístění výkopku</t>
  </si>
  <si>
    <t xml:space="preserve">    17 - Zemní práce - konstrukce ze zemin</t>
  </si>
  <si>
    <t xml:space="preserve">    18 - Zemní práce - povrchové úpravy terénu</t>
  </si>
  <si>
    <t xml:space="preserve">      2 - Zakládání</t>
  </si>
  <si>
    <t xml:space="preserve">    997 - Přesun sutě</t>
  </si>
  <si>
    <t xml:space="preserve">    998 - Přesun hmot</t>
  </si>
  <si>
    <t xml:space="preserve">    721 - Zdravotechnika - vnitřní kanalizace</t>
  </si>
  <si>
    <t>VNITŘNÍ VODOVOD</t>
  </si>
  <si>
    <t>ZAŘIZOVACÍ PŘEDMĚTY</t>
  </si>
  <si>
    <t>1.1.1</t>
  </si>
  <si>
    <t>Závěsné  WC mísa</t>
  </si>
  <si>
    <t>1.1.2</t>
  </si>
  <si>
    <t>Závěsné  WC sedátko</t>
  </si>
  <si>
    <t>1.1.3</t>
  </si>
  <si>
    <t>Závěsné  WC podomítkový modul</t>
  </si>
  <si>
    <t>1.1.4</t>
  </si>
  <si>
    <t>Závěsné  WC tlačítko</t>
  </si>
  <si>
    <t>1.1.5</t>
  </si>
  <si>
    <t>Závěsné  WC pro invalidy - mísa</t>
  </si>
  <si>
    <t>1.1.6</t>
  </si>
  <si>
    <t>Závěsné  WC pro invalidy - sedátko</t>
  </si>
  <si>
    <t>1.1.7</t>
  </si>
  <si>
    <t>Závěsné  WC pro invalidy - podomítkový modul</t>
  </si>
  <si>
    <t>1.1.8</t>
  </si>
  <si>
    <t>Závěsné  WC pro invalidy - tlačítko</t>
  </si>
  <si>
    <t>1.1.9</t>
  </si>
  <si>
    <t>Příslušenství pro WC pro imobilní madlo univerzální 600 mm</t>
  </si>
  <si>
    <t>1.1.10</t>
  </si>
  <si>
    <t>Příslušenství pro WC pro imobilní madlo toaletní  900 mm</t>
  </si>
  <si>
    <t>1.1.11</t>
  </si>
  <si>
    <t>Příslušenství pro WC pro imobilní madlo toaletní sklopné s držákem toal. pap. 834 mm</t>
  </si>
  <si>
    <t>1.1.12</t>
  </si>
  <si>
    <t>Umyvadlo velké 60cm</t>
  </si>
  <si>
    <t>1.1.13</t>
  </si>
  <si>
    <t>Umyvadlo malé 45</t>
  </si>
  <si>
    <t>1.1.14</t>
  </si>
  <si>
    <t>Umyvadlo invalidní</t>
  </si>
  <si>
    <t>1.1.15</t>
  </si>
  <si>
    <t>Sprchová stěna + vanička-900x900-2000</t>
  </si>
  <si>
    <t>1.1.16</t>
  </si>
  <si>
    <t>Kuchyňský dřez  dodávka stavby</t>
  </si>
  <si>
    <t>1.1.17</t>
  </si>
  <si>
    <t>Výlevka</t>
  </si>
  <si>
    <t>1.1.18</t>
  </si>
  <si>
    <t>Požární hydrant pro zazdění D25 s hadicí 30m</t>
  </si>
  <si>
    <t>VODOVODNÍ BATERIE</t>
  </si>
  <si>
    <t>1.2.1</t>
  </si>
  <si>
    <t>Umyvadlová - stojánková s keramickou kartuší</t>
  </si>
  <si>
    <t>1.2.2</t>
  </si>
  <si>
    <t>Umyvadlová invalidní - stojánková s keramickou kartuší</t>
  </si>
  <si>
    <t>1.2.3</t>
  </si>
  <si>
    <t>Sprchová baterie sprchovou sadou s keramickou kartuší</t>
  </si>
  <si>
    <t>1.2.4</t>
  </si>
  <si>
    <t>Dřezová  stojánková s keramickou kartuší</t>
  </si>
  <si>
    <t>1.2.5</t>
  </si>
  <si>
    <t>Nástěnná umyvadlová pro výlev s keramickou kartuší</t>
  </si>
  <si>
    <t>1.3.1</t>
  </si>
  <si>
    <t>Potrubí PPr včetně tvarovek, objímek a fitinek PN 16 d20x2,8</t>
  </si>
  <si>
    <t>1.3.2</t>
  </si>
  <si>
    <t>Potrubí PPr včetně tvarovek, objímek a fitinek PN 16 d25x3,5</t>
  </si>
  <si>
    <t>1.3.3</t>
  </si>
  <si>
    <t>Potrubí z uhlíkové oceli včetně tvarovek, fitinek a objímek - uhlíková ocel uvnitř / vně pozinkovaná ø35 - DN 32</t>
  </si>
  <si>
    <t>1.3.4</t>
  </si>
  <si>
    <t>Tlaková zkouška a proplach</t>
  </si>
  <si>
    <t>IZOLACE POTRUBÍ</t>
  </si>
  <si>
    <t>1.4.1</t>
  </si>
  <si>
    <t>Izolace PP 20/20</t>
  </si>
  <si>
    <t>1.4.2</t>
  </si>
  <si>
    <t>Izolace PP 25/20</t>
  </si>
  <si>
    <t>1.4.3</t>
  </si>
  <si>
    <t>Izolace PP 32/13</t>
  </si>
  <si>
    <t>1.4.4</t>
  </si>
  <si>
    <t>Sponka, páska</t>
  </si>
  <si>
    <t>ZAŘÍZENÍ A ARMATURY</t>
  </si>
  <si>
    <t>1.5.1</t>
  </si>
  <si>
    <t>Ventil rohový DN 10</t>
  </si>
  <si>
    <t>1.5.2</t>
  </si>
  <si>
    <t>Pancéřová hadička DN 10</t>
  </si>
  <si>
    <t>1.5.3</t>
  </si>
  <si>
    <t>Ventil rohový se zpětnou klapkou DN 10</t>
  </si>
  <si>
    <t>1.6.1</t>
  </si>
  <si>
    <t>Napojení na stávajívcí rozvody</t>
  </si>
  <si>
    <t>1.6.2</t>
  </si>
  <si>
    <t>1.6.3</t>
  </si>
  <si>
    <t>Drobné stavební úpravy- prostupy, drážky</t>
  </si>
  <si>
    <t>1.6.4</t>
  </si>
  <si>
    <t>2.1.1</t>
  </si>
  <si>
    <t>Potrubí HT včetně tvarovek d40</t>
  </si>
  <si>
    <t>2.1.2</t>
  </si>
  <si>
    <t>Potrubí HT včetně tvarovek d50</t>
  </si>
  <si>
    <t>2.1.3</t>
  </si>
  <si>
    <t>Potrubí HT včetně tvarovek d75</t>
  </si>
  <si>
    <t>2.1.4</t>
  </si>
  <si>
    <t>Potrubí HT včetně tvarovek d110</t>
  </si>
  <si>
    <t>2.1.5</t>
  </si>
  <si>
    <t>Zkouška těsnosti</t>
  </si>
  <si>
    <t>2.2.1</t>
  </si>
  <si>
    <t>Umyvadlový sifon-chrom d40</t>
  </si>
  <si>
    <t>2.2.2</t>
  </si>
  <si>
    <t>Umyvadlový sifon pro imobilní</t>
  </si>
  <si>
    <t>2.2.3</t>
  </si>
  <si>
    <t>Sprchový sifon</t>
  </si>
  <si>
    <t>2.2.4</t>
  </si>
  <si>
    <t>Dřezový sifon d40</t>
  </si>
  <si>
    <t>2.2.5</t>
  </si>
  <si>
    <t>Pračkový sifon d40</t>
  </si>
  <si>
    <t>2.2.6</t>
  </si>
  <si>
    <t>Podlahová vpusť d110</t>
  </si>
  <si>
    <t>2.3.1</t>
  </si>
  <si>
    <t>Napojení na stávající přípojky kanalizace</t>
  </si>
  <si>
    <t>2.3.2</t>
  </si>
  <si>
    <t>2.3.3</t>
  </si>
  <si>
    <t>2.3.4</t>
  </si>
  <si>
    <t>Práce a dodávky HSV - stavební přípomoce</t>
  </si>
  <si>
    <t>Zemní práce - hloubené vykopávky</t>
  </si>
  <si>
    <t>139711111</t>
  </si>
  <si>
    <t>Vykopávky v uzavřených prostorech v hornině třídy těžitelnosti I skupiny 1 až 3 ručně</t>
  </si>
  <si>
    <t>-1136606913</t>
  </si>
  <si>
    <t>https://podminky.urs.cz/item/CS_URS_2025_01/139711111</t>
  </si>
  <si>
    <t xml:space="preserve"> - uvažovaná hloubka výkopu pro odhalení původní ležaté kanalizace - 600 mm</t>
  </si>
  <si>
    <t>- napojení na stávající kanalizaci</t>
  </si>
  <si>
    <t>"místa napojení" 4*0,6*0,6*0,6</t>
  </si>
  <si>
    <t>"výměna ležatá kanalizace" 7*0,4*0,6</t>
  </si>
  <si>
    <t>Zemní práce - přemístění výkopku</t>
  </si>
  <si>
    <t>162211311</t>
  </si>
  <si>
    <t>Vodorovné přemístění výkopku z horniny třídy těžitelnosti I skupiny 1 až 3 stavebním kolečkem do 10 m</t>
  </si>
  <si>
    <t>1202427481</t>
  </si>
  <si>
    <t>https://podminky.urs.cz/item/CS_URS_2025_01/162211311</t>
  </si>
  <si>
    <t>uvažovaný přesun do 50 m</t>
  </si>
  <si>
    <t>- přebytečná zemina z:</t>
  </si>
  <si>
    <t>"lože" 0,44</t>
  </si>
  <si>
    <t>"obsyp a potrubí" 1,56</t>
  </si>
  <si>
    <t>162211319</t>
  </si>
  <si>
    <t>Příplatek k vodorovnému přemístění výkopku z horniny třídy těžitelnosti I skupiny 1 až 3 stavebním kolečkem za každých dalších 10 m</t>
  </si>
  <si>
    <t>-909652689</t>
  </si>
  <si>
    <t>https://podminky.urs.cz/item/CS_URS_2025_01/162211319</t>
  </si>
  <si>
    <t>2*4 'Přepočtené koeficientem množství</t>
  </si>
  <si>
    <t>162751117</t>
  </si>
  <si>
    <t>Vodorovné přemístění přes 9 000 do 10000 m výkopku/sypaniny z horniny třídy těžitelnosti I skupiny 1 až 3</t>
  </si>
  <si>
    <t>1834335519</t>
  </si>
  <si>
    <t>https://podminky.urs.cz/item/CS_URS_2025_01/162751117</t>
  </si>
  <si>
    <t>* předpokládaný odvoz do vzdálenosti max 25 km</t>
  </si>
  <si>
    <t>Přebytečná zemina určená na skládku</t>
  </si>
  <si>
    <t>"výkopek - vnitřní výkopy" 2</t>
  </si>
  <si>
    <t>162751119</t>
  </si>
  <si>
    <t>Příplatek k vodorovnému přemístění výkopku/sypaniny z horniny třídy těžitelnosti I skupiny 1 až 3 ZKD 1000 m přes 10000 m</t>
  </si>
  <si>
    <t>-1137947423</t>
  </si>
  <si>
    <t>https://podminky.urs.cz/item/CS_URS_2025_01/162751119</t>
  </si>
  <si>
    <t>2*15 'Přepočtené koeficientem množství</t>
  </si>
  <si>
    <t>167151101</t>
  </si>
  <si>
    <t>Nakládání výkopku z hornin třídy těžitelnosti I skupiny 1 až 3 do 100 m3</t>
  </si>
  <si>
    <t>966826880</t>
  </si>
  <si>
    <t>https://podminky.urs.cz/item/CS_URS_2025_01/167151101</t>
  </si>
  <si>
    <t>Zemní práce - konstrukce ze zemin</t>
  </si>
  <si>
    <t>171201231</t>
  </si>
  <si>
    <t>Poplatek za uložení zeminy a kamení na recyklační skládce (skládkovné) kód odpadu 17 05 04</t>
  </si>
  <si>
    <t>1913434612</t>
  </si>
  <si>
    <t>https://podminky.urs.cz/item/CS_URS_2025_01/171201231</t>
  </si>
  <si>
    <t>2*2 'Přepočtené koeficientem množství</t>
  </si>
  <si>
    <t>171251201</t>
  </si>
  <si>
    <t>Uložení sypaniny na skládky nebo meziskládky</t>
  </si>
  <si>
    <t>-249305522</t>
  </si>
  <si>
    <t>https://podminky.urs.cz/item/CS_URS_2025_01/171251201</t>
  </si>
  <si>
    <t>174151101</t>
  </si>
  <si>
    <t>Zásyp jam, šachet rýh nebo kolem objektů sypaninou se zhutněním</t>
  </si>
  <si>
    <t>1593674909</t>
  </si>
  <si>
    <t>https://podminky.urs.cz/item/CS_URS_2025_01/174151101</t>
  </si>
  <si>
    <t>- celkový výkop:</t>
  </si>
  <si>
    <t>- obsypy a potrubí</t>
  </si>
  <si>
    <t>"lože" -0,44</t>
  </si>
  <si>
    <t>"obsyp a potrubí" -1,56</t>
  </si>
  <si>
    <t>175111101</t>
  </si>
  <si>
    <t>Obsypání potrubí ručně sypaninou bez prohození, uloženou do 3 m</t>
  </si>
  <si>
    <t>552473975</t>
  </si>
  <si>
    <t>https://podminky.urs.cz/item/CS_URS_2025_01/175111101</t>
  </si>
  <si>
    <t>"místa napojení" 4*0,6*0,3</t>
  </si>
  <si>
    <t>"výměna ležatá kanalizace" 7*0,4*0,3</t>
  </si>
  <si>
    <t>58337310</t>
  </si>
  <si>
    <t>štěrkopísek frakce 0/4</t>
  </si>
  <si>
    <t>-1407511552</t>
  </si>
  <si>
    <t>1,56*2 'Přepočtené koeficientem množství</t>
  </si>
  <si>
    <t>Zemní práce - povrchové úpravy terénu</t>
  </si>
  <si>
    <t>181912112</t>
  </si>
  <si>
    <t>Úprava pláně v hornině třídy těžitelnosti I skupiny 3 se zhutněním ručně</t>
  </si>
  <si>
    <t>-1303619775</t>
  </si>
  <si>
    <t>https://podminky.urs.cz/item/CS_URS_2025_01/181912112</t>
  </si>
  <si>
    <t>"místa napojení" 4*0,6*0,6</t>
  </si>
  <si>
    <t>"výměna ležatá kanalizace" 7*0,4</t>
  </si>
  <si>
    <t>Zakládání</t>
  </si>
  <si>
    <t>212572111</t>
  </si>
  <si>
    <t>Lože pro trativody ze štěrkopísku tříděného</t>
  </si>
  <si>
    <t>476024391</t>
  </si>
  <si>
    <t>https://podminky.urs.cz/item/CS_URS_2025_01/212572111</t>
  </si>
  <si>
    <t>"místa napojení" 4*0,4*0,1</t>
  </si>
  <si>
    <t>"výměna ležatá kanalizace" 7*0,4*0,1</t>
  </si>
  <si>
    <t>631311135</t>
  </si>
  <si>
    <t>Mazanina tl přes 120 do 240 mm z betonu prostého bez zvýšených nároků na prostředí tř. C 20/25</t>
  </si>
  <si>
    <t>1265023250</t>
  </si>
  <si>
    <t>https://podminky.urs.cz/item/CS_URS_2025_01/631311135</t>
  </si>
  <si>
    <t>- uvažovaná tloušťka skladby 150 mm</t>
  </si>
  <si>
    <t>"místa napojení" 4*0,6*0,6*0,15</t>
  </si>
  <si>
    <t>"výměna ležatá kanalizace" 7*0,6*0,15</t>
  </si>
  <si>
    <t>631319175</t>
  </si>
  <si>
    <t>Příplatek k mazanině tl přes 120 do 240 mm za stržení povrchu spodní vrstvy před vložením výztuže</t>
  </si>
  <si>
    <t>-1844480676</t>
  </si>
  <si>
    <t>https://podminky.urs.cz/item/CS_URS_2025_01/631319175</t>
  </si>
  <si>
    <t>631362021</t>
  </si>
  <si>
    <t>Výztuž mazanin svařovanými sítěmi Kari</t>
  </si>
  <si>
    <t>717427694</t>
  </si>
  <si>
    <t>https://podminky.urs.cz/item/CS_URS_2025_01/631362021</t>
  </si>
  <si>
    <t>"zapravení po výměně ležaté kanalizace" (4,7+1,1)*0,6*4,44*1,3*1,1*0,001</t>
  </si>
  <si>
    <t>"místa napojení" 4*0,6*0,6*4,44*1,3*1,1*0,001</t>
  </si>
  <si>
    <t>"výměna ležatá kanalizace" 7*0,6*4,44*1,3*1,1*0,001</t>
  </si>
  <si>
    <t>965042241</t>
  </si>
  <si>
    <t>Bourání podkladů pod dlažby nebo mazanin betonových nebo z litého asfaltu tl přes 100 mm pl přes 4 m2</t>
  </si>
  <si>
    <t>1923699688</t>
  </si>
  <si>
    <t>https://podminky.urs.cz/item/CS_URS_2025_01/965042241</t>
  </si>
  <si>
    <t>- napojení na stávající ležatou kanalizaci:</t>
  </si>
  <si>
    <t>- úroveň 1.NP</t>
  </si>
  <si>
    <t>965049112</t>
  </si>
  <si>
    <t>Příplatek k bourání betonových mazanin za bourání mazanin se svařovanou sítí tl přes 100 mm</t>
  </si>
  <si>
    <t>531372630</t>
  </si>
  <si>
    <t>https://podminky.urs.cz/item/CS_URS_2025_01/965049112</t>
  </si>
  <si>
    <t>977312113</t>
  </si>
  <si>
    <t>Řezání stávajících betonových mazanin vyztužených hl do 150 mm</t>
  </si>
  <si>
    <t>-2083175008</t>
  </si>
  <si>
    <t>https://podminky.urs.cz/item/CS_URS_2025_01/977312113</t>
  </si>
  <si>
    <t>985331211</t>
  </si>
  <si>
    <t>Dodatečné vlepování betonářské výztuže D 8 mm do chemické malty včetně vyvrtání otvoru</t>
  </si>
  <si>
    <t>1140695466</t>
  </si>
  <si>
    <t>https://podminky.urs.cz/item/CS_URS_2025_01/985331211</t>
  </si>
  <si>
    <t>- propojení nové části mazaniny se stávajícíc konstrukcí cca po 250 mm oboustranně</t>
  </si>
  <si>
    <t>- hloubka propojení cca 150 mm</t>
  </si>
  <si>
    <t>"zapravení po výměně ležaté kanalizace" (4*(4*0,6)/0,25+7*2/0,25)*0,15</t>
  </si>
  <si>
    <t>13021052</t>
  </si>
  <si>
    <t>tyč ocelová ohýbaná kruhová žebírková jakost B500B (10 505) výztuž do betonu D 6-8mm</t>
  </si>
  <si>
    <t>926766630</t>
  </si>
  <si>
    <t>14,16*0,00081 'Přepočtené koeficientem množství</t>
  </si>
  <si>
    <t>997</t>
  </si>
  <si>
    <t>Přesun sutě</t>
  </si>
  <si>
    <t>997013211</t>
  </si>
  <si>
    <t>Vnitrostaveništní doprava suti a vybouraných hmot pro budovy v do 6 m ručně</t>
  </si>
  <si>
    <t>53220963</t>
  </si>
  <si>
    <t>https://podminky.urs.cz/item/CS_URS_2025_01/997013211</t>
  </si>
  <si>
    <t>997013501</t>
  </si>
  <si>
    <t>Odvoz suti a vybouraných hmot na skládku nebo meziskládku do 1 km se složením</t>
  </si>
  <si>
    <t>1918879285</t>
  </si>
  <si>
    <t>https://podminky.urs.cz/item/CS_URS_2025_01/997013501</t>
  </si>
  <si>
    <t>-479904457</t>
  </si>
  <si>
    <t>1,886*24 'Přepočtené koeficientem množství</t>
  </si>
  <si>
    <t>584368757</t>
  </si>
  <si>
    <t>998</t>
  </si>
  <si>
    <t>Přesun hmot</t>
  </si>
  <si>
    <t>998271201</t>
  </si>
  <si>
    <t>Přesun hmot pro kanalizace hloubené zděné otevřený výkop</t>
  </si>
  <si>
    <t>1744821417</t>
  </si>
  <si>
    <t>https://podminky.urs.cz/item/CS_URS_2025_01/998271201</t>
  </si>
  <si>
    <t>711111001</t>
  </si>
  <si>
    <t>Provedení izolace proti zemní vlhkosti vodorovné za studena nátěrem penetračním</t>
  </si>
  <si>
    <t>-924746378</t>
  </si>
  <si>
    <t>https://podminky.urs.cz/item/CS_URS_2025_01/711111001</t>
  </si>
  <si>
    <t>"zapravení po výměně ležaté kanalizace" 4*0,6*0,6+7*0,6</t>
  </si>
  <si>
    <t>11163150</t>
  </si>
  <si>
    <t>-847666447</t>
  </si>
  <si>
    <t>5,64*0,0003 'Přepočtené koeficientem množství</t>
  </si>
  <si>
    <t>711141559</t>
  </si>
  <si>
    <t>Provedení izolace proti zemní vlhkosti pásy přitavením vodorovné NAIP</t>
  </si>
  <si>
    <t>1632539510</t>
  </si>
  <si>
    <t>https://podminky.urs.cz/item/CS_URS_2025_01/711141559</t>
  </si>
  <si>
    <t>62855001</t>
  </si>
  <si>
    <t>pás asfaltový natavitelný modifikovaný SBS s vložkou z polyesterové rohože a spalitelnou PE fólií nebo jemnozrnným minerálním posypem na horním povrchu tl 4,0mm</t>
  </si>
  <si>
    <t>-2007275040</t>
  </si>
  <si>
    <t>5,64*1,1655 'Přepočtené koeficientem množství</t>
  </si>
  <si>
    <t>998711111</t>
  </si>
  <si>
    <t>Přesun hmot tonážní pro izolace proti vodě, vlhkosti a plynům s omezením mechanizace v objektech v do 6 m</t>
  </si>
  <si>
    <t>-132221282</t>
  </si>
  <si>
    <t>https://podminky.urs.cz/item/CS_URS_2025_01/998711111</t>
  </si>
  <si>
    <t>721</t>
  </si>
  <si>
    <t>Zdravotechnika - vnitřní kanalizace</t>
  </si>
  <si>
    <t>721173402</t>
  </si>
  <si>
    <t>Potrubí kanalizační z PVC SN 4 svodné DN 125</t>
  </si>
  <si>
    <t>-750133003</t>
  </si>
  <si>
    <t>https://podminky.urs.cz/item/CS_URS_2025_01/721173402</t>
  </si>
  <si>
    <t>potrubí KG</t>
  </si>
  <si>
    <t>- dodávka a montáž včetně tvarovek</t>
  </si>
  <si>
    <t xml:space="preserve">- rozvody budou upřesněny na stavbě </t>
  </si>
  <si>
    <t>"ležatá kanalizace - konstrukce podlahy" 4*1,5+7</t>
  </si>
  <si>
    <t>998721112</t>
  </si>
  <si>
    <t>Přesun hmot tonážní pro vnitřní kanalizaci s omezením mechanizace v objektech v přes 6 do 12 m</t>
  </si>
  <si>
    <t>1402252059</t>
  </si>
  <si>
    <t>https://podminky.urs.cz/item/CS_URS_2025_01/998721112</t>
  </si>
  <si>
    <t>D1.01.4g1 - Silnoproudá elektrotechnika</t>
  </si>
  <si>
    <t>D1.01.4g - Silnoproudá elektrotechnika - 1. ETAPA</t>
  </si>
  <si>
    <t xml:space="preserve">    D1.01.4g-vnitrni - Silnoproudá elektrotechnika - vnitřní</t>
  </si>
  <si>
    <t xml:space="preserve">      RH-DO - Rozvaděč RH-DO</t>
  </si>
  <si>
    <t xml:space="preserve">      RD0.1 - upr - Rozvaděč RD 0.1 - úprava</t>
  </si>
  <si>
    <t xml:space="preserve">      RMD 1.0 - upr - Rozvaděč RMD 1.0 - úprava</t>
  </si>
  <si>
    <t xml:space="preserve">      RDU0.2 - Rozvaděč RDU0.2</t>
  </si>
  <si>
    <t xml:space="preserve">      RH1-MDO - upr - Rozvaděč RH1-MDO - doplnění</t>
  </si>
  <si>
    <t xml:space="preserve">      VDO - upr - Rozvaděč VDO - doplnění</t>
  </si>
  <si>
    <t xml:space="preserve">      MX-SDK - Skříně MX - do SDK</t>
  </si>
  <si>
    <t xml:space="preserve">      ZLAB - Hlavní trasy - Kabelové žebříky a trasy</t>
  </si>
  <si>
    <t xml:space="preserve">      IP - Instalační přístroje</t>
  </si>
  <si>
    <t xml:space="preserve">      ULM - Úložný materiál</t>
  </si>
  <si>
    <t xml:space="preserve">      VK - Vodiče a kabely</t>
  </si>
  <si>
    <t xml:space="preserve">      OSV - Svítidla a světelné zdroje</t>
  </si>
  <si>
    <t xml:space="preserve">      ZEDP - Pomocné zednické práce</t>
  </si>
  <si>
    <t xml:space="preserve">      DEMPRAC - Demontáže stávajících rozvodů</t>
  </si>
  <si>
    <t xml:space="preserve">      PODHL - Demontáž a zpětná montáž svítidel</t>
  </si>
  <si>
    <t xml:space="preserve">      ROP - Revize a ostatní práce</t>
  </si>
  <si>
    <t xml:space="preserve">    VRN1 - Průzkumné, geodetické a projektové práce</t>
  </si>
  <si>
    <t>D1.01.4g</t>
  </si>
  <si>
    <t>Silnoproudá elektrotechnika - 1. ETAPA</t>
  </si>
  <si>
    <t>D1.01.4g-vnitrni</t>
  </si>
  <si>
    <t>Silnoproudá elektrotechnika - vnitřní</t>
  </si>
  <si>
    <t>RH-DO</t>
  </si>
  <si>
    <t>Rozvaděč RH-DO</t>
  </si>
  <si>
    <t>R04s08002000400</t>
  </si>
  <si>
    <t>Rozváděč 800x2000x400 (š,v,hl) s MP, &lt;viz TP ROZV&gt;</t>
  </si>
  <si>
    <t>512</t>
  </si>
  <si>
    <t>1258034610</t>
  </si>
  <si>
    <t>R04p0800100</t>
  </si>
  <si>
    <t>Podstavec rozvaděče 800x100mm (š,v)</t>
  </si>
  <si>
    <t>-1944660987</t>
  </si>
  <si>
    <t>R04bp2000400</t>
  </si>
  <si>
    <t>Bočnice rozvaděče 2000x400mm (v,hl), (pár = 2ks)</t>
  </si>
  <si>
    <t>pár</t>
  </si>
  <si>
    <t>-441763983</t>
  </si>
  <si>
    <t>R04bp400100</t>
  </si>
  <si>
    <t>Bočnice podstavce 400x100mm (hl,v)</t>
  </si>
  <si>
    <t>-1233208630</t>
  </si>
  <si>
    <t>R048611070</t>
  </si>
  <si>
    <t>Komfortní rukojeť rozvaděče, RAL7035</t>
  </si>
  <si>
    <t>-551220936</t>
  </si>
  <si>
    <t>R04TS2000500prisl</t>
  </si>
  <si>
    <t>Příslušenství rozvaděčů (montážní lišty, kabelové úchyty, šasi, montážní panely, sady pro spojení skříní, střešní plech s kabelovými průchodkami atd.)</t>
  </si>
  <si>
    <t>944312903</t>
  </si>
  <si>
    <t>741210204</t>
  </si>
  <si>
    <t>Montáž rozvaděč skříňový nebo panelový dělitelný pole do 500 kg</t>
  </si>
  <si>
    <t>1715973919</t>
  </si>
  <si>
    <t>https://podminky.urs.cz/item/CS_URS_2025_01/741210204</t>
  </si>
  <si>
    <t>F01CU018</t>
  </si>
  <si>
    <t>Cu přípojnice 40x10 mm</t>
  </si>
  <si>
    <t>-2127866532</t>
  </si>
  <si>
    <t>5*1.6+3*1</t>
  </si>
  <si>
    <t>210070403</t>
  </si>
  <si>
    <t>Montáž vodičů Cu holých vedení spojovacího z tyčí do 40x10 mm</t>
  </si>
  <si>
    <t>-34040125</t>
  </si>
  <si>
    <t>https://podminky.urs.cz/item/CS_URS_2025_01/210070403</t>
  </si>
  <si>
    <t>S02LV432413</t>
  </si>
  <si>
    <t>MCCB 400A F (36kA), 3P, pevný, základní jistič &lt;viz TP MCCB&gt;</t>
  </si>
  <si>
    <t>1946511828</t>
  </si>
  <si>
    <t>S02LV432081</t>
  </si>
  <si>
    <t>Jednotka spouští 400A/M2.3 pro MCCB 400A 3P, elektronická ML, ochrany LSI, &lt;viz TP MCCB&gt;</t>
  </si>
  <si>
    <t>-837880789</t>
  </si>
  <si>
    <t>741320303</t>
  </si>
  <si>
    <t>Montáž jistič deionový vestavný s elektrickou spouští do 400 A se zapojením vodičů</t>
  </si>
  <si>
    <t>-1091911967</t>
  </si>
  <si>
    <t>https://podminky.urs.cz/item/CS_URS_2025_01/741320303</t>
  </si>
  <si>
    <t>S04MG9570501C</t>
  </si>
  <si>
    <t>Transformátor měřící,500/5A,60x10</t>
  </si>
  <si>
    <t>-2050151249</t>
  </si>
  <si>
    <t>741350201</t>
  </si>
  <si>
    <t>Montáž transformátor měřící proudový nn násuvný se zapojením vodičů</t>
  </si>
  <si>
    <t>698924667</t>
  </si>
  <si>
    <t>https://podminky.urs.cz/item/CS_URS_2025_01/741350201</t>
  </si>
  <si>
    <t>S04UMG96RMM</t>
  </si>
  <si>
    <t>Analyzátor sítě 3f (U, I, f, P) na panel, digitální (výstup Modbus, M-bus)</t>
  </si>
  <si>
    <t>-1083218018</t>
  </si>
  <si>
    <t>741331008</t>
  </si>
  <si>
    <t>Montáž přístroje s měřícím ústrojím se zapojením vodičů</t>
  </si>
  <si>
    <t>390939717</t>
  </si>
  <si>
    <t>https://podminky.urs.cz/item/CS_URS_2025_01/741331008</t>
  </si>
  <si>
    <t>O0141015</t>
  </si>
  <si>
    <t>OPVP10-3, Pojistkový odpínač, Ie 32 A, Ue AC 690 V/DC 440 V, pro válcové pojistkové vložky 10x38, 3pól. provedení, bez signalizace</t>
  </si>
  <si>
    <t>2109649528</t>
  </si>
  <si>
    <t>741312501</t>
  </si>
  <si>
    <t>Montáž odpínače výkonového pojistkového do 500 V do 160 A bez zapojení vodičů</t>
  </si>
  <si>
    <t>125063328</t>
  </si>
  <si>
    <t>https://podminky.urs.cz/item/CS_URS_2025_01/741312501</t>
  </si>
  <si>
    <t>O0138819-n</t>
  </si>
  <si>
    <t>Odpínač válcových pojistek OPV-10/1, Ie 32 A, Ue 690 V, pro válcové pojistkové vložky 10×38, 1-pól. provedení</t>
  </si>
  <si>
    <t>1829399375</t>
  </si>
  <si>
    <t>741320021</t>
  </si>
  <si>
    <t>Montáž pojistka - spodek do 500 V, 25 A se zapojením vodičů</t>
  </si>
  <si>
    <t>1610146289</t>
  </si>
  <si>
    <t>https://podminky.urs.cz/item/CS_URS_2025_01/741320021</t>
  </si>
  <si>
    <t>O0140750</t>
  </si>
  <si>
    <t>PVA10 6A gG, Pojistková vložka, Un AC 500 V / DC 250 V, velikost 10x38, gG - charakteristika pro všeobecné použití, Cd/Pb free</t>
  </si>
  <si>
    <t>2059964985</t>
  </si>
  <si>
    <t>741320041</t>
  </si>
  <si>
    <t>Montáž pojistka - patrona do 60 A se styčným kroužkem se zapojením vodičů</t>
  </si>
  <si>
    <t>-1610835707</t>
  </si>
  <si>
    <t>https://podminky.urs.cz/item/CS_URS_2025_01/741320041</t>
  </si>
  <si>
    <t>O0118622-n</t>
  </si>
  <si>
    <t xml:space="preserve">Řadový pojistkový odpínač RPO-00, Ie 160 A, Ue 690 V, 3pól. provedení, velikost 00, M8 - inbus šrouby </t>
  </si>
  <si>
    <t>-1102719304</t>
  </si>
  <si>
    <t>741320024-rpo</t>
  </si>
  <si>
    <t>Montáž pojistka - spodek řadový do 500 V, se zapojením vodičů</t>
  </si>
  <si>
    <t>1610446355</t>
  </si>
  <si>
    <t>O017060t</t>
  </si>
  <si>
    <t>Pojistková vložka PN00 160A gG, Un AC 500V, velikost 00</t>
  </si>
  <si>
    <t>-1367674828</t>
  </si>
  <si>
    <t>741320042</t>
  </si>
  <si>
    <t>Montáž pojistka - patrona nožová se zapojením vodičů</t>
  </si>
  <si>
    <t>-1141426316</t>
  </si>
  <si>
    <t>https://podminky.urs.cz/item/CS_URS_2025_01/741320042</t>
  </si>
  <si>
    <t>D03900220</t>
  </si>
  <si>
    <t>Svodič bleskových proudů Typ 1, 10/350us - 50kA, Up&lt;2,5kV</t>
  </si>
  <si>
    <t>152499250</t>
  </si>
  <si>
    <t>741322002</t>
  </si>
  <si>
    <t>Montáž svodiče bleskových proudů nn typ 1 jednopólových impulzní proud do 100 kA se zapojením vodičů</t>
  </si>
  <si>
    <t>-1768845581</t>
  </si>
  <si>
    <t>https://podminky.urs.cz/item/CS_URS_2025_01/741322002</t>
  </si>
  <si>
    <t>O017369</t>
  </si>
  <si>
    <t>S3PB2 SW, Pojistkový spodek, 3pól. provedení, kombinace : M10 - svorkový šroub a V-praporec</t>
  </si>
  <si>
    <t>-981704806</t>
  </si>
  <si>
    <t>-371617875</t>
  </si>
  <si>
    <t>O0140394</t>
  </si>
  <si>
    <t>PNA2 200A gG, Pojistková vložka, Un AC 500 V / DC 440 V, velikost 2, gG - charakteristika pro všeobecné použití, Cd/Pb free</t>
  </si>
  <si>
    <t>1000083760</t>
  </si>
  <si>
    <t>741320042.4</t>
  </si>
  <si>
    <t>-1759461977</t>
  </si>
  <si>
    <t>https://podminky.urs.cz/item/CS_URS_2025_01/741320042.4</t>
  </si>
  <si>
    <t>S02LV429014</t>
  </si>
  <si>
    <t>MCCB 100A B (25kA), 3P, pevný základní jistič &lt;viz TP MCCB&gt;</t>
  </si>
  <si>
    <t>1101841412</t>
  </si>
  <si>
    <t>S01C1032D100</t>
  </si>
  <si>
    <t>Jednotka spouští 100A/2.2 pro MCCB 100A 3P, elektronická ML, ochrany LSoI, &lt;viz TP MCCB&gt;</t>
  </si>
  <si>
    <t>-566743037</t>
  </si>
  <si>
    <t>S01C1032D040</t>
  </si>
  <si>
    <t>Jednotka spouští 40A/2.2 pro MCCB 100A 3P, elektronická ML, ochrany LSoI, &lt;viz TP MCCB&gt;</t>
  </si>
  <si>
    <t>1916330052</t>
  </si>
  <si>
    <t>741320201</t>
  </si>
  <si>
    <t>Montáž jistič deionový vestavný do 100 A se zapojením vodičů</t>
  </si>
  <si>
    <t>-1728709793</t>
  </si>
  <si>
    <t>https://podminky.urs.cz/item/CS_URS_2025_01/741320201</t>
  </si>
  <si>
    <t>E01A171111</t>
  </si>
  <si>
    <t>Řadová svornice RSA 35 A - (bílá)</t>
  </si>
  <si>
    <t>-1834974918</t>
  </si>
  <si>
    <t>741231006.1</t>
  </si>
  <si>
    <t>Montáž svorkovnice do rozvaděčů - řadová vodič do 50 mm2 se zapojením vodičů</t>
  </si>
  <si>
    <t>-870109299</t>
  </si>
  <si>
    <t>https://podminky.urs.cz/item/CS_URS_2025_01/741231006.1</t>
  </si>
  <si>
    <t>E01A181111</t>
  </si>
  <si>
    <t>Řadová svornice RSA 70 A - (bílá)</t>
  </si>
  <si>
    <t>761010851</t>
  </si>
  <si>
    <t>3*3</t>
  </si>
  <si>
    <t>741231007</t>
  </si>
  <si>
    <t>Montáž svorkovnice do rozvaděčů - řadová vodič do 95 mm2 se zapojením vodičů</t>
  </si>
  <si>
    <t>616854527</t>
  </si>
  <si>
    <t>https://podminky.urs.cz/item/CS_URS_2025_01/741231007</t>
  </si>
  <si>
    <t>RD0.1 - upr</t>
  </si>
  <si>
    <t>Rozvaděč RD 0.1 - úprava</t>
  </si>
  <si>
    <t>O0233890</t>
  </si>
  <si>
    <t>Jistič, In 6 A, Ue 230 V a.c., 60 V d.c., charakteristika C, 1-pól, Icn 10 kA</t>
  </si>
  <si>
    <t>718532384</t>
  </si>
  <si>
    <t>O0233892</t>
  </si>
  <si>
    <t>Jistič, In 10 A, Ue 230 V a.c., 60 V d.c., charakteristika C, 1-pól, Icn 10 kA</t>
  </si>
  <si>
    <t>603121831</t>
  </si>
  <si>
    <t>741320105</t>
  </si>
  <si>
    <t>Montáž jističů jednopólových nn do 25 A ve skříni se zapojením vodičů</t>
  </si>
  <si>
    <t>1400328612</t>
  </si>
  <si>
    <t>https://podminky.urs.cz/item/CS_URS_2025_01/741320105</t>
  </si>
  <si>
    <t>O0234042</t>
  </si>
  <si>
    <t>Jistič, In 20 A, Ue 230/400 V a.c., 60/220 V d.c., charakteristika C, 3-pól, Icn 10 kA</t>
  </si>
  <si>
    <t>-555434548</t>
  </si>
  <si>
    <t>741320165</t>
  </si>
  <si>
    <t>Montáž jističů třípólových nn do 25 A ve skříni se zapojením vodičů</t>
  </si>
  <si>
    <t>2136154714</t>
  </si>
  <si>
    <t>https://podminky.urs.cz/item/CS_URS_2025_01/741320165</t>
  </si>
  <si>
    <t>O0235664U</t>
  </si>
  <si>
    <t>Pomocný spínač, 1x zapínací kontakt, 1x rozpínací kontakt, pro jističe a chrániče</t>
  </si>
  <si>
    <t>1135352177</t>
  </si>
  <si>
    <t>741320361</t>
  </si>
  <si>
    <t>Montáž jistič-kontakt signální 2/2 se zapojením vodičů</t>
  </si>
  <si>
    <t>893746295</t>
  </si>
  <si>
    <t>https://podminky.urs.cz/item/CS_URS_2025_01/741320361</t>
  </si>
  <si>
    <t>O0238300</t>
  </si>
  <si>
    <t>Proudový chránič s nadproudovou ochranou, In 10 A, Ue AC 230 V, charakteristika C, Idn 30 mA, 1+N-pól, typ A</t>
  </si>
  <si>
    <t>660689782</t>
  </si>
  <si>
    <t>O0238301</t>
  </si>
  <si>
    <t>Proudový chránič s nadproudovou ochranou, In 16 A, Ue AC 230 V, charakteristika C, Idn 30 mA, 1+N-pól, typ A</t>
  </si>
  <si>
    <t>-787956596</t>
  </si>
  <si>
    <t>741321003</t>
  </si>
  <si>
    <t>Montáž proudových chráničů dvoupólových nn do 25 A ve skříni se zapojením vodičů</t>
  </si>
  <si>
    <t>-835012031</t>
  </si>
  <si>
    <t>https://podminky.urs.cz/item/CS_URS_2025_01/741321003</t>
  </si>
  <si>
    <t>H02ip0607</t>
  </si>
  <si>
    <t>Stykač  25A, 2S, 230V~50/60Hz</t>
  </si>
  <si>
    <t>-1780771496</t>
  </si>
  <si>
    <t>741330042</t>
  </si>
  <si>
    <t>Montáž stykač střídavý vestavný třípólový do 25 A se zapojením vodičů</t>
  </si>
  <si>
    <t>1248790716</t>
  </si>
  <si>
    <t>https://podminky.urs.cz/item/CS_URS_2025_01/741330042</t>
  </si>
  <si>
    <t>H02ip0604.1</t>
  </si>
  <si>
    <t>Relé Interface, 5A, 1S+1R, 12÷24V, AC/DC</t>
  </si>
  <si>
    <t>1711954102</t>
  </si>
  <si>
    <t>741330632.1</t>
  </si>
  <si>
    <t>Montáž relé pomocné vestavné v krytu s kontakty 2P+2Z se zapojením vodičů</t>
  </si>
  <si>
    <t>2018718508</t>
  </si>
  <si>
    <t>https://podminky.urs.cz/item/CS_URS_2025_01/741330632.1</t>
  </si>
  <si>
    <t>T038020103682</t>
  </si>
  <si>
    <t xml:space="preserve">Napájecí zdroj 85-264VAC/24VDC, 1.5A v 2M pouzdru (např.HDR-30-24) </t>
  </si>
  <si>
    <t>1604875290</t>
  </si>
  <si>
    <t>741350001</t>
  </si>
  <si>
    <t>Montáž transformátor jednofázový nn vestavný 1x primár - 1x sekundár do 200 VA se zapojením vodičů</t>
  </si>
  <si>
    <t>-2091731115</t>
  </si>
  <si>
    <t>https://podminky.urs.cz/item/CS_URS_2025_01/741350001</t>
  </si>
  <si>
    <t>E01A131111.1</t>
  </si>
  <si>
    <t>Řadová svornice RSA 4 A - (bílá)</t>
  </si>
  <si>
    <t>1088730192</t>
  </si>
  <si>
    <t>741231001</t>
  </si>
  <si>
    <t>Montáž svorkovnice do rozvaděčů - řadová vodič do 2,5 mm2 se zapojením vodičů</t>
  </si>
  <si>
    <t>-2058348713</t>
  </si>
  <si>
    <t>https://podminky.urs.cz/item/CS_URS_2025_01/741231001</t>
  </si>
  <si>
    <t>RMD 1.0 - upr</t>
  </si>
  <si>
    <t>Rozvaděč RMD 1.0 - úprava</t>
  </si>
  <si>
    <t>-1918318212</t>
  </si>
  <si>
    <t>1488286023</t>
  </si>
  <si>
    <t>O0233894</t>
  </si>
  <si>
    <t>Jistič, In 16 A, Ue 230 V a.c., 60 V d.c., charakteristika C, 1-pól, Icn 10 kA</t>
  </si>
  <si>
    <t>500424618</t>
  </si>
  <si>
    <t>-1031443719</t>
  </si>
  <si>
    <t>O0234041</t>
  </si>
  <si>
    <t>Jistič, In 16 A, Ue 230/400 V a.c., 60/220 V d.c., charakteristika C, 3-pól, Icn 10 kA</t>
  </si>
  <si>
    <t>1185225216</t>
  </si>
  <si>
    <t>1926460548</t>
  </si>
  <si>
    <t>-2074004489</t>
  </si>
  <si>
    <t>-1056349823</t>
  </si>
  <si>
    <t>1001239714</t>
  </si>
  <si>
    <t>1873533167</t>
  </si>
  <si>
    <t>-270922574</t>
  </si>
  <si>
    <t>O0235292</t>
  </si>
  <si>
    <t>Proudový chránič, In 25 A, Ue 230/400 V a.c., Idn 30 mA, 4-pól, Inc 10 kA, typ A-G</t>
  </si>
  <si>
    <t>1093577648</t>
  </si>
  <si>
    <t>741321033</t>
  </si>
  <si>
    <t>Montáž proudových chráničů čtyřpólových nn do 25 A ve skříni se zapojením vodičů</t>
  </si>
  <si>
    <t>-969825808</t>
  </si>
  <si>
    <t>https://podminky.urs.cz/item/CS_URS_2025_01/741321033</t>
  </si>
  <si>
    <t>1135901933</t>
  </si>
  <si>
    <t>168866932</t>
  </si>
  <si>
    <t>RDU0.2</t>
  </si>
  <si>
    <t>Rozvaděč RDU0.2</t>
  </si>
  <si>
    <t>E01BFO496C</t>
  </si>
  <si>
    <t>Rozvodnicová skříň oceloplechová, pro nástěnnou montáž, neprůhledné dveře, počet řad 4, počet modulů v řadě 24, krytí IP30, PE+N, barva bílá, 542 x 755 x 156 mm</t>
  </si>
  <si>
    <t>-1723061242</t>
  </si>
  <si>
    <t>741210001</t>
  </si>
  <si>
    <t>Montáž rozvodnice oceloplechová nebo plastová běžná do 20 kg</t>
  </si>
  <si>
    <t>-1061652605</t>
  </si>
  <si>
    <t>https://podminky.urs.cz/item/CS_URS_2025_01/741210001</t>
  </si>
  <si>
    <t>O0234341</t>
  </si>
  <si>
    <t>Páčkový spínač, In 32 A, Ue 230/400 V a.c., 60/220 V d.c, 3-pól, šířka 3 moduly</t>
  </si>
  <si>
    <t>-1641105079</t>
  </si>
  <si>
    <t>741320175</t>
  </si>
  <si>
    <t>Montáž jističů třípólových nn do 63 A ve skříni se zapojením vodičů</t>
  </si>
  <si>
    <t>281853212</t>
  </si>
  <si>
    <t>https://podminky.urs.cz/item/CS_URS_2025_01/741320175</t>
  </si>
  <si>
    <t>D03952400.1</t>
  </si>
  <si>
    <t>SPD typ 2,  TNS, Uc=275V, In=20kA(8/20us), Up≤1,5kV, Up(5kA)≤1kV, v 4-polovém provedení TNS s výměnnými moduly</t>
  </si>
  <si>
    <t>861932401</t>
  </si>
  <si>
    <t>741322122</t>
  </si>
  <si>
    <t>Montáž svodiče přepětí nn typ 2 čtyřpólových dvoudílných s vložením modulu se zapojením vodičů</t>
  </si>
  <si>
    <t>1792951103</t>
  </si>
  <si>
    <t>https://podminky.urs.cz/item/CS_URS_2025_01/741322122</t>
  </si>
  <si>
    <t>-774302898</t>
  </si>
  <si>
    <t>-9931789</t>
  </si>
  <si>
    <t>O0140752</t>
  </si>
  <si>
    <t>PVA10 10A gG, Pojistková vložka, Un AC 500 V / DC 250 V, velikost 10x38, gG - charakteristika pro všeobecné použití, Cd/Pb free</t>
  </si>
  <si>
    <t>101979899</t>
  </si>
  <si>
    <t>-621947299</t>
  </si>
  <si>
    <t>A01E219-3D</t>
  </si>
  <si>
    <t>Trojitá signálka - LED Napětí = 415-230 V AC, zelená, zelená, zelená</t>
  </si>
  <si>
    <t>-1614099165</t>
  </si>
  <si>
    <t>741320031</t>
  </si>
  <si>
    <t>Montáž pojistka - signální zařízení se zapojením vodičů</t>
  </si>
  <si>
    <t>1193404222</t>
  </si>
  <si>
    <t>https://podminky.urs.cz/item/CS_URS_2025_01/741320031</t>
  </si>
  <si>
    <t>101401358</t>
  </si>
  <si>
    <t>-2029053596</t>
  </si>
  <si>
    <t>-1307395441</t>
  </si>
  <si>
    <t>RH1-MDO - upr</t>
  </si>
  <si>
    <t>Rozvaděč RH1-MDO - doplnění</t>
  </si>
  <si>
    <t>O0106744</t>
  </si>
  <si>
    <t>PV22 25A gG, Pojistková vložka, Un AC 690 V / DC 250 V, velikost 22×58, gG - charakteristika pro všeobecné použití, Cd/Pb free</t>
  </si>
  <si>
    <t>713614476</t>
  </si>
  <si>
    <t>-274029527</t>
  </si>
  <si>
    <t>VDO - upr</t>
  </si>
  <si>
    <t>Rozvaděč VDO - doplnění</t>
  </si>
  <si>
    <t>O0234044</t>
  </si>
  <si>
    <t>Jistič, In 32 A, Ue 230/400 V a.c., 60/220 V d.c., charakteristika C, 3-pól, Icn 10 kA</t>
  </si>
  <si>
    <t>-926388356</t>
  </si>
  <si>
    <t>860794109</t>
  </si>
  <si>
    <t>MX-SDK</t>
  </si>
  <si>
    <t>Skříně MX - do SDK</t>
  </si>
  <si>
    <t>H01MX1SKD</t>
  </si>
  <si>
    <t>Rozvodnice plastová vestavná do SDK v=300mm, š=350mm, h=100mm</t>
  </si>
  <si>
    <t>-1474692125</t>
  </si>
  <si>
    <t>1150851896</t>
  </si>
  <si>
    <t>D01563030R</t>
  </si>
  <si>
    <t>Ekvipotenciální přípojnice, 20x 2,5-25mm2</t>
  </si>
  <si>
    <t>50247664</t>
  </si>
  <si>
    <t>741231012</t>
  </si>
  <si>
    <t>Montáž svorkovnice do rozvaděčů - ochranná</t>
  </si>
  <si>
    <t>408281285</t>
  </si>
  <si>
    <t>https://podminky.urs.cz/item/CS_URS_2025_01/741231012</t>
  </si>
  <si>
    <t>ZLAB</t>
  </si>
  <si>
    <t>Hlavní trasy - Kabelové žebříky a trasy</t>
  </si>
  <si>
    <t>K11kk02001</t>
  </si>
  <si>
    <t>KL 60X500, LÁVKA KABELOVÁ, POZINKOVÁNO SENDZIMIR, kompletní, vč. konzol, spojek a úchytů</t>
  </si>
  <si>
    <t>80285521</t>
  </si>
  <si>
    <t>"Rozvodna"3</t>
  </si>
  <si>
    <t>m-kl-500</t>
  </si>
  <si>
    <t>Montáž kabelové lávky š. 500mm, vodorovně nebo svisle, včetně nosného a pomocného instalačního materiálu (hmoždiny, závitové tyče atd.)</t>
  </si>
  <si>
    <t>bm</t>
  </si>
  <si>
    <t>-816499526</t>
  </si>
  <si>
    <t>K11kk02718r</t>
  </si>
  <si>
    <t>KZI 60X50X0.75, ŽLAB S INT.SPOJ. , POZINKOVÁNO SENDZIMIR, kompletní, vč. konzol, spojek a úchytů</t>
  </si>
  <si>
    <t>-1291915743</t>
  </si>
  <si>
    <t>m-kz-050-nm</t>
  </si>
  <si>
    <t>Montáž kabelového žlabu š. 50mm, včetně nosného a pomocného instalačního materiálu (hmoždiny, závitové tyče atd.)</t>
  </si>
  <si>
    <t>-1227647098</t>
  </si>
  <si>
    <t>K11kk02656r</t>
  </si>
  <si>
    <t>KZ 60X100X1.00, KABELOVÝ ŽLAB S INT.SPOJ., POZINKOVÁNO SENDZIMIR, kompletní, vč. konzol, spojek a úchytů</t>
  </si>
  <si>
    <t>91992099</t>
  </si>
  <si>
    <t>m-kz-100-nm</t>
  </si>
  <si>
    <t>Montáž kabelového žlabu š. 100mm, včetně nosného a pomocného instalačního materiálu (hmoždiny, závitové tyče atd.)</t>
  </si>
  <si>
    <t>522107581</t>
  </si>
  <si>
    <t>K11kk02680r</t>
  </si>
  <si>
    <t>KZ 60X200X1.00, KABELOVÝ ŽLAB S INT.SPOJ., POZINKOVÁNO SENDZIMIR, kompletní, vč. konzol, spojek a úchytů</t>
  </si>
  <si>
    <t>-915498610</t>
  </si>
  <si>
    <t>m-kz-200-nm</t>
  </si>
  <si>
    <t>Montáž kabelového žlabu š. 200mm, včetně nosného a pomocného instalačního materiálu (hmoždiny, závitové tyče atd.)</t>
  </si>
  <si>
    <t>1445547877</t>
  </si>
  <si>
    <t>35432541</t>
  </si>
  <si>
    <t>příchytka kabelová 14-28mm</t>
  </si>
  <si>
    <t>-817959489</t>
  </si>
  <si>
    <t>"CHL"88</t>
  </si>
  <si>
    <t>741910611</t>
  </si>
  <si>
    <t>Montáž příchytka kovová pro kabelové lávky a žebříky kabel D do 40 mm</t>
  </si>
  <si>
    <t>662299813</t>
  </si>
  <si>
    <t>https://podminky.urs.cz/item/CS_URS_2025_01/741910611</t>
  </si>
  <si>
    <t>IP</t>
  </si>
  <si>
    <t>Instalační přístroje</t>
  </si>
  <si>
    <t>A023559-A01345</t>
  </si>
  <si>
    <t>Přístroj spínače jednopólového, řazení 1, barva alpská bílá</t>
  </si>
  <si>
    <t>825076917</t>
  </si>
  <si>
    <t>"OSV"12</t>
  </si>
  <si>
    <t>A023559B-A00651214</t>
  </si>
  <si>
    <t>Kryt spínače jednoduchý, barva alpská bílá</t>
  </si>
  <si>
    <t>256722520</t>
  </si>
  <si>
    <t>A021754-0-2155R</t>
  </si>
  <si>
    <t>Rámeček s popisovým polem, jednonásobný, barva alpská bílá, (1÷5 rámeček dle místní potřeby)</t>
  </si>
  <si>
    <t>-2050465564</t>
  </si>
  <si>
    <t>741310101</t>
  </si>
  <si>
    <t>Montáž spínač (polo)zapuštěný bezšroubové připojení 1-jednopólový se zapojením vodičů</t>
  </si>
  <si>
    <t>-1231233519</t>
  </si>
  <si>
    <t>https://podminky.urs.cz/item/CS_URS_2025_01/741310101</t>
  </si>
  <si>
    <t>A023559-A21345</t>
  </si>
  <si>
    <t>Přístroj spínače jednopólového, řazení 1S, barva</t>
  </si>
  <si>
    <t>1043639444</t>
  </si>
  <si>
    <t>"OSV"2</t>
  </si>
  <si>
    <t>-278014301</t>
  </si>
  <si>
    <t>-2092120825</t>
  </si>
  <si>
    <t>1701009388</t>
  </si>
  <si>
    <t>A023559-A06345</t>
  </si>
  <si>
    <t>Přístroj přepínače střídavého, řazení 6, barva bílá</t>
  </si>
  <si>
    <t>553240930</t>
  </si>
  <si>
    <t>"OSV"10</t>
  </si>
  <si>
    <t>-48678593</t>
  </si>
  <si>
    <t>173234547</t>
  </si>
  <si>
    <t>741310122</t>
  </si>
  <si>
    <t>Montáž přepínač (polo)zapuštěný bezšroubové připojení 6-střídavý se zapojením vodičů</t>
  </si>
  <si>
    <t>1044201248</t>
  </si>
  <si>
    <t>https://podminky.urs.cz/item/CS_URS_2025_01/741310122</t>
  </si>
  <si>
    <t>A023559-A07345</t>
  </si>
  <si>
    <t>Přístroj přepínače křížového, řazení 7, 7So, barva</t>
  </si>
  <si>
    <t>-997863054</t>
  </si>
  <si>
    <t>"OSV"3</t>
  </si>
  <si>
    <t>-245715029</t>
  </si>
  <si>
    <t>2145128613</t>
  </si>
  <si>
    <t>741310126</t>
  </si>
  <si>
    <t>Montáž přepínač (polo)zapuštěný bezšroubové připojení 7-křížový se zapojením vodičů</t>
  </si>
  <si>
    <t>-925189189</t>
  </si>
  <si>
    <t>https://podminky.urs.cz/item/CS_URS_2025_01/741310126</t>
  </si>
  <si>
    <t>A026599-0-3026</t>
  </si>
  <si>
    <t>Přístroj potenc. DALI TW výkon. pro tlač. spín. a otoč. ovl. (2116/11), barva bílá</t>
  </si>
  <si>
    <t>1177208305</t>
  </si>
  <si>
    <t>"OSV"5</t>
  </si>
  <si>
    <t>A026599-0-0237</t>
  </si>
  <si>
    <t>Kryt stmívače s otočným ovládáním, s upevňovací maticí, barva alpská bílá</t>
  </si>
  <si>
    <t>-1621787061</t>
  </si>
  <si>
    <t>1752748039</t>
  </si>
  <si>
    <t>741310203</t>
  </si>
  <si>
    <t>Montáž spínač (polo)zapuštěný šroubové připojení 1-jednopólový s plynulou regulací se zapojením vodičů</t>
  </si>
  <si>
    <t>-1838503990</t>
  </si>
  <si>
    <t>https://podminky.urs.cz/item/CS_URS_2025_01/741310203</t>
  </si>
  <si>
    <t>A023559-A91345</t>
  </si>
  <si>
    <t>Přístroj ovládače zapínacího, řazení  1/0So, barva</t>
  </si>
  <si>
    <t>926149490</t>
  </si>
  <si>
    <t>1485282907</t>
  </si>
  <si>
    <t>708893772</t>
  </si>
  <si>
    <t>741310011</t>
  </si>
  <si>
    <t>Montáž ovladač nástěnný 1/0-tlačítkový zapínací prostředí normální se zapojením vodičů</t>
  </si>
  <si>
    <t>-789254331</t>
  </si>
  <si>
    <t>https://podminky.urs.cz/item/CS_URS_2025_01/741310011</t>
  </si>
  <si>
    <t>A023558A-06940 B</t>
  </si>
  <si>
    <t>Přepínač střídavý, s krytem a rámečkem, řazení 6, IP44</t>
  </si>
  <si>
    <t>-996746798</t>
  </si>
  <si>
    <t>741310263</t>
  </si>
  <si>
    <t>Montáž přepínač (polo)zapuštěný šroubové připojení 6-střídavých prostředí venkovní/mokré se zapojením vodičů</t>
  </si>
  <si>
    <t>-441336951</t>
  </si>
  <si>
    <t>https://podminky.urs.cz/item/CS_URS_2025_01/741310263</t>
  </si>
  <si>
    <t>A023553-01929 B</t>
  </si>
  <si>
    <t>Spínač jednopólový, řazení 1, IP44, na povrch, barva bílá</t>
  </si>
  <si>
    <t>1292371001</t>
  </si>
  <si>
    <t>741310031</t>
  </si>
  <si>
    <t>Montáž spínač nástěnný 1-jednopólový prostředí venkovní/mokré se zapojením vodičů</t>
  </si>
  <si>
    <t>2018299826</t>
  </si>
  <si>
    <t>https://podminky.urs.cz/item/CS_URS_2025_01/741310031</t>
  </si>
  <si>
    <t>A023559-A88345</t>
  </si>
  <si>
    <t>Přístroj spínače žaluziového kolébkového, řazení 1/0+1/0 bez blokace a aretace, barva bílá</t>
  </si>
  <si>
    <t>-747019446</t>
  </si>
  <si>
    <t>"žaluzie"6</t>
  </si>
  <si>
    <t>A021713-0-0163</t>
  </si>
  <si>
    <t>Kryt spínače žaluziového kolébkového, dělený, s potiskem, barva alpská bílá</t>
  </si>
  <si>
    <t>-866053271</t>
  </si>
  <si>
    <t>-1748735042</t>
  </si>
  <si>
    <t>741310221</t>
  </si>
  <si>
    <t>Montáž spínač (polo)zapuštěný šroubové připojení řazení 2-pro žaluzie se zapojením vodičů</t>
  </si>
  <si>
    <t>-2010376057</t>
  </si>
  <si>
    <t>https://podminky.urs.cz/item/CS_URS_2025_01/741310221</t>
  </si>
  <si>
    <t>A023536N-C03252 11R</t>
  </si>
  <si>
    <t>Spínač stiskací PRESSTO 3x25A, se signalizační doutnavkou, zapuštěný, barva bílá/bílá (včetně krabice pod omítku s možností instalace do SDK)</t>
  </si>
  <si>
    <t>789939674</t>
  </si>
  <si>
    <t>741310413R</t>
  </si>
  <si>
    <t>Montáž spínač tří/čtyřpólový vestavný do 63 A venkovní nebo mokré prostředí, se zapojením vodičů</t>
  </si>
  <si>
    <t>-1787443230</t>
  </si>
  <si>
    <t>A025519B-A02387 B</t>
  </si>
  <si>
    <t>Zásuvka jednonás. chráněná, s clonkami, s víčkem, s bezšr. svorkami, barva alpská bílá</t>
  </si>
  <si>
    <t>-1379554290</t>
  </si>
  <si>
    <t>A025519B-A02357 B</t>
  </si>
  <si>
    <t>Zásuvka jednonás. chráněná, s clonkami, s bezšroub. svorkami, barva alpská bílá</t>
  </si>
  <si>
    <t>-2098391277</t>
  </si>
  <si>
    <t>A025519B-A02357 Z</t>
  </si>
  <si>
    <t>Zásuvka jednonás. chráněná, s clonkami, s bezšroub. svorkami, barva zelená</t>
  </si>
  <si>
    <t>-733631253</t>
  </si>
  <si>
    <t>A025599A-A02357 Z</t>
  </si>
  <si>
    <t>Zásuvka jednonás. s clon., s ochranou před přepětím, bezšroub. sv., barva zelená</t>
  </si>
  <si>
    <t>-1028015379</t>
  </si>
  <si>
    <t>"Zás"1</t>
  </si>
  <si>
    <t>A022495-0-0059</t>
  </si>
  <si>
    <t>Svorka pro vyrovnání potenciálů dvojnásobná, zapuštěná, barva alpská bílá</t>
  </si>
  <si>
    <t>755634750</t>
  </si>
  <si>
    <t>-918275848</t>
  </si>
  <si>
    <t>741313001</t>
  </si>
  <si>
    <t>Montáž zásuvka (polo)zapuštěná bezšroubové připojení 2P+PE se zapojením vodičů</t>
  </si>
  <si>
    <t>-358933154</t>
  </si>
  <si>
    <t>https://podminky.urs.cz/item/CS_URS_2025_01/741313001</t>
  </si>
  <si>
    <t>A025525N-C02357 Z</t>
  </si>
  <si>
    <t>Zásuvka 45x45 s ochranným kolíkem, s clonkami, barva zelená (RAL 6018)</t>
  </si>
  <si>
    <t>-1900738128</t>
  </si>
  <si>
    <t>A025525N-C02357 R1</t>
  </si>
  <si>
    <t>Zásuvka 45x45 s ochranným kolíkem, s clonkami, barva karmínová (RAL 3003)</t>
  </si>
  <si>
    <t>137776344</t>
  </si>
  <si>
    <t>741313082</t>
  </si>
  <si>
    <t>Montáž zásuvka chráněná v krabici šroubové připojení 2P+PE prostředí venkovní, mokré se zapojením vodičů</t>
  </si>
  <si>
    <t>-924734332</t>
  </si>
  <si>
    <t>https://podminky.urs.cz/item/CS_URS_2025_01/741313082</t>
  </si>
  <si>
    <t>A025518A-2999 B</t>
  </si>
  <si>
    <t>Zásuvka jednonás. s clonkami, víčkem, rámečkem, s drápky, IP44, barva bílá</t>
  </si>
  <si>
    <t>-1102410680</t>
  </si>
  <si>
    <t>741313033 R</t>
  </si>
  <si>
    <t>Montáž zásuvka vestavná šroubové připojení 2P+PE se zapojením vodičů, IP44</t>
  </si>
  <si>
    <t>1641934837</t>
  </si>
  <si>
    <t>H037709737</t>
  </si>
  <si>
    <t>Zásuvková rozvodnice IP44. Zásuvky zepředu. 2xzás.230V/16A, 1xzás.400V/16A. Jištěno proud. chr.a jističi.</t>
  </si>
  <si>
    <t>149979476</t>
  </si>
  <si>
    <t>741210121</t>
  </si>
  <si>
    <t>Montáž rozvaděčů litinových, hliníkových nebo plastových - skříněk do 10 kg</t>
  </si>
  <si>
    <t>-548997331</t>
  </si>
  <si>
    <t>https://podminky.urs.cz/item/CS_URS_2025_01/741210121</t>
  </si>
  <si>
    <t>ROSV-T-IZN</t>
  </si>
  <si>
    <t>"VS1" Varovný světelný panel nástěnný s nápisem "IONIZUJÍCÍ ZÁŘENÍ" + "NEVSTUPOVAT"</t>
  </si>
  <si>
    <t>223893942</t>
  </si>
  <si>
    <t>741372021R</t>
  </si>
  <si>
    <t>Montáž svítidlo LED bytové přisazené nástěnné panelové do 0,09 m2</t>
  </si>
  <si>
    <t>1295007374</t>
  </si>
  <si>
    <t>ULM</t>
  </si>
  <si>
    <t>Úložný materiál</t>
  </si>
  <si>
    <t>34571004</t>
  </si>
  <si>
    <t>lišta elektroinstalační hranatá PVC 20x20mm</t>
  </si>
  <si>
    <t>-1700291692</t>
  </si>
  <si>
    <t>34571008</t>
  </si>
  <si>
    <t>lišta elektroinstalační hranatá PVC 40x40mm</t>
  </si>
  <si>
    <t>324975703</t>
  </si>
  <si>
    <t>741110511</t>
  </si>
  <si>
    <t>Montáž lišta a kanálek vkládací šířky do 60 mm s víčkem</t>
  </si>
  <si>
    <t>1748305572</t>
  </si>
  <si>
    <t>https://podminky.urs.cz/item/CS_URS_2025_01/741110511</t>
  </si>
  <si>
    <t>K11kk04020</t>
  </si>
  <si>
    <t>PARAPETNÍ KANÁL DUTÝ 160x53mm, 3 komorový, pro přístroje MODUL45, kompletní, RAL9003</t>
  </si>
  <si>
    <t>51391021</t>
  </si>
  <si>
    <t>2+2</t>
  </si>
  <si>
    <t>741110513</t>
  </si>
  <si>
    <t>Montáž lišta a kanálek vkládací šířky přes 120 do 180 mm s víčkem</t>
  </si>
  <si>
    <t>1076262152</t>
  </si>
  <si>
    <t>https://podminky.urs.cz/item/CS_URS_2025_01/741110513</t>
  </si>
  <si>
    <t>K112323/LPE-2_H100</t>
  </si>
  <si>
    <t>trubka elektroinstalační ohebná z PVC (EN) 2323</t>
  </si>
  <si>
    <t>-670567335</t>
  </si>
  <si>
    <t>125+27+10</t>
  </si>
  <si>
    <t>741110051</t>
  </si>
  <si>
    <t>Montáž trubka plastová ohebná D přes 11 do 23 mm uložená volně</t>
  </si>
  <si>
    <t>68370890</t>
  </si>
  <si>
    <t>https://podminky.urs.cz/item/CS_URS_2025_01/741110051</t>
  </si>
  <si>
    <t>34571073</t>
  </si>
  <si>
    <t>trubka elektroinstalační ohebná z PVC oranžová d 25mm</t>
  </si>
  <si>
    <t>-1772978890</t>
  </si>
  <si>
    <t>"Zás"3+8</t>
  </si>
  <si>
    <t>741110062</t>
  </si>
  <si>
    <t>Montáž trubka plastová ohebná D přes 23 do 35 mm uložená pod omítku</t>
  </si>
  <si>
    <t>565676692</t>
  </si>
  <si>
    <t>https://podminky.urs.cz/item/CS_URS_2025_01/741110062</t>
  </si>
  <si>
    <t>K11KPL 64-45/LD_NA</t>
  </si>
  <si>
    <t>KRABICE PŘÍSTROJOVÁ DO DUTÝCH STĚN, DVOUVSTŘIK (SE VZDUCHOTĚSNÝMI MEMBRÁNOVÝMI PRŮCHODKAMI)</t>
  </si>
  <si>
    <t>-747275801</t>
  </si>
  <si>
    <t>"Zás"40</t>
  </si>
  <si>
    <t>"OSV"24</t>
  </si>
  <si>
    <t>741112002</t>
  </si>
  <si>
    <t>Montáž krabice zapuštěná plastová kruhová pro sádrokartonové příčky</t>
  </si>
  <si>
    <t>458201698</t>
  </si>
  <si>
    <t>https://podminky.urs.cz/item/CS_URS_2025_01/741112002</t>
  </si>
  <si>
    <t>K11kk02173</t>
  </si>
  <si>
    <t>KO 125, KRABICE ODBOČNÁ, ŠEDÁ</t>
  </si>
  <si>
    <t>-408161084</t>
  </si>
  <si>
    <t>K11KUL 68-45/LD2_NA</t>
  </si>
  <si>
    <t xml:space="preserve"> KRABICE ODBOČNÁ, OKROVÁ/S VÍKEM/DVOUVSTŘIK/DO SÁDROKARTONU</t>
  </si>
  <si>
    <t>-760746364</t>
  </si>
  <si>
    <t>K11KO 110/L_NA</t>
  </si>
  <si>
    <t>KO 110/L_NA KRABICE ODBOČNÁ - SÁDR., OKROVÁ</t>
  </si>
  <si>
    <t>1721494517</t>
  </si>
  <si>
    <t>K11kk02175</t>
  </si>
  <si>
    <t>"KX"  KO 125 E/EQ02, KRABICE ODB. S EQ SVORK., ŠEDÁ</t>
  </si>
  <si>
    <t>2138422741</t>
  </si>
  <si>
    <t>741112003</t>
  </si>
  <si>
    <t>Montáž krabice zapuštěná plastová čtyřhranná</t>
  </si>
  <si>
    <t>1524565222</t>
  </si>
  <si>
    <t>https://podminky.urs.cz/item/CS_URS_2025_01/741112003</t>
  </si>
  <si>
    <t>K11kk02286</t>
  </si>
  <si>
    <t>KRABICE PŘÍSTROJOVÁ, s možností spojení v souvislou řadu s roztečí 71mm</t>
  </si>
  <si>
    <t>-1957038464</t>
  </si>
  <si>
    <t>"Zás"55</t>
  </si>
  <si>
    <t>"OSV"19</t>
  </si>
  <si>
    <t>741112001</t>
  </si>
  <si>
    <t>Montáž krabice zapuštěná plastová kruhová</t>
  </si>
  <si>
    <t>484571606</t>
  </si>
  <si>
    <t>https://podminky.urs.cz/item/CS_URS_2025_01/741112001</t>
  </si>
  <si>
    <t>K11KU 68-1902_KA</t>
  </si>
  <si>
    <t>KU 68-1902_KA KRABICE UNIVERZÁLNÍ, ŠEDÁ S VÍČKEM+svorky</t>
  </si>
  <si>
    <t>-1702374756</t>
  </si>
  <si>
    <t>34571470</t>
  </si>
  <si>
    <t>krabice do dutých stěn PVC odbočná kruhová D 70mm s víčkem</t>
  </si>
  <si>
    <t>-1048891137</t>
  </si>
  <si>
    <t>1123960316</t>
  </si>
  <si>
    <t>K11kk00795</t>
  </si>
  <si>
    <t>KRABICE PANCÉŘOVÁ,  +VÍKO+PRŮCH.+SVORK./TM.ŠEDÁ (93x93x47mm)</t>
  </si>
  <si>
    <t>-272965049</t>
  </si>
  <si>
    <t>"Zás"48+3</t>
  </si>
  <si>
    <t>"OSV"53+19+38+2</t>
  </si>
  <si>
    <t>K11kk00804</t>
  </si>
  <si>
    <t>KRABICE PANCÉŘOVÁ,  +VÍKO+PRŮCH.+SVORK./TM.ŠEDÁ (116+x116x50mm)</t>
  </si>
  <si>
    <t>797009555</t>
  </si>
  <si>
    <t>"Zás"3</t>
  </si>
  <si>
    <t>741112201</t>
  </si>
  <si>
    <t>Montáž krabice pancéřová protahovací plastová 120x120 mm</t>
  </si>
  <si>
    <t>-1209264384</t>
  </si>
  <si>
    <t>https://podminky.urs.cz/item/CS_URS_2025_01/741112201</t>
  </si>
  <si>
    <t>SKD1</t>
  </si>
  <si>
    <t>Svazkový kabelový držák (60x30mm) včetně kotvy</t>
  </si>
  <si>
    <t>1808506762</t>
  </si>
  <si>
    <t>75+108</t>
  </si>
  <si>
    <t>1158489582</t>
  </si>
  <si>
    <t>uzem_ss_m8</t>
  </si>
  <si>
    <t>Samořezný šroub M6</t>
  </si>
  <si>
    <t>782017953</t>
  </si>
  <si>
    <t>uzem_vp_M6</t>
  </si>
  <si>
    <t>Vějířová podložka pro šroub M6</t>
  </si>
  <si>
    <t>-196449738</t>
  </si>
  <si>
    <t>11*2</t>
  </si>
  <si>
    <t>E01I132707</t>
  </si>
  <si>
    <t>Zemnicí svorka ZS 4 (standard: Ms matice + podložka)</t>
  </si>
  <si>
    <t>1568528670</t>
  </si>
  <si>
    <t>741420021</t>
  </si>
  <si>
    <t>Montáž svorka hromosvodná se 2 šrouby</t>
  </si>
  <si>
    <t>-1192237171</t>
  </si>
  <si>
    <t>https://podminky.urs.cz/item/CS_URS_2025_01/741420021</t>
  </si>
  <si>
    <t>E01I131307</t>
  </si>
  <si>
    <t>Zemnicí svorka ZSA 16</t>
  </si>
  <si>
    <t>-650299199</t>
  </si>
  <si>
    <t>6+7+28+10</t>
  </si>
  <si>
    <t>E01I142708</t>
  </si>
  <si>
    <t>Páska měděná uzemňovací ZS 16 - délka 0,5 m</t>
  </si>
  <si>
    <t>-1094507999</t>
  </si>
  <si>
    <t>-1202658065</t>
  </si>
  <si>
    <t>G0120020877</t>
  </si>
  <si>
    <t>670/2 KU, Cu proudová svorka</t>
  </si>
  <si>
    <t>-1188111120</t>
  </si>
  <si>
    <t>18+64+15</t>
  </si>
  <si>
    <t>1492989073</t>
  </si>
  <si>
    <t>VK</t>
  </si>
  <si>
    <t>Vodiče a kabely</t>
  </si>
  <si>
    <t>K03lam00175</t>
  </si>
  <si>
    <t>1-CHA-R 2,5</t>
  </si>
  <si>
    <t>607043260</t>
  </si>
  <si>
    <t>105+20</t>
  </si>
  <si>
    <t>K03lam00176</t>
  </si>
  <si>
    <t>1-CHA-R 4</t>
  </si>
  <si>
    <t>1810948696</t>
  </si>
  <si>
    <t>K03lam00177</t>
  </si>
  <si>
    <t>1-CHA-R 6</t>
  </si>
  <si>
    <t>1317989249</t>
  </si>
  <si>
    <t>397</t>
  </si>
  <si>
    <t>K03lam00178</t>
  </si>
  <si>
    <t>1-CHA-R 10</t>
  </si>
  <si>
    <t>-737816718</t>
  </si>
  <si>
    <t>10+15+8</t>
  </si>
  <si>
    <t>K03lam00179</t>
  </si>
  <si>
    <t>1-CHA-R 16</t>
  </si>
  <si>
    <t>-991391463</t>
  </si>
  <si>
    <t>77+15</t>
  </si>
  <si>
    <t>741120201</t>
  </si>
  <si>
    <t>Montáž vodič Cu izolovaný plný a laněný s PVC pláštěm žíla 1,5 až 16 mm2 volně (např. CY, CHAH-V)</t>
  </si>
  <si>
    <t>1491869956</t>
  </si>
  <si>
    <t>https://podminky.urs.cz/item/CS_URS_2025_01/741120201</t>
  </si>
  <si>
    <t>K03lam00180</t>
  </si>
  <si>
    <t>1-CHA-R 25</t>
  </si>
  <si>
    <t>-649038166</t>
  </si>
  <si>
    <t>35+29+23+24</t>
  </si>
  <si>
    <t>"P+P"26+18</t>
  </si>
  <si>
    <t>741120203</t>
  </si>
  <si>
    <t>Montáž vodič Cu izolovaný plný a laněný s PVC pláštěm žíla 25 až 35 mm2 volně (např. CY, CHAH-V)</t>
  </si>
  <si>
    <t>-1936600260</t>
  </si>
  <si>
    <t>https://podminky.urs.cz/item/CS_URS_2025_01/741120203</t>
  </si>
  <si>
    <t>K01DG200004005B</t>
  </si>
  <si>
    <t>1-CXKH-R  5X4 RE B2s1d0  M</t>
  </si>
  <si>
    <t>1478563916</t>
  </si>
  <si>
    <t>"Zás"26</t>
  </si>
  <si>
    <t>"P+P"3+4</t>
  </si>
  <si>
    <t>K01DG200006005BJ</t>
  </si>
  <si>
    <t>1-CXKH-R(J) 5X6 RE B2s1d0  M</t>
  </si>
  <si>
    <t>1790194796</t>
  </si>
  <si>
    <t>"DT01"42+"RDU02"35+35</t>
  </si>
  <si>
    <t>"P+P"19+22</t>
  </si>
  <si>
    <t>741122642</t>
  </si>
  <si>
    <t>Montáž kabel Cu plný kulatý žíla 5x4 až 6 mm2 uložený pevně (např. CYKY)</t>
  </si>
  <si>
    <t>724011873</t>
  </si>
  <si>
    <t>https://podminky.urs.cz/item/CS_URS_2025_01/741122642</t>
  </si>
  <si>
    <t>K0111110070</t>
  </si>
  <si>
    <t>CYKY-J 3 x 2,5</t>
  </si>
  <si>
    <t>1741825969</t>
  </si>
  <si>
    <t>"Zás"94</t>
  </si>
  <si>
    <t>"P+P"11+12</t>
  </si>
  <si>
    <t>741122211</t>
  </si>
  <si>
    <t>Montáž kabel Cu plný kulatý žíla 3x1,5 až 6 mm2 uložený volně (např. CYKY)</t>
  </si>
  <si>
    <t>86186085</t>
  </si>
  <si>
    <t>https://podminky.urs.cz/item/CS_URS_2025_01/741122211</t>
  </si>
  <si>
    <t>K01DG200001502B-O</t>
  </si>
  <si>
    <t>1-CXKH-R(O)  2X1,5 RE B2s1d0  M</t>
  </si>
  <si>
    <t>382376207</t>
  </si>
  <si>
    <t>"RMD1.0-DALI"64+30</t>
  </si>
  <si>
    <t>"OVL"156</t>
  </si>
  <si>
    <t>"P+P"29+32</t>
  </si>
  <si>
    <t>741122201</t>
  </si>
  <si>
    <t>Montáž kabel Cu plný kulatý žíla 2x1,5 až 6 mm2 uložený volně (např. CYKY)</t>
  </si>
  <si>
    <t>1336192269</t>
  </si>
  <si>
    <t>https://podminky.urs.cz/item/CS_URS_2025_01/741122201</t>
  </si>
  <si>
    <t>K01DG200001503B-O</t>
  </si>
  <si>
    <t>1-CXKH-R(O)  3x1,5 RE B2s1d0  M</t>
  </si>
  <si>
    <t>-294306579</t>
  </si>
  <si>
    <t>"OVL"99</t>
  </si>
  <si>
    <t>"P+P"12+12</t>
  </si>
  <si>
    <t>K01DG200001503B-J</t>
  </si>
  <si>
    <t>1-CXKH-R(J)  3x1,5 RE B2s1d0  M</t>
  </si>
  <si>
    <t>1699425507</t>
  </si>
  <si>
    <t>"RD0.1"262+"RMD1.0"329</t>
  </si>
  <si>
    <t>"Technol""PK"65+58+"žaluzie"175+"MoCo"44+"FC"135+"PSKA"11+"VS"16</t>
  </si>
  <si>
    <t>"P+P"65+62+55+52</t>
  </si>
  <si>
    <t>K01DG200002503B-J</t>
  </si>
  <si>
    <t>1-CXKH-R(J)  3x2,5 RE B2s1d0  M</t>
  </si>
  <si>
    <t>1774020821</t>
  </si>
  <si>
    <t>"Zás"213+611</t>
  </si>
  <si>
    <t>"P+P"86+95</t>
  </si>
  <si>
    <t>936346732</t>
  </si>
  <si>
    <t>K01DG200001504B</t>
  </si>
  <si>
    <t>1-CXKH-R(O) 4x1,5 RE B2s1d0  M</t>
  </si>
  <si>
    <t>1465148997</t>
  </si>
  <si>
    <t>"OVL"38</t>
  </si>
  <si>
    <t>"P+P"5+5</t>
  </si>
  <si>
    <t>741122219</t>
  </si>
  <si>
    <t>Montáž kabel Cu plný kulatý žíla 4x1,5 až 4 mm2 uložený volně (např. CYKY)</t>
  </si>
  <si>
    <t>-652456968</t>
  </si>
  <si>
    <t>https://podminky.urs.cz/item/CS_URS_2025_01/741122219</t>
  </si>
  <si>
    <t>K01DG200002505B</t>
  </si>
  <si>
    <t>1-CXKH-R  5X2,5 RE B2s1d0  M</t>
  </si>
  <si>
    <t>1698412013</t>
  </si>
  <si>
    <t>"TECHNOL"21+2</t>
  </si>
  <si>
    <t>K01DP420002505F</t>
  </si>
  <si>
    <t>H05VV-F 5 x 2,50 HAR</t>
  </si>
  <si>
    <t>-656172525</t>
  </si>
  <si>
    <t>741122231</t>
  </si>
  <si>
    <t>Montáž kabel Cu plný kulatý žíla 5x1,5 až 2,5 mm2 uložený volně (např. CYKY)</t>
  </si>
  <si>
    <t>-1613479699</t>
  </si>
  <si>
    <t>https://podminky.urs.cz/item/CS_URS_2025_01/741122231</t>
  </si>
  <si>
    <t>K03lam00365</t>
  </si>
  <si>
    <t>J-H(St)H 2x2x0,80</t>
  </si>
  <si>
    <t>-394538907</t>
  </si>
  <si>
    <t>"žal"185+"IB+"30+7+15+16</t>
  </si>
  <si>
    <t>"P+P"27+28</t>
  </si>
  <si>
    <t>741124701</t>
  </si>
  <si>
    <t>Montáž kabel Cu stíněný ovládací žíly 2 až 19x0,8 mm2 uložený volně (např. JYTY)</t>
  </si>
  <si>
    <t>-1760801200</t>
  </si>
  <si>
    <t>https://podminky.urs.cz/item/CS_URS_2025_01/741124701</t>
  </si>
  <si>
    <t>741130001</t>
  </si>
  <si>
    <t>Ukončení vodič izolovaný do 2,5 mm2 v rozváděči nebo na přístroji</t>
  </si>
  <si>
    <t>-977818148</t>
  </si>
  <si>
    <t>https://podminky.urs.cz/item/CS_URS_2025_01/741130001</t>
  </si>
  <si>
    <t>"Zás"912</t>
  </si>
  <si>
    <t>"pospoj"18*2+16*2</t>
  </si>
  <si>
    <t xml:space="preserve">"spinace 2vod" 20*2*2 + "spinace 3vod" 12*3*2 + "spinace 4vod" 3*4*2 + "spinace 5vod" 5*5*2 </t>
  </si>
  <si>
    <t>"svitidla 3vod" 53*3*2+ "svitidla 5vod" 19*5*2</t>
  </si>
  <si>
    <t>741130003</t>
  </si>
  <si>
    <t>Ukončení vodič izolovaný do 4 mm2 v rozváděči nebo na přístroji</t>
  </si>
  <si>
    <t>-71991909</t>
  </si>
  <si>
    <t>https://podminky.urs.cz/item/CS_URS_2025_01/741130003</t>
  </si>
  <si>
    <t>"pospoj"16*2</t>
  </si>
  <si>
    <t>"Zás"10</t>
  </si>
  <si>
    <t>741130004</t>
  </si>
  <si>
    <t>Ukončení vodič izolovaný do 6 mm2 v rozváděči nebo na přístroji</t>
  </si>
  <si>
    <t>-1116417516</t>
  </si>
  <si>
    <t>https://podminky.urs.cz/item/CS_URS_2025_01/741130004</t>
  </si>
  <si>
    <t>"pospoj"64*2</t>
  </si>
  <si>
    <t>"Přívody"5*2*4+3*2*2</t>
  </si>
  <si>
    <t>741130005</t>
  </si>
  <si>
    <t>Ukončení vodič izolovaný do 10 mm2 v rozváděči nebo na přístroji</t>
  </si>
  <si>
    <t>1452571034</t>
  </si>
  <si>
    <t>https://podminky.urs.cz/item/CS_URS_2025_01/741130005</t>
  </si>
  <si>
    <t>"pospoj"4*2</t>
  </si>
  <si>
    <t>741130006</t>
  </si>
  <si>
    <t>Ukončení vodič izolovaný do 16 mm2 v rozváděči nebo na přístroji</t>
  </si>
  <si>
    <t>-132320039</t>
  </si>
  <si>
    <t>https://podminky.urs.cz/item/CS_URS_2025_01/741130006</t>
  </si>
  <si>
    <t>"pospoj"5*2</t>
  </si>
  <si>
    <t>741130007</t>
  </si>
  <si>
    <t>Ukončení vodič izolovaný do 25 mm2 v rozváděči nebo na přístroji</t>
  </si>
  <si>
    <t>662540714</t>
  </si>
  <si>
    <t>https://podminky.urs.cz/item/CS_URS_2025_01/741130007</t>
  </si>
  <si>
    <t>"pospoj"6*2</t>
  </si>
  <si>
    <t>OSV</t>
  </si>
  <si>
    <t>Svítidla a světelné zdroje</t>
  </si>
  <si>
    <t>C11s</t>
  </si>
  <si>
    <t>Svítidlo C11s, specifikace viz Technické podmínky</t>
  </si>
  <si>
    <t>1834336641</t>
  </si>
  <si>
    <t>C21s</t>
  </si>
  <si>
    <t>Svítidlo C21s, specifikace viz Technické podmínky</t>
  </si>
  <si>
    <t>-616677456</t>
  </si>
  <si>
    <t>D11</t>
  </si>
  <si>
    <t>Svítidlo D11, specifikace viz Technické podmínky</t>
  </si>
  <si>
    <t>-1988409083</t>
  </si>
  <si>
    <t>D12</t>
  </si>
  <si>
    <t>Svítidlo D12, specifikace viz Technické podmínky</t>
  </si>
  <si>
    <t>805306858</t>
  </si>
  <si>
    <t>E12</t>
  </si>
  <si>
    <t>Svítidlo E12, specifikace viz Technické podmínky</t>
  </si>
  <si>
    <t>1772526416</t>
  </si>
  <si>
    <t>741372112</t>
  </si>
  <si>
    <t>Montáž svítidlo LED interiérové vestavné panelové hranaté nebo kruhové přes 0,09 do 0,36 m2 se zapojením vodičů</t>
  </si>
  <si>
    <t>1178864998</t>
  </si>
  <si>
    <t>https://podminky.urs.cz/item/CS_URS_2025_01/741372112</t>
  </si>
  <si>
    <t>J1</t>
  </si>
  <si>
    <t>Svítidlo J1, specifikace viz Technické podmínky</t>
  </si>
  <si>
    <t>32315045</t>
  </si>
  <si>
    <t>J2</t>
  </si>
  <si>
    <t>Svítidlo J2, specifikace viz Technické podmínky</t>
  </si>
  <si>
    <t>1221853807</t>
  </si>
  <si>
    <t>741372111RD</t>
  </si>
  <si>
    <t>Montáž svítidlo LED bytové vestavné podhledové kruhové do 0,09 m2</t>
  </si>
  <si>
    <t>500522743</t>
  </si>
  <si>
    <t>P1</t>
  </si>
  <si>
    <t>Svítidlo P1, specifikace viz Technické podmínky</t>
  </si>
  <si>
    <t>-1582810177</t>
  </si>
  <si>
    <t>741371102</t>
  </si>
  <si>
    <t>Montáž svítidlo zářivkové průmyslové stropní přisazené 1 zdroj s krytem</t>
  </si>
  <si>
    <t>861438113</t>
  </si>
  <si>
    <t>https://podminky.urs.cz/item/CS_URS_2025_01/741371102</t>
  </si>
  <si>
    <t>L1</t>
  </si>
  <si>
    <t>Svítidlo L1, specifikace viz Technické podmínky</t>
  </si>
  <si>
    <t>1366652909</t>
  </si>
  <si>
    <t>741372022</t>
  </si>
  <si>
    <t>Montáž svítidlo LED interiérové přisazené nástěnné hranaté nebo kruhové přes 0,09 do 0,36 m2 se zapojením vodičů</t>
  </si>
  <si>
    <t>-935985211</t>
  </si>
  <si>
    <t>https://podminky.urs.cz/item/CS_URS_2025_01/741372022</t>
  </si>
  <si>
    <t>N120</t>
  </si>
  <si>
    <t>Nouzové svítidlo N12, specifikace viz Technické podmínky</t>
  </si>
  <si>
    <t>1523974641</t>
  </si>
  <si>
    <t>N710</t>
  </si>
  <si>
    <t>Nouzové svítidlo N71, specifikace viz Technické podmínky</t>
  </si>
  <si>
    <t>1795688885</t>
  </si>
  <si>
    <t>741372101</t>
  </si>
  <si>
    <t>Montáž svítidlo LED interiérové vestavné podhledové bodové se zapojením vodičů</t>
  </si>
  <si>
    <t>-1276617386</t>
  </si>
  <si>
    <t>https://podminky.urs.cz/item/CS_URS_2025_01/741372101</t>
  </si>
  <si>
    <t>N610</t>
  </si>
  <si>
    <t>Nouzové svítidlo N61, specifikace viz Technické podmínky</t>
  </si>
  <si>
    <t>-1833211620</t>
  </si>
  <si>
    <t>741372061</t>
  </si>
  <si>
    <t>Montáž svítidlo LED interiérové přisazené stropní hranaté nebo kruhové do 0,09 m2 se zapojením vodičů</t>
  </si>
  <si>
    <t>-381506754</t>
  </si>
  <si>
    <t>https://podminky.urs.cz/item/CS_URS_2025_01/741372061</t>
  </si>
  <si>
    <t>741372042</t>
  </si>
  <si>
    <t>Montáž svítidlo LED interiérové přisazené stropní páskové lištové se zapojením vodičů</t>
  </si>
  <si>
    <t>-2069860649</t>
  </si>
  <si>
    <t>https://podminky.urs.cz/item/CS_URS_2025_01/741372042</t>
  </si>
  <si>
    <t>-1591133073</t>
  </si>
  <si>
    <t>741350032</t>
  </si>
  <si>
    <t>Montáž transformátor jednofázový nn v krytu 1x primár - 1x sekundár do 1000 VA se zapojením vodičů</t>
  </si>
  <si>
    <t>165259323</t>
  </si>
  <si>
    <t>https://podminky.urs.cz/item/CS_URS_2025_01/741350032</t>
  </si>
  <si>
    <t>ZEDP</t>
  </si>
  <si>
    <t>Pomocné zednické práce</t>
  </si>
  <si>
    <t>468081311</t>
  </si>
  <si>
    <t>Vybourání otvorů pro elektroinstalace ve zdivu cihelném pl do 0,0225 m2 tl do 15 cm</t>
  </si>
  <si>
    <t>-512056409</t>
  </si>
  <si>
    <t>https://podminky.urs.cz/item/CS_URS_2025_01/468081311</t>
  </si>
  <si>
    <t>468081312</t>
  </si>
  <si>
    <t>Vybourání otvorů pro elektroinstalace ve zdivu cihelném pl do 0,0225 m2 tl přes 15 do 30 cm</t>
  </si>
  <si>
    <t>538907528</t>
  </si>
  <si>
    <t>https://podminky.urs.cz/item/CS_URS_2025_01/468081312</t>
  </si>
  <si>
    <t>468081321</t>
  </si>
  <si>
    <t>Vybourání otvorů pro elektroinstalace ve zdivu cihelném pl přes 0,0225 do 0,09 m2 tl do 15 cm</t>
  </si>
  <si>
    <t>-1433232062</t>
  </si>
  <si>
    <t>https://podminky.urs.cz/item/CS_URS_2025_01/468081321</t>
  </si>
  <si>
    <t>468081322</t>
  </si>
  <si>
    <t>Vybourání otvorů pro elektroinstalace ve zdivu cihelném pl přes 0,0225 do 0,09 m2 tl přes 15 do 30 cm</t>
  </si>
  <si>
    <t>1549612146</t>
  </si>
  <si>
    <t>https://podminky.urs.cz/item/CS_URS_2025_01/468081322</t>
  </si>
  <si>
    <t>468094111</t>
  </si>
  <si>
    <t>Vyvrtání otvorů pro elektroinstalační krabice ve stěnách z cihel hloubky do 6 cm</t>
  </si>
  <si>
    <t>-219057481</t>
  </si>
  <si>
    <t>https://podminky.urs.cz/item/CS_URS_2025_01/468094111</t>
  </si>
  <si>
    <t>468094141</t>
  </si>
  <si>
    <t>Vyvrtání otvorů pro elektroinstalační krabice ve stěnách z betonu hloubky do 6 cm</t>
  </si>
  <si>
    <t>1059149274</t>
  </si>
  <si>
    <t>https://podminky.urs.cz/item/CS_URS_2025_01/468094141</t>
  </si>
  <si>
    <t>468101411</t>
  </si>
  <si>
    <t>Vysekání rýh pro montáž trubek a kabelů v cihelných zdech hl do 3 cm a š do 3 cm</t>
  </si>
  <si>
    <t>2110806734</t>
  </si>
  <si>
    <t>https://podminky.urs.cz/item/CS_URS_2025_01/468101411</t>
  </si>
  <si>
    <t>460941211</t>
  </si>
  <si>
    <t>Vyplnění a omítnutí rýh při elektroinstalacích ve stěnách hl do 3 cm a š do 3 cm</t>
  </si>
  <si>
    <t>-238083708</t>
  </si>
  <si>
    <t>https://podminky.urs.cz/item/CS_URS_2025_01/460941211</t>
  </si>
  <si>
    <t>469971111</t>
  </si>
  <si>
    <t>Svislá doprava suti a vybouraných hmot při elektromontážích za první podlaží</t>
  </si>
  <si>
    <t>48100718</t>
  </si>
  <si>
    <t>https://podminky.urs.cz/item/CS_URS_2025_01/469971111</t>
  </si>
  <si>
    <t>"Ryhy"0,03*0,03*(120)*1,9</t>
  </si>
  <si>
    <t>"krabice"0,1*0,1*0,08*(69)*1,9</t>
  </si>
  <si>
    <t>"otvory"0.152*1,9</t>
  </si>
  <si>
    <t>469971121</t>
  </si>
  <si>
    <t>Příplatek ke svislé dopravě suti a vybouraných hmot při elektromontážích za každé další podlaží</t>
  </si>
  <si>
    <t>-177500528</t>
  </si>
  <si>
    <t>https://podminky.urs.cz/item/CS_URS_2025_01/469971121</t>
  </si>
  <si>
    <t>0.22</t>
  </si>
  <si>
    <t>469972111</t>
  </si>
  <si>
    <t>Odvoz suti a vybouraných hmot při elektromontážích do 1 km</t>
  </si>
  <si>
    <t>-825287158</t>
  </si>
  <si>
    <t>https://podminky.urs.cz/item/CS_URS_2025_01/469972111</t>
  </si>
  <si>
    <t>469973114</t>
  </si>
  <si>
    <t>Poplatek za uložení na skládce (skládkovné) stavebního odpadu ze směsí nebo oddělených frakcí betonu, cihel a keramických výrobků kód odpadu 17 01 07</t>
  </si>
  <si>
    <t>-2037648933</t>
  </si>
  <si>
    <t>https://podminky.urs.cz/item/CS_URS_2025_01/469973114</t>
  </si>
  <si>
    <t>0.599</t>
  </si>
  <si>
    <t>763101811</t>
  </si>
  <si>
    <t>Vyřezání otvoru v SDK desce v příčce nebo předsazené stěně jednoduché opláštění do 0,01 m2</t>
  </si>
  <si>
    <t>-877323942</t>
  </si>
  <si>
    <t>https://podminky.urs.cz/item/CS_URS_2025_01/763101811</t>
  </si>
  <si>
    <t>763101812</t>
  </si>
  <si>
    <t>Vyřezání otvoru v SDK desce v příčce nebo předsazené stěně jednoduché opláštění přes 0,01 do 0,02 m2</t>
  </si>
  <si>
    <t>-1073577129</t>
  </si>
  <si>
    <t>https://podminky.urs.cz/item/CS_URS_2025_01/763101812</t>
  </si>
  <si>
    <t>DEMPRAC</t>
  </si>
  <si>
    <t>Demontáže stávajících rozvodů</t>
  </si>
  <si>
    <t>741211817</t>
  </si>
  <si>
    <t>Demontáž rozvodnic kovových pod omítkou s krytím do IPx4 plochou přes 0,8 m2</t>
  </si>
  <si>
    <t>-1644766476</t>
  </si>
  <si>
    <t>https://podminky.urs.cz/item/CS_URS_2025_01/741211817</t>
  </si>
  <si>
    <t>741211853</t>
  </si>
  <si>
    <t>Demontáž rozvodnic kovových volně stojících s krytím do IPx4 plochou přes 1 m2</t>
  </si>
  <si>
    <t>-1065195135</t>
  </si>
  <si>
    <t>https://podminky.urs.cz/item/CS_URS_2025_01/741211853</t>
  </si>
  <si>
    <t>4+2</t>
  </si>
  <si>
    <t>741211851</t>
  </si>
  <si>
    <t>Demontáž rozvodnic kovových volně stojících s krytím do IPx4 plochou do 1 m2</t>
  </si>
  <si>
    <t>1342641374</t>
  </si>
  <si>
    <t>https://podminky.urs.cz/item/CS_URS_2025_01/741211851</t>
  </si>
  <si>
    <t>741121851</t>
  </si>
  <si>
    <t>Demontáž kabel Cu pod omítkou plný plochý 2x1 až 2,5 mm2, 3x1 až 2,5 mm2</t>
  </si>
  <si>
    <t>806554977</t>
  </si>
  <si>
    <t>https://podminky.urs.cz/item/CS_URS_2025_01/741121851</t>
  </si>
  <si>
    <t>741213847</t>
  </si>
  <si>
    <t>Demontáž kabelu silového z rozvodnice průřezu žil přes 25 mm2 se zachováním funkčnosti</t>
  </si>
  <si>
    <t>788094253</t>
  </si>
  <si>
    <t>https://podminky.urs.cz/item/CS_URS_2025_01/741213847</t>
  </si>
  <si>
    <t>741213815</t>
  </si>
  <si>
    <t>Demontáž kabelu silového z rozvodnice průřezu žil přes 10 do 25 mm2 bez zachování funkčnosti</t>
  </si>
  <si>
    <t>-429110688</t>
  </si>
  <si>
    <t>https://podminky.urs.cz/item/CS_URS_2025_01/741213815</t>
  </si>
  <si>
    <t>741213813</t>
  </si>
  <si>
    <t>Demontáž kabelu silového z rozvodnice průřezu žil přes 4 do 10 mm2 bez zachování funkčnosti</t>
  </si>
  <si>
    <t>-907348399</t>
  </si>
  <si>
    <t>https://podminky.urs.cz/item/CS_URS_2025_01/741213813</t>
  </si>
  <si>
    <t>741213817</t>
  </si>
  <si>
    <t>Demontáž kabelu silového z rozvodnice průřezu žil přes 25 mm2 bez zachování funkčnosti</t>
  </si>
  <si>
    <t>1804478719</t>
  </si>
  <si>
    <t>https://podminky.urs.cz/item/CS_URS_2025_01/741213817</t>
  </si>
  <si>
    <t>741371823</t>
  </si>
  <si>
    <t>Demontáž osvětlovacího modulového systému zářivkového dl přes 1100 mm bez zachování funkčnosti</t>
  </si>
  <si>
    <t>-1571061954</t>
  </si>
  <si>
    <t>https://podminky.urs.cz/item/CS_URS_2025_01/741371823</t>
  </si>
  <si>
    <t>4*12+18</t>
  </si>
  <si>
    <t>PODHL</t>
  </si>
  <si>
    <t>Demontáž a zpětná montáž svítidel</t>
  </si>
  <si>
    <t>741374823</t>
  </si>
  <si>
    <t>Demontáž osvětlovacího modulového systému zářivkového dl přes 1100 mm se zachováním funkčnosti</t>
  </si>
  <si>
    <t>-1641250660</t>
  </si>
  <si>
    <t>https://podminky.urs.cz/item/CS_URS_2025_01/741374823</t>
  </si>
  <si>
    <t>-1899133989</t>
  </si>
  <si>
    <t>ROP</t>
  </si>
  <si>
    <t>Revize a ostatní práce</t>
  </si>
  <si>
    <t>210280003R</t>
  </si>
  <si>
    <t>Zkoušky a prohlídky elektrických rozvodů a zařízení celková prohlídka, zkoušení, měření a vyhotovení revizní zprávy pro objem montážních prací pro objem mtž prací přes 500 do 1 000 tis Kč</t>
  </si>
  <si>
    <t>778515608</t>
  </si>
  <si>
    <t>210280101.1</t>
  </si>
  <si>
    <t>Kontrola rozváděčů nn silových hmotnosti do 200 kg</t>
  </si>
  <si>
    <t>1528611713</t>
  </si>
  <si>
    <t>https://podminky.urs.cz/item/CS_URS_2025_01/210280101.1</t>
  </si>
  <si>
    <t>580106013</t>
  </si>
  <si>
    <t>Měření, zkoušení a prověření ochrany chráničem napěťovým nebo proudovým</t>
  </si>
  <si>
    <t>měření</t>
  </si>
  <si>
    <t>-550951190</t>
  </si>
  <si>
    <t>https://podminky.urs.cz/item/CS_URS_2025_01/580106013</t>
  </si>
  <si>
    <t>580106020</t>
  </si>
  <si>
    <t>Měření izolačního odporu podlahy</t>
  </si>
  <si>
    <t>1869775046</t>
  </si>
  <si>
    <t>https://podminky.urs.cz/item/CS_URS_2025_01/580106020</t>
  </si>
  <si>
    <t>HZS-11</t>
  </si>
  <si>
    <t>Koordinace mezi profesemi a se stávajícími rozvody apod.</t>
  </si>
  <si>
    <t>1084673317</t>
  </si>
  <si>
    <t>8*2*5</t>
  </si>
  <si>
    <t>HZS3131TICR1E</t>
  </si>
  <si>
    <t>Kontrola a protokol TIČR - rozvody NN</t>
  </si>
  <si>
    <t>2110415754</t>
  </si>
  <si>
    <t>merosv1</t>
  </si>
  <si>
    <t>Měření umělého osvětlení (intenzita, oslnění, rovnoměrnost, barevné podání) v prostorách s trvalým pobytem osob a zpracování protokolu pro kolaudaci/hygienu</t>
  </si>
  <si>
    <t>-1147034864</t>
  </si>
  <si>
    <t>VRN1</t>
  </si>
  <si>
    <t>Průzkumné, geodetické a projektové práce</t>
  </si>
  <si>
    <t>013254000r</t>
  </si>
  <si>
    <t>Dokumentace skutečného provedení stavby</t>
  </si>
  <si>
    <t>1024</t>
  </si>
  <si>
    <t>381420689</t>
  </si>
  <si>
    <t>01335r01</t>
  </si>
  <si>
    <t>Dodavatelská dokumentace</t>
  </si>
  <si>
    <t>1098250994</t>
  </si>
  <si>
    <t>D1.01.4h1 - Slaboproudá elektrotechnika</t>
  </si>
  <si>
    <t>Frýba</t>
  </si>
  <si>
    <t>D1.01.4h1 - Slaboproudá elektrotechnika - I. ETAPA</t>
  </si>
  <si>
    <t xml:space="preserve">    SLP-DEM - Demontáže</t>
  </si>
  <si>
    <t xml:space="preserve">    SLP-SPOL - Společná část rozvodů</t>
  </si>
  <si>
    <t xml:space="preserve">    SLP-SK - Strukturovaná kabeláž</t>
  </si>
  <si>
    <t xml:space="preserve">      SLP-SK-MON - Montážní práce a materiál</t>
  </si>
  <si>
    <t xml:space="preserve">      SLP-SK-DR - Datový rozvaděč</t>
  </si>
  <si>
    <t xml:space="preserve">      SLP-SK-AKT - Aktivní prvky</t>
  </si>
  <si>
    <t xml:space="preserve">    SLP-SZ - Signalizační zařízení</t>
  </si>
  <si>
    <t xml:space="preserve">    SLP-STA - Společná televizní anténa</t>
  </si>
  <si>
    <t xml:space="preserve">    SLP-DT - Domácí telefon</t>
  </si>
  <si>
    <t xml:space="preserve">    SLP-ACS - Elektronická kontrola vstupu</t>
  </si>
  <si>
    <t xml:space="preserve">    CCTV - Kamerový dohledový systém</t>
  </si>
  <si>
    <t xml:space="preserve">    JČ - Jednotný čas</t>
  </si>
  <si>
    <t xml:space="preserve">    VS - Vyvolávací systém</t>
  </si>
  <si>
    <t xml:space="preserve">    SLP-MON - Monitoring</t>
  </si>
  <si>
    <t>Slaboproudá elektrotechnika - I. ETAPA</t>
  </si>
  <si>
    <t>SLP-DEM</t>
  </si>
  <si>
    <t>Demontáže</t>
  </si>
  <si>
    <t>742110841</t>
  </si>
  <si>
    <t>Demontáž lišt elektroinstalačních vkládacích</t>
  </si>
  <si>
    <t>-65073946</t>
  </si>
  <si>
    <t>https://podminky.urs.cz/item/CS_URS_2025_01/742110841</t>
  </si>
  <si>
    <t>742121801</t>
  </si>
  <si>
    <t>Demontáž kabelů sdělovacích pro vnitřní rozvody</t>
  </si>
  <si>
    <t>-1603578324</t>
  </si>
  <si>
    <t>https://podminky.urs.cz/item/CS_URS_2025_01/742121801</t>
  </si>
  <si>
    <t>1000</t>
  </si>
  <si>
    <t>742124801</t>
  </si>
  <si>
    <t>Demontáž kabelů datových pro vnitřní rozvody ze žlabu nebo lišty</t>
  </si>
  <si>
    <t>1512822131</t>
  </si>
  <si>
    <t>https://podminky.urs.cz/item/CS_URS_2025_01/742124801</t>
  </si>
  <si>
    <t>742124802</t>
  </si>
  <si>
    <t>Demontáž kabelů datových pro vnitřní rozvody z trubky</t>
  </si>
  <si>
    <t>-786477654</t>
  </si>
  <si>
    <t>https://podminky.urs.cz/item/CS_URS_2025_01/742124802</t>
  </si>
  <si>
    <t>742240801</t>
  </si>
  <si>
    <t>Demontáž elektronické kontroly vstupu čtečky karet</t>
  </si>
  <si>
    <t>1627365668</t>
  </si>
  <si>
    <t>https://podminky.urs.cz/item/CS_URS_2025_01/742240801</t>
  </si>
  <si>
    <t>742310802</t>
  </si>
  <si>
    <t>Demontáž komunikačního tabla domovního telefonu</t>
  </si>
  <si>
    <t>-1513382558</t>
  </si>
  <si>
    <t>https://podminky.urs.cz/item/CS_URS_2025_01/742310802</t>
  </si>
  <si>
    <t>742330845</t>
  </si>
  <si>
    <t>Demontáž zásuvek datových přisazených na omítce 1 až 6 pozic</t>
  </si>
  <si>
    <t>584008978</t>
  </si>
  <si>
    <t>https://podminky.urs.cz/item/CS_URS_2025_01/742330845</t>
  </si>
  <si>
    <t>DEM-NS</t>
  </si>
  <si>
    <t>Demontáž ostatních nespecifikovaných rozvodů a prvků SLP</t>
  </si>
  <si>
    <t>766253226</t>
  </si>
  <si>
    <t>SLP-SPOL</t>
  </si>
  <si>
    <t>Společná část rozvodů</t>
  </si>
  <si>
    <t>KL 60X500, LÁVKA KABELOVÁ, POZINKOVÁNO , kompletní, vč. konzol, spojek a úchytů</t>
  </si>
  <si>
    <t>1865921619</t>
  </si>
  <si>
    <t>742110127</t>
  </si>
  <si>
    <t>Montáž nosníku s konzolami nebo závitovými tyčemi pro slaboproud šířky přes 250 do 500 mm</t>
  </si>
  <si>
    <t>-47072507</t>
  </si>
  <si>
    <t>https://podminky.urs.cz/item/CS_URS_2025_01/742110127</t>
  </si>
  <si>
    <t>K11kk01994r</t>
  </si>
  <si>
    <t>KL 60X200, vzd. příček 150 mm, KABELOVÁ LÁVKA S POŽÁRNÍ ODOLNOSTÍ, POZINKOVÁNO, kompletní, vč. konzol, spojek a úchytů</t>
  </si>
  <si>
    <t>-1276692986</t>
  </si>
  <si>
    <t>742110124</t>
  </si>
  <si>
    <t>Montáž nosníku s konzolami nebo závitovými tyčemi pro slaboproud šířky přes 150 do 250 mm</t>
  </si>
  <si>
    <t>682742654</t>
  </si>
  <si>
    <t>https://podminky.urs.cz/item/CS_URS_2025_01/742110124</t>
  </si>
  <si>
    <t>KZI60300</t>
  </si>
  <si>
    <t>KZI 60x300x1.00_S Žlab kabelový s integrovanou spojkou</t>
  </si>
  <si>
    <t>26521319</t>
  </si>
  <si>
    <t>"1PP" 15</t>
  </si>
  <si>
    <t>KZI60300ns</t>
  </si>
  <si>
    <t>Nosný systém pro kabelový žlab š.300mm, konzoly, výložníky,závitové tyče, spojky, příslušenství</t>
  </si>
  <si>
    <t>-400013806</t>
  </si>
  <si>
    <t>742110107</t>
  </si>
  <si>
    <t>Montáž kabelového žlabu pro slaboproud šířky přes 250 mm</t>
  </si>
  <si>
    <t>294397164</t>
  </si>
  <si>
    <t>https://podminky.urs.cz/item/CS_URS_2025_01/742110107</t>
  </si>
  <si>
    <t>KZI60150</t>
  </si>
  <si>
    <t>KZI 60x150x1.00_S Žlab kabelový s integrovanou spojkou</t>
  </si>
  <si>
    <t>-760998930</t>
  </si>
  <si>
    <t>"1NP" 40</t>
  </si>
  <si>
    <t>"1PP" 30</t>
  </si>
  <si>
    <t>KZI60150ns</t>
  </si>
  <si>
    <t>Nosný systém pro kabelový žlab š.150mm, konzoly, výložníky,závitové tyče, spojky, příslušenství</t>
  </si>
  <si>
    <t>754925425</t>
  </si>
  <si>
    <t>742110102</t>
  </si>
  <si>
    <t>Montáž kabelového žlabu pro slaboproud šířky do 150 mm</t>
  </si>
  <si>
    <t>-1954553931</t>
  </si>
  <si>
    <t>https://podminky.urs.cz/item/CS_URS_2025_01/742110102</t>
  </si>
  <si>
    <t>SLP-SK</t>
  </si>
  <si>
    <t>Strukturovaná kabeláž</t>
  </si>
  <si>
    <t>SLP-SK-MON</t>
  </si>
  <si>
    <t>Montážní práce a materiál</t>
  </si>
  <si>
    <t>2207028</t>
  </si>
  <si>
    <t>Svazkový držák Grip 15x NYM3x1,5, St, pásově zinkováno</t>
  </si>
  <si>
    <t>973071845</t>
  </si>
  <si>
    <t>680</t>
  </si>
  <si>
    <t>742110161</t>
  </si>
  <si>
    <t>Montáž spony pro uchycení kabelů pro slaboproud</t>
  </si>
  <si>
    <t>-2122790633</t>
  </si>
  <si>
    <t>https://podminky.urs.cz/item/CS_URS_2025_01/742110161</t>
  </si>
  <si>
    <t>39173100</t>
  </si>
  <si>
    <t>Ohebná trubka PVC 1225 L50 25mm tmavě šedá</t>
  </si>
  <si>
    <t>-1311724540</t>
  </si>
  <si>
    <t>480</t>
  </si>
  <si>
    <t>742110002</t>
  </si>
  <si>
    <t>Montáž trubek pro slaboproud plastových ohebných uložených pod omítku</t>
  </si>
  <si>
    <t>-1670740129</t>
  </si>
  <si>
    <t>https://podminky.urs.cz/item/CS_URS_2025_01/742110002</t>
  </si>
  <si>
    <t>1240653</t>
  </si>
  <si>
    <t>Elektroinstalační krabice KP 68/D KA</t>
  </si>
  <si>
    <t>1034756825</t>
  </si>
  <si>
    <t>KUL6845</t>
  </si>
  <si>
    <t>Krabice elektroinstalační do sádrokartonu KUL 68-45/LD_NA</t>
  </si>
  <si>
    <t>-311991305</t>
  </si>
  <si>
    <t>LK8028</t>
  </si>
  <si>
    <t>Krabice přístrojová na povrch 80X28</t>
  </si>
  <si>
    <t>-458934800</t>
  </si>
  <si>
    <t>742110504</t>
  </si>
  <si>
    <t>Montáž krabic pro slaboproud zapuštěných plastových odbočných kruhových s víčkem</t>
  </si>
  <si>
    <t>1898861159</t>
  </si>
  <si>
    <t>https://podminky.urs.cz/item/CS_URS_2025_01/742110504</t>
  </si>
  <si>
    <t>SKDTC6A</t>
  </si>
  <si>
    <t>Zásuvka datová 2xRJ45 STP Cat.6A bílá, sestava datová zásuvka, nosná maska, rámeček, 2x keystone Cat6A beznástrojový certifikovaný</t>
  </si>
  <si>
    <t>1649513111</t>
  </si>
  <si>
    <t>742330044</t>
  </si>
  <si>
    <t>Montáž datové zásuvky 1 až 6 pozic</t>
  </si>
  <si>
    <t>460173393</t>
  </si>
  <si>
    <t>https://podminky.urs.cz/item/CS_URS_2025_01/742330044</t>
  </si>
  <si>
    <t>742330045</t>
  </si>
  <si>
    <t>Montáž datové zásuvky 1 až 6 pozic přisazené na omítku</t>
  </si>
  <si>
    <t>-254990772</t>
  </si>
  <si>
    <t>https://podminky.urs.cz/item/CS_URS_2025_01/742330045</t>
  </si>
  <si>
    <t>742330051</t>
  </si>
  <si>
    <t>Popis portu datové zásuvky</t>
  </si>
  <si>
    <t>271578928</t>
  </si>
  <si>
    <t>https://podminky.urs.cz/item/CS_URS_2025_01/742330051</t>
  </si>
  <si>
    <t>26000037</t>
  </si>
  <si>
    <t>Kabel SXKD-6A-STP Cat.6A, LSOH B2ca s1a d1 a1, oranžový</t>
  </si>
  <si>
    <t>-2029925738</t>
  </si>
  <si>
    <t>5500</t>
  </si>
  <si>
    <t>742124001</t>
  </si>
  <si>
    <t>Montáž kabelů datových FTP, UTP, STP pro vnitřní rozvody do žlabu nebo lišty</t>
  </si>
  <si>
    <t>1023198028</t>
  </si>
  <si>
    <t>https://podminky.urs.cz/item/CS_URS_2025_01/742124001</t>
  </si>
  <si>
    <t>4000</t>
  </si>
  <si>
    <t>742124002</t>
  </si>
  <si>
    <t>Montáž kabelů datových FTP, UTP, STP pro vnitřní rozvody do trubky</t>
  </si>
  <si>
    <t>449520016</t>
  </si>
  <si>
    <t>https://podminky.urs.cz/item/CS_URS_2025_01/742124002</t>
  </si>
  <si>
    <t>742124006</t>
  </si>
  <si>
    <t>Montáž kabelů datových FTP, UTP, STP ukončení kabelu spojkou</t>
  </si>
  <si>
    <t>-399911349</t>
  </si>
  <si>
    <t>https://podminky.urs.cz/item/CS_URS_2025_01/742124006</t>
  </si>
  <si>
    <t>1257414004</t>
  </si>
  <si>
    <t>Telekomunikační kabel SYKFY 15x2x0,5</t>
  </si>
  <si>
    <t>-1789961152</t>
  </si>
  <si>
    <t>742121002</t>
  </si>
  <si>
    <t>Montáž kabelů sdělovacích pro vnitřní rozvody přes 15 žil</t>
  </si>
  <si>
    <t>1277423839</t>
  </si>
  <si>
    <t>https://podminky.urs.cz/item/CS_URS_2025_01/742121002</t>
  </si>
  <si>
    <t>ALT68834</t>
  </si>
  <si>
    <t>HDPE mikrotrubička 10/8mm, vnitřní lubrikační vrstva, pro zafouknutí kabelů do průměru 6mm</t>
  </si>
  <si>
    <t>1400087700</t>
  </si>
  <si>
    <t>742110013</t>
  </si>
  <si>
    <t>Montáž trubek pro slaboproud plastových tuhých pro vnitřní rozvody pro optická vlákna</t>
  </si>
  <si>
    <t>-1987621492</t>
  </si>
  <si>
    <t>https://podminky.urs.cz/item/CS_URS_2025_01/742110013</t>
  </si>
  <si>
    <t>ALT50723</t>
  </si>
  <si>
    <t>Kabel optický k zafouknutí 24 vláken SM 9/125</t>
  </si>
  <si>
    <t>719224318</t>
  </si>
  <si>
    <t>742124012</t>
  </si>
  <si>
    <t>Montáž kabelů datových optických pro vnitřní rozvody do trubky zafouknutím</t>
  </si>
  <si>
    <t>3942034</t>
  </si>
  <si>
    <t>https://podminky.urs.cz/item/CS_URS_2025_01/742124012</t>
  </si>
  <si>
    <t>742330101</t>
  </si>
  <si>
    <t>Měření metalického segmentu s vyhotovením protokolu</t>
  </si>
  <si>
    <t>-1405435669</t>
  </si>
  <si>
    <t>https://podminky.urs.cz/item/CS_URS_2025_01/742330101</t>
  </si>
  <si>
    <t>SLP-SK-DR</t>
  </si>
  <si>
    <t>Datový rozvaděč</t>
  </si>
  <si>
    <t>DR42U</t>
  </si>
  <si>
    <t>19" rozvaděč stojanový 42U/800x800 přední dveře perforované, zadní perforované dvoukřídlé</t>
  </si>
  <si>
    <t>1159325216</t>
  </si>
  <si>
    <t>DR-RAX-MS-X81-X1</t>
  </si>
  <si>
    <t>Sada koleček s max. doporučenou nosností všech 4 koleček 800 kg</t>
  </si>
  <si>
    <t>561362422</t>
  </si>
  <si>
    <t>742330005</t>
  </si>
  <si>
    <t>Montáž rozvaděče stojanového přes 30U</t>
  </si>
  <si>
    <t>-218518193</t>
  </si>
  <si>
    <t>https://podminky.urs.cz/item/CS_URS_2025_01/742330005</t>
  </si>
  <si>
    <t>DR-RAX-CH-X02-A1</t>
  </si>
  <si>
    <t>Ventilační jednotka do 19" racku, 4x ventilátor</t>
  </si>
  <si>
    <t>-1338082402</t>
  </si>
  <si>
    <t>742330037</t>
  </si>
  <si>
    <t>Montáž jednotky ventilační do stropu či podlahy stojanového rozvaděče</t>
  </si>
  <si>
    <t>-2034707521</t>
  </si>
  <si>
    <t>https://podminky.urs.cz/item/CS_URS_2025_01/742330037</t>
  </si>
  <si>
    <t>742330039</t>
  </si>
  <si>
    <t>Montáž termostatu</t>
  </si>
  <si>
    <t>-438874757</t>
  </si>
  <si>
    <t>https://podminky.urs.cz/item/CS_URS_2025_01/742330039</t>
  </si>
  <si>
    <t>DR-RAB-PD-X11-A1</t>
  </si>
  <si>
    <t xml:space="preserve">Rozvodný panel 1U, 7x zásuvka, bleskojistka, podsvícený vypínač, 3x1.5mm 2m kabel </t>
  </si>
  <si>
    <t>-967969717</t>
  </si>
  <si>
    <t>742330022</t>
  </si>
  <si>
    <t>Montáž napájecího panelu do rozvaděče</t>
  </si>
  <si>
    <t>-1278353010</t>
  </si>
  <si>
    <t>https://podminky.urs.cz/item/CS_URS_2025_01/742330022</t>
  </si>
  <si>
    <t>24200243</t>
  </si>
  <si>
    <t>Univerzální modulární neosazený patch panel 24 portů černý 1U SX24M-0-STP-BK-UNI</t>
  </si>
  <si>
    <t>1010503501</t>
  </si>
  <si>
    <t>742330034</t>
  </si>
  <si>
    <t>Montáž patch panelu 24 portů neosazeného</t>
  </si>
  <si>
    <t>2044266752</t>
  </si>
  <si>
    <t>https://podminky.urs.cz/item/CS_URS_2025_01/742330034</t>
  </si>
  <si>
    <t>25286902</t>
  </si>
  <si>
    <t>Samořezný keystone CAT6A STP RJ45 SXKJ-10G-STP-BK-SA Component Level a 4PPoE certifikace, beznástrojový</t>
  </si>
  <si>
    <t>-682806447</t>
  </si>
  <si>
    <t>1373447364</t>
  </si>
  <si>
    <t>24024750</t>
  </si>
  <si>
    <t>ISDN/Cat3 panel 25 x RJ45 černý 1U SX25-ISDN-BK, telefonní osazený</t>
  </si>
  <si>
    <t>162823104</t>
  </si>
  <si>
    <t>742330035</t>
  </si>
  <si>
    <t>Montáž patch panelu IDSN, 25 portů</t>
  </si>
  <si>
    <t>-501412784</t>
  </si>
  <si>
    <t>https://podminky.urs.cz/item/CS_URS_2025_01/742330035</t>
  </si>
  <si>
    <t>DR-DBC14805</t>
  </si>
  <si>
    <t>19" vyvaz.kovový panel,5x velké kovové oko, 1U</t>
  </si>
  <si>
    <t>1845862581</t>
  </si>
  <si>
    <t>742330023</t>
  </si>
  <si>
    <t>Montáž vyvazovacího panelu 1U</t>
  </si>
  <si>
    <t>951596810</t>
  </si>
  <si>
    <t>https://podminky.urs.cz/item/CS_URS_2025_01/742330023</t>
  </si>
  <si>
    <t>DR-HSELS169LG</t>
  </si>
  <si>
    <t>19" FO optický rozvaděč - vana - kompletně vybavený ,24xLC 9/125,pigtail a kazeta,1U</t>
  </si>
  <si>
    <t>204383151</t>
  </si>
  <si>
    <t>742330027</t>
  </si>
  <si>
    <t>Montáž panelu pro 24 x optický konektor</t>
  </si>
  <si>
    <t>-20958162</t>
  </si>
  <si>
    <t>https://podminky.urs.cz/item/CS_URS_2025_01/742330027</t>
  </si>
  <si>
    <t>742330036</t>
  </si>
  <si>
    <t>Montáž optické vany - sestavení</t>
  </si>
  <si>
    <t>-591351432</t>
  </si>
  <si>
    <t>https://podminky.urs.cz/item/CS_URS_2025_01/742330036</t>
  </si>
  <si>
    <t>DR-CSCOR00507</t>
  </si>
  <si>
    <t>Ochrana svárů 60mm</t>
  </si>
  <si>
    <t>1673164124</t>
  </si>
  <si>
    <t>742330029</t>
  </si>
  <si>
    <t>Montáž konektoru SM, MM</t>
  </si>
  <si>
    <t>-1602718266</t>
  </si>
  <si>
    <t>https://podminky.urs.cz/item/CS_URS_2025_01/742330029</t>
  </si>
  <si>
    <t>742330031</t>
  </si>
  <si>
    <t>Teplem smrštitelná ochrana svaru</t>
  </si>
  <si>
    <t>101232544</t>
  </si>
  <si>
    <t>https://podminky.urs.cz/item/CS_URS_2025_01/742330031</t>
  </si>
  <si>
    <t>DR-DSSRA050</t>
  </si>
  <si>
    <t>Montážní sada M6 (šroub, matice, podložka - sada 50 ks)</t>
  </si>
  <si>
    <t>-1015600713</t>
  </si>
  <si>
    <t>MPATCH1M</t>
  </si>
  <si>
    <t>Patch kabel Cat.6A, stíněný, LSZH, 1m, šedý</t>
  </si>
  <si>
    <t>1659863431</t>
  </si>
  <si>
    <t>MPATCH2M</t>
  </si>
  <si>
    <t>Patch kabel Cat.6A, stíněný, LSZH, 2m, šedý</t>
  </si>
  <si>
    <t>1144977677</t>
  </si>
  <si>
    <t>MPATCH5M</t>
  </si>
  <si>
    <t>Patch kabel Cat.6A, stíněný, LZSH, 5m, šedý</t>
  </si>
  <si>
    <t>723481945</t>
  </si>
  <si>
    <t>HLP29LL02F</t>
  </si>
  <si>
    <t>Optický propojovací kabel duplex LC-LC 9/125 OS2, 2m</t>
  </si>
  <si>
    <t>1236828042</t>
  </si>
  <si>
    <t>SLP-SK-AKT</t>
  </si>
  <si>
    <t>Aktivní prvky</t>
  </si>
  <si>
    <t>C9200-48P-E</t>
  </si>
  <si>
    <t>Switch L3, 48 x RJ-45 IEEE 802.3at PoE+ 10/100/1000</t>
  </si>
  <si>
    <t>772659779</t>
  </si>
  <si>
    <t>PWR-C6-1KWAC</t>
  </si>
  <si>
    <t>Přídavný zdroj , modul 740W pro switche C9200-48p-E</t>
  </si>
  <si>
    <t>-1620627198</t>
  </si>
  <si>
    <t>C9200-NM-4X</t>
  </si>
  <si>
    <t xml:space="preserve">Síťový SFP modul 4x 1g/10G pro switche C9200-48p-E </t>
  </si>
  <si>
    <t>671505506</t>
  </si>
  <si>
    <t>C9200-STACK-KIT</t>
  </si>
  <si>
    <t>Stack kit pro switch C9200-48P-E včetně STACK-T4-50CM kabeláže</t>
  </si>
  <si>
    <t>1264970293</t>
  </si>
  <si>
    <t>C-DNA-E</t>
  </si>
  <si>
    <t>Licence Cisco DNA Essentials</t>
  </si>
  <si>
    <t>-1727452336</t>
  </si>
  <si>
    <t>SFP001.1</t>
  </si>
  <si>
    <t>Optický modul Cisco SFP-10G , 10km, SM, LC duplex</t>
  </si>
  <si>
    <t>-352182337</t>
  </si>
  <si>
    <t>742330012</t>
  </si>
  <si>
    <t>Montáž zařízení do rozvaděče (switch, UPS, DVR, server) bez nastavení</t>
  </si>
  <si>
    <t>-1465156184</t>
  </si>
  <si>
    <t>https://podminky.urs.cz/item/CS_URS_2025_01/742330012</t>
  </si>
  <si>
    <t>NAAUBT1185</t>
  </si>
  <si>
    <t>WiFi Access point, 802.11n/ac/ax/be, Wi-Fi 7, MIMO 2×2, MIMO 4×4, 2,4/5/6GHz, 5,8Gbps + 8,6Gbps + 688Mbps, PoE++</t>
  </si>
  <si>
    <t>671717723</t>
  </si>
  <si>
    <t>742330061</t>
  </si>
  <si>
    <t>Montáž přístupového bodu včetně nastavení</t>
  </si>
  <si>
    <t>620812184</t>
  </si>
  <si>
    <t>https://podminky.urs.cz/item/CS_URS_2025_01/742330061</t>
  </si>
  <si>
    <t>SLP-SZ</t>
  </si>
  <si>
    <t>Signalizační zařízení</t>
  </si>
  <si>
    <t>RT-07D IP</t>
  </si>
  <si>
    <t>Pokojový terminál s dohovorem a displejem IP</t>
  </si>
  <si>
    <t>1388479120</t>
  </si>
  <si>
    <t>742360126</t>
  </si>
  <si>
    <t>Montáž terminálu personálu signalizačního</t>
  </si>
  <si>
    <t>1888672524</t>
  </si>
  <si>
    <t>https://podminky.urs.cz/item/CS_URS_2025_01/742360126</t>
  </si>
  <si>
    <t>EC-07 IP</t>
  </si>
  <si>
    <t>Táhlo a tlačítko nouzového volání nouzového volání IP</t>
  </si>
  <si>
    <t>1240218949</t>
  </si>
  <si>
    <t>742360162</t>
  </si>
  <si>
    <t>Montáž táhla nouzového volání s tlačítkem</t>
  </si>
  <si>
    <t>27369429</t>
  </si>
  <si>
    <t>https://podminky.urs.cz/item/CS_URS_2025_01/742360162</t>
  </si>
  <si>
    <t>DZ-LED-CL</t>
  </si>
  <si>
    <t>Svítidlo signalizační LED</t>
  </si>
  <si>
    <t>-1225762710</t>
  </si>
  <si>
    <t>742360201</t>
  </si>
  <si>
    <t>Montáž svítidla</t>
  </si>
  <si>
    <t>-1718455321</t>
  </si>
  <si>
    <t>https://podminky.urs.cz/item/CS_URS_2025_01/742360201</t>
  </si>
  <si>
    <t>K11kk02427</t>
  </si>
  <si>
    <t>KU 68-1901, KRABICE UNIVERZÁLNÍ, ŠEDÁ</t>
  </si>
  <si>
    <t>-1961848680</t>
  </si>
  <si>
    <t>KP672</t>
  </si>
  <si>
    <t>KP 67-2 Instalační krabice pod omítku</t>
  </si>
  <si>
    <t>1209622350</t>
  </si>
  <si>
    <t>DZ-IFS</t>
  </si>
  <si>
    <t>Instalační rámeček jednonásobný</t>
  </si>
  <si>
    <t>-2063757796</t>
  </si>
  <si>
    <t>DZ-IFD</t>
  </si>
  <si>
    <t>Instalační rámeček pro pokojové terminály</t>
  </si>
  <si>
    <t>-471634995</t>
  </si>
  <si>
    <t>-216428233</t>
  </si>
  <si>
    <t>-349749622</t>
  </si>
  <si>
    <t>-1848385833</t>
  </si>
  <si>
    <t>742121001</t>
  </si>
  <si>
    <t>Montáž kabelů sdělovacích pro vnitřní rozvody do 15 žil</t>
  </si>
  <si>
    <t>-691125298</t>
  </si>
  <si>
    <t>https://podminky.urs.cz/item/CS_URS_2025_01/742121001</t>
  </si>
  <si>
    <t>742360421</t>
  </si>
  <si>
    <t>Kontrola a otestování rozvodného vedení</t>
  </si>
  <si>
    <t>-1273776525</t>
  </si>
  <si>
    <t>https://podminky.urs.cz/item/CS_URS_2025_01/742360421</t>
  </si>
  <si>
    <t>SZ-INS</t>
  </si>
  <si>
    <t>Připojení a integrace do stávajícího systému</t>
  </si>
  <si>
    <t>922008513</t>
  </si>
  <si>
    <t>SLP-STA</t>
  </si>
  <si>
    <t>Společná televizní anténa</t>
  </si>
  <si>
    <t>1240653.1</t>
  </si>
  <si>
    <t>890462707</t>
  </si>
  <si>
    <t>932809175</t>
  </si>
  <si>
    <t>1217416</t>
  </si>
  <si>
    <t>Ohebná elektroinstalační trubka PVC 1216 16mm tmavě šedá</t>
  </si>
  <si>
    <t>1191862588</t>
  </si>
  <si>
    <t>1343933080</t>
  </si>
  <si>
    <t>STARF003</t>
  </si>
  <si>
    <t>RG-59U/48FA-LSZH-FRPO 6,0 mm, Impedance 75Ohm</t>
  </si>
  <si>
    <t>-2004806160</t>
  </si>
  <si>
    <t>-792598610</t>
  </si>
  <si>
    <t>F-KON</t>
  </si>
  <si>
    <t>F-konektor zakončení koax kabelu u antén a zesilovače</t>
  </si>
  <si>
    <t>-51055240</t>
  </si>
  <si>
    <t>742420111</t>
  </si>
  <si>
    <t>Montáž F konektoru</t>
  </si>
  <si>
    <t>892577700</t>
  </si>
  <si>
    <t>https://podminky.urs.cz/item/CS_URS_2025_01/742420111</t>
  </si>
  <si>
    <t>ZAS-KONC</t>
  </si>
  <si>
    <t>Účastnická zásuvka Tv FM/DAB koncová</t>
  </si>
  <si>
    <t>1456358754</t>
  </si>
  <si>
    <t>ZAS-KR</t>
  </si>
  <si>
    <t>Kryt účastnické zásuvky, barva dle PD interiéru</t>
  </si>
  <si>
    <t>-1778345556</t>
  </si>
  <si>
    <t>ZAS-RAM</t>
  </si>
  <si>
    <t>Rámeček účastnické zásuvky, barva dle PD interiéru</t>
  </si>
  <si>
    <t>-275175361</t>
  </si>
  <si>
    <t>742420121</t>
  </si>
  <si>
    <t>Montáž televizní zásuvky koncové nebo průběžné</t>
  </si>
  <si>
    <t>-116789402</t>
  </si>
  <si>
    <t>https://podminky.urs.cz/item/CS_URS_2025_01/742420121</t>
  </si>
  <si>
    <t>STA-INS</t>
  </si>
  <si>
    <t>543589662</t>
  </si>
  <si>
    <t>SLP-DT</t>
  </si>
  <si>
    <t>Domácí telefon</t>
  </si>
  <si>
    <t>9155062</t>
  </si>
  <si>
    <t>Montážní podložka pro 2 moduly dv.tabla</t>
  </si>
  <si>
    <t>-1279150921</t>
  </si>
  <si>
    <t>742310004</t>
  </si>
  <si>
    <t>Montáž elektroinstalační krabice pod tablo domácího telefonu</t>
  </si>
  <si>
    <t>-754119964</t>
  </si>
  <si>
    <t>https://podminky.urs.cz/item/CS_URS_2025_01/742310004</t>
  </si>
  <si>
    <t>9155211C</t>
  </si>
  <si>
    <t>IP Dveřní tablo, hlavní jednotka s kamerou</t>
  </si>
  <si>
    <t>-658681490</t>
  </si>
  <si>
    <t>9155035</t>
  </si>
  <si>
    <t>Rozšiřující modul 5 tlačítek k dveřnímu tablu</t>
  </si>
  <si>
    <t>-155185842</t>
  </si>
  <si>
    <t>9155022</t>
  </si>
  <si>
    <t>Rám pro povrchovou instalaci se 2 moduly</t>
  </si>
  <si>
    <t>-994525029</t>
  </si>
  <si>
    <t>742310002</t>
  </si>
  <si>
    <t>Montáž komunikačního tabla k domácímu telefonu</t>
  </si>
  <si>
    <t>-2099576227</t>
  </si>
  <si>
    <t>https://podminky.urs.cz/item/CS_URS_2025_01/742310002</t>
  </si>
  <si>
    <t>1120111EU</t>
  </si>
  <si>
    <t>GXV3350 SIP video telefon</t>
  </si>
  <si>
    <t>633025840</t>
  </si>
  <si>
    <t>SLP-ACS</t>
  </si>
  <si>
    <t>Elektronická kontrola vstupu</t>
  </si>
  <si>
    <t>-70424940</t>
  </si>
  <si>
    <t>482457901</t>
  </si>
  <si>
    <t>1695876191</t>
  </si>
  <si>
    <t>1075666455</t>
  </si>
  <si>
    <t>REA::MP</t>
  </si>
  <si>
    <t>Řídící jednotka přístupového systému. Řízení max. 4ks externích čteček. Napájení PoE. Krytí IP 55.</t>
  </si>
  <si>
    <t>13192711</t>
  </si>
  <si>
    <t>742240005</t>
  </si>
  <si>
    <t>Montáž řídící jednotky pro připojení čteček k elektronické kontrole vstupu</t>
  </si>
  <si>
    <t>357557442</t>
  </si>
  <si>
    <t>https://podminky.urs.cz/item/CS_URS_2025_01/742240005</t>
  </si>
  <si>
    <t>RDRDC</t>
  </si>
  <si>
    <t>Externí čtečka bezkontaktních karet duální -  podpora čtení bezkontaktních karet na frekvenci 125 kHz i 13.56 MHz, včetně podpory NFC technologie, provedení dual cube 85*85*20mm</t>
  </si>
  <si>
    <t>-22969776</t>
  </si>
  <si>
    <t>RDRDCKEY</t>
  </si>
  <si>
    <t>Externí čtečka bezkontaktních karet duální s klávesnicí -  podpora čtení bezkontaktních karet na frekvenci 125 kHz i 13.56 MHz, včetně podpory NFC technologie, klávesnice pro zadání PIN, provedení dual pin cube , rozměr 85*85*20mm</t>
  </si>
  <si>
    <t>550375614</t>
  </si>
  <si>
    <t>742240001</t>
  </si>
  <si>
    <t>Montáž čtečky karet k elektronické kontrole vstupu</t>
  </si>
  <si>
    <t>1998862376</t>
  </si>
  <si>
    <t>https://podminky.urs.cz/item/CS_URS_2025_01/742240001</t>
  </si>
  <si>
    <t>113179</t>
  </si>
  <si>
    <t>PSBEN 13.8V/3A/17Ah/EN záložní impulzní napájecí zdroj Grade 3</t>
  </si>
  <si>
    <t>41632201</t>
  </si>
  <si>
    <t>NP17-12I</t>
  </si>
  <si>
    <t>Akumulátor 12V/17Ah šroubové svorky M5, životnost až 5 let, VdS</t>
  </si>
  <si>
    <t>460604618</t>
  </si>
  <si>
    <t>742240008</t>
  </si>
  <si>
    <t>Montáž spínavého zdroje s krytem 12V, 3,5 A s akumulátorem 12V/17 Ah k elektronické kontrole vstupu</t>
  </si>
  <si>
    <t>202481926</t>
  </si>
  <si>
    <t>https://podminky.urs.cz/item/CS_URS_2025_01/742240008</t>
  </si>
  <si>
    <t>SDELKAB1Read</t>
  </si>
  <si>
    <t>Stíněný kabel 2x0,5 + 8x0,22mm, lanko</t>
  </si>
  <si>
    <t>-868615992</t>
  </si>
  <si>
    <t>400</t>
  </si>
  <si>
    <t>SDELKAB2Zam</t>
  </si>
  <si>
    <t>Kabel 2x0,75 + 4x0,22</t>
  </si>
  <si>
    <t>-776430530</t>
  </si>
  <si>
    <t>2049994910962_2</t>
  </si>
  <si>
    <t xml:space="preserve">Kabel 2x2,5 CXKH-R </t>
  </si>
  <si>
    <t>1987658382</t>
  </si>
  <si>
    <t>Z0010-39461.1</t>
  </si>
  <si>
    <t>Kabel S/FTP 4P,LSOH , CAT6A</t>
  </si>
  <si>
    <t>-833111627</t>
  </si>
  <si>
    <t>RJ45kon</t>
  </si>
  <si>
    <t>Konektor RJ45 CAT6 STP stíněný</t>
  </si>
  <si>
    <t>1953918501</t>
  </si>
  <si>
    <t>-257981156</t>
  </si>
  <si>
    <t>1020</t>
  </si>
  <si>
    <t>ACSLIC</t>
  </si>
  <si>
    <t>Licence SW na 1 ks čtecích hlavy,  manuál, instalace na 1 pracovní stanici</t>
  </si>
  <si>
    <t>817680713</t>
  </si>
  <si>
    <t>ACS-INS</t>
  </si>
  <si>
    <t>-273265414</t>
  </si>
  <si>
    <t>CCTV</t>
  </si>
  <si>
    <t>Kamerový dohledový systém</t>
  </si>
  <si>
    <t>LND-6072R</t>
  </si>
  <si>
    <t>Vnitřní IP DOME kamera, 1/2.8" 2MP CMOS, VF, 3.2-10mm, WDR 120dB, IR 20m</t>
  </si>
  <si>
    <t>2128004818</t>
  </si>
  <si>
    <t>742230004</t>
  </si>
  <si>
    <t>Montáž vnitřní kamery</t>
  </si>
  <si>
    <t>283948338</t>
  </si>
  <si>
    <t>https://podminky.urs.cz/item/CS_URS_2025_01/742230004</t>
  </si>
  <si>
    <t>742230101</t>
  </si>
  <si>
    <t>Licence k připojení jedné kamery k SW</t>
  </si>
  <si>
    <t>1609137927</t>
  </si>
  <si>
    <t>https://podminky.urs.cz/item/CS_URS_2025_01/742230101</t>
  </si>
  <si>
    <t>1261489959</t>
  </si>
  <si>
    <t>742230103</t>
  </si>
  <si>
    <t>Nastavení záběru podle přání uživatele</t>
  </si>
  <si>
    <t>899216771</t>
  </si>
  <si>
    <t>https://podminky.urs.cz/item/CS_URS_2025_01/742230103</t>
  </si>
  <si>
    <t>CCTV-INS</t>
  </si>
  <si>
    <t>-1617739378</t>
  </si>
  <si>
    <t>JČ</t>
  </si>
  <si>
    <t>Jednotný čas</t>
  </si>
  <si>
    <t>JC-EK28D</t>
  </si>
  <si>
    <t>Ručkové podružné analogové hodiny, kulaté, prům. 28cm - 2 strany</t>
  </si>
  <si>
    <t>-713474426</t>
  </si>
  <si>
    <t>JC-SZ28</t>
  </si>
  <si>
    <t>Stropní závěs pro analogové hodiny</t>
  </si>
  <si>
    <t>139806027</t>
  </si>
  <si>
    <t>742340001</t>
  </si>
  <si>
    <t>Montáž závěsných hodin</t>
  </si>
  <si>
    <t>398218198</t>
  </si>
  <si>
    <t>https://podminky.urs.cz/item/CS_URS_2025_01/742340001</t>
  </si>
  <si>
    <t>1-27724131</t>
  </si>
  <si>
    <t>Instalační kabel CAT5E UTP LSOH</t>
  </si>
  <si>
    <t>-2063770473</t>
  </si>
  <si>
    <t>469079068</t>
  </si>
  <si>
    <t>VS</t>
  </si>
  <si>
    <t>Vyvolávací systém</t>
  </si>
  <si>
    <t>TET-QVL222</t>
  </si>
  <si>
    <t>Kiosek nástěnný pro výdej pořadového čísla s 22" dotykovou obrazovkou, ořez vytištěných lístků, korpus kovový, kryt obrazovky tvrzeným sklem, komunikační rozhraní TCP/IP</t>
  </si>
  <si>
    <t>1644424588</t>
  </si>
  <si>
    <t>TET-KIO-INS</t>
  </si>
  <si>
    <t>Instalace VS kiosku na zeď</t>
  </si>
  <si>
    <t>-1993802683</t>
  </si>
  <si>
    <t>582868623</t>
  </si>
  <si>
    <t>TET-VRS</t>
  </si>
  <si>
    <t>Řídící virtuální server VPS (vyvolávací a pořadníkový systém)</t>
  </si>
  <si>
    <t>-1763097977</t>
  </si>
  <si>
    <t>TET-VRS-INS</t>
  </si>
  <si>
    <t>Instalace virtuálního serveru a klientů na přepážky</t>
  </si>
  <si>
    <t>-1307787701</t>
  </si>
  <si>
    <t>TET-INTKIO</t>
  </si>
  <si>
    <t>Naprogramování interface kiosku</t>
  </si>
  <si>
    <t>452978080</t>
  </si>
  <si>
    <t>TET-TEST</t>
  </si>
  <si>
    <t>Odzkoušení a nastavení všech zařízení</t>
  </si>
  <si>
    <t>-1836392873</t>
  </si>
  <si>
    <t>TET-SKOL</t>
  </si>
  <si>
    <t>Zaškolení uživatele</t>
  </si>
  <si>
    <t>1433086658</t>
  </si>
  <si>
    <t>SLP-MON</t>
  </si>
  <si>
    <t>Monitoring</t>
  </si>
  <si>
    <t>403273918</t>
  </si>
  <si>
    <t>-1415239838</t>
  </si>
  <si>
    <t>-84767335</t>
  </si>
  <si>
    <t>1188107591</t>
  </si>
  <si>
    <t>27724119</t>
  </si>
  <si>
    <t>Instalační kabel CAT6 UTP LSOH pro RS485 - monitoring</t>
  </si>
  <si>
    <t>1497347651</t>
  </si>
  <si>
    <t>86661571</t>
  </si>
  <si>
    <t>485KM45</t>
  </si>
  <si>
    <t>KM45 - zásuvkový modul 2xRJ45 pro sériovou kabeláž RS485 monitorovacího systému, 2xkrone</t>
  </si>
  <si>
    <t>247859134</t>
  </si>
  <si>
    <t>178994346</t>
  </si>
  <si>
    <t>24000050</t>
  </si>
  <si>
    <t>Patch panel 24 x RJ45 CAT6 UTP s vyvazovací lištou 1U SX24L-6-UTP-BK-N osazený</t>
  </si>
  <si>
    <t>1375972764</t>
  </si>
  <si>
    <t>742330024</t>
  </si>
  <si>
    <t>Montáž patch panelu 24 portů</t>
  </si>
  <si>
    <t>-496577846</t>
  </si>
  <si>
    <t>https://podminky.urs.cz/item/CS_URS_2025_01/742330024</t>
  </si>
  <si>
    <t>D1.01.4h3 - Elektrická požární signalizace</t>
  </si>
  <si>
    <t>D1.01.4h3 - Elektrická požární signalizace - I. Etapa</t>
  </si>
  <si>
    <t>Elektrická požární signalizace - I. Etapa</t>
  </si>
  <si>
    <t>20-1000012-01-01</t>
  </si>
  <si>
    <t>B8-DXI2, karta dvou kruhových adresných linek, až 250 adres/kruh, až 3500m/kruh, pro modulární ústředny</t>
  </si>
  <si>
    <t>-639284764</t>
  </si>
  <si>
    <t>742210006</t>
  </si>
  <si>
    <t>Montáž rozšiřující karty do ústředny EPS</t>
  </si>
  <si>
    <t>1193591205</t>
  </si>
  <si>
    <t>https://podminky.urs.cz/item/CS_URS_2025_01/742210006</t>
  </si>
  <si>
    <t>30-5700007-01-03</t>
  </si>
  <si>
    <t>MCP 535X-1 Hlásič tlačítkový</t>
  </si>
  <si>
    <t>734158977</t>
  </si>
  <si>
    <t>742210151</t>
  </si>
  <si>
    <t>Montáž tlačítkového hlásiče se sklíčkem</t>
  </si>
  <si>
    <t>-1059312601</t>
  </si>
  <si>
    <t>https://podminky.urs.cz/item/CS_URS_2025_01/742210151</t>
  </si>
  <si>
    <t>30-4100005-01-01</t>
  </si>
  <si>
    <t>USB 502-1 Patice pro multisenzorové  hlásiče</t>
  </si>
  <si>
    <t>-1199885402</t>
  </si>
  <si>
    <t>20-2100019-01-01</t>
  </si>
  <si>
    <t>USB 502-20 Patice hlásiče s obvodovou LED indikací</t>
  </si>
  <si>
    <t>410099806</t>
  </si>
  <si>
    <t>742210131</t>
  </si>
  <si>
    <t>Montáž soklu hlásiče nebo patice</t>
  </si>
  <si>
    <t>-951814010</t>
  </si>
  <si>
    <t>https://podminky.urs.cz/item/CS_URS_2025_01/742210131</t>
  </si>
  <si>
    <t>30-5000003-01-05</t>
  </si>
  <si>
    <t>MTD 533X Multisenzorový požární hlásič</t>
  </si>
  <si>
    <t>-1404665095</t>
  </si>
  <si>
    <t>742210121</t>
  </si>
  <si>
    <t>Montáž hlásiče automatického bodového</t>
  </si>
  <si>
    <t>1552720267</t>
  </si>
  <si>
    <t>https://podminky.urs.cz/item/CS_URS_2025_01/742210121</t>
  </si>
  <si>
    <t>20-2100030-01-01</t>
  </si>
  <si>
    <t>BX-UPI Paralelní optický LED indikátor</t>
  </si>
  <si>
    <t>1519567110</t>
  </si>
  <si>
    <t>20-2100011-02-10</t>
  </si>
  <si>
    <t>BX-SBL501-W Siréna do hlásičové patice, bílá</t>
  </si>
  <si>
    <t>-641899137</t>
  </si>
  <si>
    <t>742210261</t>
  </si>
  <si>
    <t>Montáž sirény, majáku nebo signalizace</t>
  </si>
  <si>
    <t>-1918647729</t>
  </si>
  <si>
    <t>https://podminky.urs.cz/item/CS_URS_2025_01/742210261</t>
  </si>
  <si>
    <t>20-2100015-01-02</t>
  </si>
  <si>
    <t>BX-O1 Výstupní modul 1x relé</t>
  </si>
  <si>
    <t>-648129227</t>
  </si>
  <si>
    <t>742210301</t>
  </si>
  <si>
    <t>Montáž vstupně výstupního reléového prvku 1 kontakt s krytem</t>
  </si>
  <si>
    <t>-346112173</t>
  </si>
  <si>
    <t>https://podminky.urs.cz/item/CS_URS_2025_01/742210301</t>
  </si>
  <si>
    <t>20-2100004-01-03</t>
  </si>
  <si>
    <t>BX-REL4 výstupní modul 4x relé</t>
  </si>
  <si>
    <t>1730737237</t>
  </si>
  <si>
    <t>742210303</t>
  </si>
  <si>
    <t>Montáž vstupně výstupního reléového prvku 4 kontakty s krytem</t>
  </si>
  <si>
    <t>-1174734936</t>
  </si>
  <si>
    <t>https://podminky.urs.cz/item/CS_URS_2025_01/742210303</t>
  </si>
  <si>
    <t>J-H(St)H 1x2x0,8</t>
  </si>
  <si>
    <t>Kabel, 2 vodiče, bezhalogenový a plamen nešířící pro hlásičové kruhové linky EPS</t>
  </si>
  <si>
    <t>1612048519</t>
  </si>
  <si>
    <t>850</t>
  </si>
  <si>
    <t>JXFE2x2</t>
  </si>
  <si>
    <t>JXFE-V 2x2x0,8 FE180/P30-90-R /h/-/ B2cas1d1 Kabel 4 vodiče, s funkčností při požáru 30min pro kruhovou linku výstupních prvků</t>
  </si>
  <si>
    <t>264347101</t>
  </si>
  <si>
    <t>700</t>
  </si>
  <si>
    <t>JE-H(St)H2-2</t>
  </si>
  <si>
    <t>Kabel JE-H(ST)H 2x2x0,8 FE180/E90 funkční integrita 90 minut, pro ovládané výstupy a sirény</t>
  </si>
  <si>
    <t>-491325125</t>
  </si>
  <si>
    <t>117990065</t>
  </si>
  <si>
    <t>1700</t>
  </si>
  <si>
    <t>EPS-MAT1</t>
  </si>
  <si>
    <t>Příchytka pro kabel do 8mm, turbošroub</t>
  </si>
  <si>
    <t>-518943217</t>
  </si>
  <si>
    <t>4500</t>
  </si>
  <si>
    <t>742111001</t>
  </si>
  <si>
    <t>Montáž příchytky pro kabely samostatné ohniodolné pro slaboproud</t>
  </si>
  <si>
    <t>-625607516</t>
  </si>
  <si>
    <t>https://podminky.urs.cz/item/CS_URS_2025_01/742111001</t>
  </si>
  <si>
    <t>344740989</t>
  </si>
  <si>
    <t>-1850637524</t>
  </si>
  <si>
    <t>742210251</t>
  </si>
  <si>
    <t>Připojení kontaktu ovládaného nebo monitorovaného</t>
  </si>
  <si>
    <t>1868419430</t>
  </si>
  <si>
    <t>https://podminky.urs.cz/item/CS_URS_2025_01/742210251</t>
  </si>
  <si>
    <t>742210421</t>
  </si>
  <si>
    <t>Programování a oživení systému na jeden detektor EPS</t>
  </si>
  <si>
    <t>108159850</t>
  </si>
  <si>
    <t>https://podminky.urs.cz/item/CS_URS_2025_01/742210421</t>
  </si>
  <si>
    <t>742210503</t>
  </si>
  <si>
    <t>Provedení koordinační funkční zkoušky EPS</t>
  </si>
  <si>
    <t>-2117584891</t>
  </si>
  <si>
    <t>https://podminky.urs.cz/item/CS_URS_2025_01/742210503</t>
  </si>
  <si>
    <t>742210521</t>
  </si>
  <si>
    <t>Výchozí revize systému EPS na jeden detektor</t>
  </si>
  <si>
    <t>1162341081</t>
  </si>
  <si>
    <t>https://podminky.urs.cz/item/CS_URS_2025_01/742210521</t>
  </si>
  <si>
    <t>D1.01.6 - Medicinální plyny</t>
  </si>
  <si>
    <t>D1 - Potrubní rozvod</t>
  </si>
  <si>
    <t>D2 - Signalizace</t>
  </si>
  <si>
    <t>D3 - Ukončovací prvky</t>
  </si>
  <si>
    <t>D4 - Montáže, revize, zkoušky</t>
  </si>
  <si>
    <t>Potrubní rozvod</t>
  </si>
  <si>
    <t>Pol1</t>
  </si>
  <si>
    <t>Potrubí Cu ø 8x1mm</t>
  </si>
  <si>
    <t>Pol2</t>
  </si>
  <si>
    <t>Potrubí Cu ø 12x1mm</t>
  </si>
  <si>
    <t>Pol3</t>
  </si>
  <si>
    <t>Potrubí Cu ø 18x1 mm</t>
  </si>
  <si>
    <t>Pol4</t>
  </si>
  <si>
    <t>Prořez potrubí 3%</t>
  </si>
  <si>
    <t>Pol5</t>
  </si>
  <si>
    <t>Pájka Ag 45%</t>
  </si>
  <si>
    <t>g</t>
  </si>
  <si>
    <t>Pol6</t>
  </si>
  <si>
    <t>Chránička potrubí ø 12</t>
  </si>
  <si>
    <t>Pol7</t>
  </si>
  <si>
    <t>Chránička potrubí ø 18</t>
  </si>
  <si>
    <t>Pol8</t>
  </si>
  <si>
    <t>Potrubní tvarovky Cu pro potrubí  ø 8x1</t>
  </si>
  <si>
    <t>Pol9</t>
  </si>
  <si>
    <t>Potrubní tvarovky Cu pro potrubí  ø 12x1</t>
  </si>
  <si>
    <t>Pol10</t>
  </si>
  <si>
    <t>Potrubní tvarovky Cu pro potrubí  ø 18x1</t>
  </si>
  <si>
    <t>Pol11</t>
  </si>
  <si>
    <t>Potrubní tvarovky Cu pro potrubí  ø 22x1</t>
  </si>
  <si>
    <t>Pol12</t>
  </si>
  <si>
    <t>Konzolový systém pro jeden plyn ø 12</t>
  </si>
  <si>
    <t>Pol13</t>
  </si>
  <si>
    <t>Konzolový systém pro jeden plyn ø 18,18,18</t>
  </si>
  <si>
    <t>Pol14</t>
  </si>
  <si>
    <t>Značení potrubí</t>
  </si>
  <si>
    <t>Pol15</t>
  </si>
  <si>
    <t>Ochranný plyn při pájení potrubí</t>
  </si>
  <si>
    <t>Pol16</t>
  </si>
  <si>
    <t>Čistící plyn - dusík</t>
  </si>
  <si>
    <t>Pol17</t>
  </si>
  <si>
    <t>Tlaková zkouška, úseková</t>
  </si>
  <si>
    <t>Pol18</t>
  </si>
  <si>
    <t>Tlaková zkouška, závěrečná</t>
  </si>
  <si>
    <t>Pol19</t>
  </si>
  <si>
    <t>Napojení na stávající rozvod</t>
  </si>
  <si>
    <t>Signalizace</t>
  </si>
  <si>
    <t>Pol20</t>
  </si>
  <si>
    <t>Ventilový box pro tři plyny (O2,Air4bar,Vac)  . Stávající - demontovaný a znovu montovaný na novém místě . instalace pod omítku,  . Výkres č. 11, detail 01</t>
  </si>
  <si>
    <t>Pol21</t>
  </si>
  <si>
    <t>Panel klinické signalizace . Stávající - demontovaný a znovu montovaný na novém místě . instalace pod omítku,  . Výkres č. 11, detail 01</t>
  </si>
  <si>
    <t>Pol22</t>
  </si>
  <si>
    <t>Propojovací kabel ventilové krabice a monitorovacího zařízení klinického alarmu</t>
  </si>
  <si>
    <t>Ukončovací prvky</t>
  </si>
  <si>
    <t>Pol23</t>
  </si>
  <si>
    <t>Lékařský panel pro O2 . Výkres č. 11, detail 02</t>
  </si>
  <si>
    <t>Montáže, revize, zkoušky</t>
  </si>
  <si>
    <t>Pol24</t>
  </si>
  <si>
    <t>Revize dle zákona 250/2021</t>
  </si>
  <si>
    <t>Pol25</t>
  </si>
  <si>
    <t>Uvedení do provozu, provozní zkoušky, zkušební provoz</t>
  </si>
  <si>
    <t>Pol26</t>
  </si>
  <si>
    <t>Pol27</t>
  </si>
  <si>
    <t>Dokumentace skutečného stavu</t>
  </si>
  <si>
    <t>Pol28</t>
  </si>
  <si>
    <t>Doprava, doprava materiálu, ubytování</t>
  </si>
  <si>
    <t>VRN - Vedlejší rozpočtové náklady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</si>
  <si>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</si>
  <si>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</si>
  <si>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</si>
  <si>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</si>
  <si>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VRN9 - Ostatní náklady</t>
  </si>
  <si>
    <t>013254000</t>
  </si>
  <si>
    <t>Soubor</t>
  </si>
  <si>
    <t>CS ÚRS 2022 01</t>
  </si>
  <si>
    <t>1274268329</t>
  </si>
  <si>
    <t>https://podminky.urs.cz/item/CS_URS_2022_01/013254000</t>
  </si>
  <si>
    <t>Zpracování a kompletace projektové dokumentace skutečného provedení stavby se zakreslením změn</t>
  </si>
  <si>
    <t>- součástí nákladu je i tištěná a digitální forma dokumentace dle smluvních podmínek</t>
  </si>
  <si>
    <t>013294000r</t>
  </si>
  <si>
    <t>Výrobní a dílenská dokumentace</t>
  </si>
  <si>
    <t>vlastní</t>
  </si>
  <si>
    <t>1709826353</t>
  </si>
  <si>
    <t>Výrobní a dílenská dokumentace se bude vztahovat, mimo jiné, k následujícím částem:</t>
  </si>
  <si>
    <t xml:space="preserve"> Stavební část</t>
  </si>
  <si>
    <t xml:space="preserve"> Statika</t>
  </si>
  <si>
    <t xml:space="preserve"> Ostatní:</t>
  </si>
  <si>
    <t>- ostatní konstrukce spadající do stavební části</t>
  </si>
  <si>
    <t>- barevné vzorkování</t>
  </si>
  <si>
    <t>VRN2</t>
  </si>
  <si>
    <t>Příprava staveniště</t>
  </si>
  <si>
    <t>023103000r</t>
  </si>
  <si>
    <t>Vyklízení předmětu pevně spojených se stavbou ve stávajícím objektů</t>
  </si>
  <si>
    <t>616418312</t>
  </si>
  <si>
    <t>Náklady na zajištění vyklizení objektů dotčených bouracími a konstrukčními prácemi.</t>
  </si>
  <si>
    <t>Podrobný soupis, dle prohlídky staveniště a požadavků investora.</t>
  </si>
  <si>
    <t>- součástí nákladu je i doprava a uskladnění nábytku a technologie, po celou dobu výstavby</t>
  </si>
  <si>
    <t>VRN3</t>
  </si>
  <si>
    <t>Zařízení staveniště</t>
  </si>
  <si>
    <t>030001000</t>
  </si>
  <si>
    <t>949070653</t>
  </si>
  <si>
    <t>Náklady spojená s potřebou stavebníka - především pak následující:</t>
  </si>
  <si>
    <t>1) Náklady spojené, mimo jiné s vybudováním a provozem staveniště:</t>
  </si>
  <si>
    <t xml:space="preserve"> - projektové práce pro zařízení staveniště - podrobný projekt plánu organizace výstavby (POV)</t>
  </si>
  <si>
    <t>2) Náklady spojené se samotným vybavením staveniště - oceněno na základě požadavků GD:</t>
  </si>
  <si>
    <t>součástí prací je mimo jiné následující:</t>
  </si>
  <si>
    <t>- zprovoznění komunikační sítě pro potřeby stavby</t>
  </si>
  <si>
    <t>- zřízení a úprava provizorních komunikací</t>
  </si>
  <si>
    <t>- zhotovení a správa skládek na staveništi</t>
  </si>
  <si>
    <t>- ostatní náklady spojené s potřebou stavebníka</t>
  </si>
  <si>
    <t>- osvětlení a zabezpečení staveniště</t>
  </si>
  <si>
    <t>3) Náklady spojené se samotným vybavením staveniště - oceněno na základě požadavků GD:</t>
  </si>
  <si>
    <t>- oplocení staveniště</t>
  </si>
  <si>
    <t>- opatření na ochranu stávajících konstrukcí, budov a sousedních pozemků</t>
  </si>
  <si>
    <t>- dopravní značení na staveništi</t>
  </si>
  <si>
    <t>- osvětlení staveniště</t>
  </si>
  <si>
    <t>- strážní služba, případně zabezpečovací systém</t>
  </si>
  <si>
    <t xml:space="preserve">- ochranné a provozní konstrukce </t>
  </si>
  <si>
    <t xml:space="preserve"> - informační tabule</t>
  </si>
  <si>
    <t>4) Náklady spojené, mimo jiné s:</t>
  </si>
  <si>
    <t>- demolicí zařízení staveniště</t>
  </si>
  <si>
    <t>- rozebráním veškerých konstrukcí zajišťujících chod a bezpečnost staveniště</t>
  </si>
  <si>
    <t>5) Veškeré další náklady spojené s potřebou GD pro zajištění stavby</t>
  </si>
  <si>
    <t>033203000</t>
  </si>
  <si>
    <t>Energie pro zařízení staveniště</t>
  </si>
  <si>
    <t>-1632874206</t>
  </si>
  <si>
    <t>https://podminky.urs.cz/item/CS_URS_2022_01/033203000</t>
  </si>
  <si>
    <t>Náklady spojené, mimo jiné s:</t>
  </si>
  <si>
    <t>- připojení na stávající infrastrukturu</t>
  </si>
  <si>
    <t xml:space="preserve">- zprovoznění zařízení staveniště </t>
  </si>
  <si>
    <t>- poplatky spojené s využitím elektrické energie, vody, plynu atd.</t>
  </si>
  <si>
    <t>033203001r</t>
  </si>
  <si>
    <t>Závěrečný úklid staveniště a komunikačních tras</t>
  </si>
  <si>
    <t>-1767469675</t>
  </si>
  <si>
    <t>VRN3007-R</t>
  </si>
  <si>
    <t>Zajištění místnosti pro umožnění výkonu činnosti TDS, AD, koordinátora BOZP.</t>
  </si>
  <si>
    <t>-1821827643</t>
  </si>
  <si>
    <t>Předat samostatnou buňku s vybavením věšák, dva stoly, čtyři židle , skříň na dokumentaci se standardní elektroinstalací a připojením na internet</t>
  </si>
  <si>
    <t>VRN3010-R</t>
  </si>
  <si>
    <t xml:space="preserve">Zabezpečení stávajících zařízení a vybavení </t>
  </si>
  <si>
    <t>285632959</t>
  </si>
  <si>
    <t xml:space="preserve">Zabezpečení stávajících zařízení a vybavení proti mechanickému poškození, prachu, zatečení (při opravách a rekonstrukcích) </t>
  </si>
  <si>
    <t xml:space="preserve">- zabezpečení stávajících a ostatních ponechávaných zařízení </t>
  </si>
  <si>
    <t>VRN4</t>
  </si>
  <si>
    <t>Inženýrská činnost</t>
  </si>
  <si>
    <t>049002r01</t>
  </si>
  <si>
    <t>Ostatní inženýrská činnost - zpracování koordinačního plánu jednotlivých profesí</t>
  </si>
  <si>
    <t>-58715195</t>
  </si>
  <si>
    <t>Náklady mimo jiné, vzniklé v rámci inženýrské činnosti během výstavby:</t>
  </si>
  <si>
    <t xml:space="preserve"> - náklady na přípravu pro koordinaci jednotlivých profesí a předcházení vzniku kolizí - činnost koordinátora TZB v průběhu výstavby</t>
  </si>
  <si>
    <t>- náklady na koordinaci kolizí jednotlivých profesí</t>
  </si>
  <si>
    <t>- náklady na koordinaci subdodavatelů a dodavatelů</t>
  </si>
  <si>
    <t>- náklady na ostatní činnost mimo definici kompletačních a koordinačních činnosti</t>
  </si>
  <si>
    <t>- náklady na kolaudační řízení</t>
  </si>
  <si>
    <t>- náklady na součinnost veškerých účastníků stavebního řízení</t>
  </si>
  <si>
    <t xml:space="preserve"> - náklady na koordinaci profesí se stávajícími konstrukcemi a stávajícími rozvody TZB v již provedených konstrukcích (podhledy, stoupačky atd.)</t>
  </si>
  <si>
    <t>tj. činnost koordinátora TZB v průběhu výstavby</t>
  </si>
  <si>
    <t>VRN4001-R</t>
  </si>
  <si>
    <t>Kompletační a koordinační činnost</t>
  </si>
  <si>
    <t>1721132129</t>
  </si>
  <si>
    <t>Náklady mimo jiné, na zajištění a dodržení splnění všech požadavků a podmínek:</t>
  </si>
  <si>
    <t>- vyjádřeních vyplývajících ze stanovisek orgánů státní správy</t>
  </si>
  <si>
    <t>- zajištění oznámení zahájení stavebních prací v souladu s pravomocnými rozhodnutími a vyjádřeními například správců sítí</t>
  </si>
  <si>
    <t>-poskytnutí součinnosti při tvorbě povinných monitorovacích zpráv projektu; zajištění koordinační činnosti subdodavatelů zhotovitele</t>
  </si>
  <si>
    <t>-zajištění a provedení všech nezbytných opatření organizačního a stavebně technologického charakteru k řádnému provedení předmětu díla</t>
  </si>
  <si>
    <t>- předání všech dokladů o dokončené stavbě</t>
  </si>
  <si>
    <t>kompletace atestů, certifikátů, revizních zpráv a ostatních dokladů potřebných k předání a kolaudaci stavby vyplývajících z SOD</t>
  </si>
  <si>
    <t>- náklady na koordinační práci dodávek mezi dodavateli</t>
  </si>
  <si>
    <t>- stanovení pořadí případně souběžného provádění prací a doby realizace</t>
  </si>
  <si>
    <t>- vesměs se týká veškeré činnosti související se zakázkou - koordinace mezi jednotlivými subdodavateli</t>
  </si>
  <si>
    <t>VRN4002-R</t>
  </si>
  <si>
    <t>Zpracování harmonogramu</t>
  </si>
  <si>
    <t>-315689706</t>
  </si>
  <si>
    <t>Náklady na předložení a aktualizaci podrobného časového harmonogramu prací a plnění samostatně pro každou etapu</t>
  </si>
  <si>
    <t>VRN4007-R</t>
  </si>
  <si>
    <t>Měření hluku</t>
  </si>
  <si>
    <t>443636528</t>
  </si>
  <si>
    <t>Kontrolní měření hluku v průběhu stavby a měření  po dokončení stavby dle stanoviska hygieny</t>
  </si>
  <si>
    <t>VRN7</t>
  </si>
  <si>
    <t>Provozní vlivy</t>
  </si>
  <si>
    <t>071002000</t>
  </si>
  <si>
    <t>Provoz investora, třetích osob</t>
  </si>
  <si>
    <t>-1923833295</t>
  </si>
  <si>
    <t>https://podminky.urs.cz/item/CS_URS_2023_01/071002000</t>
  </si>
  <si>
    <t>- zpracování návrhu pro zachování provozu</t>
  </si>
  <si>
    <t>- zajištění provozu místních komunikací a přístupu k objektu</t>
  </si>
  <si>
    <t>- zajištění provozu na chodbách</t>
  </si>
  <si>
    <t>- vytvoření provizorních konstrukcí - lávek, cest, odstavných ploch atd.</t>
  </si>
  <si>
    <t>VRN9</t>
  </si>
  <si>
    <t>Ostatní náklady</t>
  </si>
  <si>
    <t>091002000</t>
  </si>
  <si>
    <t>Ostatní náklady související s objektem</t>
  </si>
  <si>
    <t>-1441779956</t>
  </si>
  <si>
    <t>Mimo jiné náklady na:</t>
  </si>
  <si>
    <t>- Náklady na předání stavby, kolaudaci, pořízení fotodokumentace, BOZP a ostatní náklady vyplývající z obchodních podmínek jinde neuvedené</t>
  </si>
  <si>
    <t>VRN40012-R</t>
  </si>
  <si>
    <t xml:space="preserve">Fotodokumentace prováděného díla </t>
  </si>
  <si>
    <t>478874761</t>
  </si>
  <si>
    <t>Náklady na zajištění průběžné fotodokumentace provádění díla - zhotovitel zajistí a předá objednateli průběžnou fotodokumentaci realizace díla.</t>
  </si>
  <si>
    <t>Fotodokumentace bude dokladovat průběh díla a bude zejména dokumentovat části stavby a konstrukce před jejich zakrytím.</t>
  </si>
  <si>
    <t>VRN9007-R</t>
  </si>
  <si>
    <t xml:space="preserve">Kontrola a protokol TIČR </t>
  </si>
  <si>
    <t>-1987339615</t>
  </si>
  <si>
    <t>V každé z jednotlivých etap jednotlivě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</si>
</sst>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3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167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39" fillId="2" borderId="19" xfId="0" applyFont="1" applyFill="1" applyBorder="1" applyAlignment="1" applyProtection="1">
      <alignment horizontal="left" vertical="center"/>
      <protection locked="0"/>
    </xf>
    <xf numFmtId="0" fontId="39" fillId="0" borderId="20" xfId="0" applyFont="1" applyBorder="1" applyAlignment="1" applyProtection="1">
      <alignment horizontal="center"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 wrapText="1"/>
    </xf>
    <xf numFmtId="0" fontId="31" fillId="0" borderId="0" xfId="0" applyFont="1" applyAlignment="1" applyProtection="1">
      <alignment horizontal="left" vertical="center" wrapText="1"/>
    </xf>
    <xf numFmtId="0" fontId="23" fillId="4" borderId="7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8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9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7" xfId="0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0" borderId="0" xfId="0"/>
    <xf numFmtId="4" fontId="7" fillId="0" borderId="0" xfId="0" applyNumberFormat="1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23" fillId="4" borderId="7" xfId="0" applyFont="1" applyFill="1" applyBorder="1" applyAlignment="1" applyProtection="1">
      <alignment horizontal="right" vertical="center"/>
    </xf>
    <xf numFmtId="4" fontId="28" fillId="0" borderId="0" xfId="0" applyNumberFormat="1" applyFont="1" applyAlignment="1" applyProtection="1">
      <alignment horizontal="right" vertical="center"/>
    </xf>
    <xf numFmtId="0" fontId="2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3" fillId="4" borderId="8" xfId="0" applyFont="1" applyFill="1" applyBorder="1" applyAlignment="1" applyProtection="1">
      <alignment horizontal="left" vertical="center"/>
    </xf>
    <xf numFmtId="4" fontId="28" fillId="0" borderId="0" xfId="0" applyNumberFormat="1" applyFont="1" applyAlignment="1" applyProtection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4" fontId="25" fillId="0" borderId="0" xfId="0" applyNumberFormat="1" applyFont="1" applyAlignment="1" applyProtection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1/742330037" TargetMode="External"/><Relationship Id="rId21" Type="http://schemas.openxmlformats.org/officeDocument/2006/relationships/hyperlink" Target="https://podminky.urs.cz/item/CS_URS_2025_01/742121002" TargetMode="External"/><Relationship Id="rId34" Type="http://schemas.openxmlformats.org/officeDocument/2006/relationships/hyperlink" Target="https://podminky.urs.cz/item/CS_URS_2025_01/742330036" TargetMode="External"/><Relationship Id="rId42" Type="http://schemas.openxmlformats.org/officeDocument/2006/relationships/hyperlink" Target="https://podminky.urs.cz/item/CS_URS_2025_01/742110002" TargetMode="External"/><Relationship Id="rId47" Type="http://schemas.openxmlformats.org/officeDocument/2006/relationships/hyperlink" Target="https://podminky.urs.cz/item/CS_URS_2025_01/742121001" TargetMode="External"/><Relationship Id="rId50" Type="http://schemas.openxmlformats.org/officeDocument/2006/relationships/hyperlink" Target="https://podminky.urs.cz/item/CS_URS_2025_01/742310004" TargetMode="External"/><Relationship Id="rId55" Type="http://schemas.openxmlformats.org/officeDocument/2006/relationships/hyperlink" Target="https://podminky.urs.cz/item/CS_URS_2025_01/742240001" TargetMode="External"/><Relationship Id="rId63" Type="http://schemas.openxmlformats.org/officeDocument/2006/relationships/hyperlink" Target="https://podminky.urs.cz/item/CS_URS_2025_01/742110002" TargetMode="External"/><Relationship Id="rId68" Type="http://schemas.openxmlformats.org/officeDocument/2006/relationships/drawing" Target="../drawings/drawing10.xml"/><Relationship Id="rId7" Type="http://schemas.openxmlformats.org/officeDocument/2006/relationships/hyperlink" Target="https://podminky.urs.cz/item/CS_URS_2025_01/742330845" TargetMode="External"/><Relationship Id="rId2" Type="http://schemas.openxmlformats.org/officeDocument/2006/relationships/hyperlink" Target="https://podminky.urs.cz/item/CS_URS_2025_01/742121801" TargetMode="External"/><Relationship Id="rId16" Type="http://schemas.openxmlformats.org/officeDocument/2006/relationships/hyperlink" Target="https://podminky.urs.cz/item/CS_URS_2025_01/742330045" TargetMode="External"/><Relationship Id="rId29" Type="http://schemas.openxmlformats.org/officeDocument/2006/relationships/hyperlink" Target="https://podminky.urs.cz/item/CS_URS_2025_01/742330034" TargetMode="External"/><Relationship Id="rId11" Type="http://schemas.openxmlformats.org/officeDocument/2006/relationships/hyperlink" Target="https://podminky.urs.cz/item/CS_URS_2025_01/742110102" TargetMode="External"/><Relationship Id="rId24" Type="http://schemas.openxmlformats.org/officeDocument/2006/relationships/hyperlink" Target="https://podminky.urs.cz/item/CS_URS_2025_01/742330101" TargetMode="External"/><Relationship Id="rId32" Type="http://schemas.openxmlformats.org/officeDocument/2006/relationships/hyperlink" Target="https://podminky.urs.cz/item/CS_URS_2025_01/742330023" TargetMode="External"/><Relationship Id="rId37" Type="http://schemas.openxmlformats.org/officeDocument/2006/relationships/hyperlink" Target="https://podminky.urs.cz/item/CS_URS_2025_01/742330012" TargetMode="External"/><Relationship Id="rId40" Type="http://schemas.openxmlformats.org/officeDocument/2006/relationships/hyperlink" Target="https://podminky.urs.cz/item/CS_URS_2025_01/742360162" TargetMode="External"/><Relationship Id="rId45" Type="http://schemas.openxmlformats.org/officeDocument/2006/relationships/hyperlink" Target="https://podminky.urs.cz/item/CS_URS_2025_01/742110504" TargetMode="External"/><Relationship Id="rId53" Type="http://schemas.openxmlformats.org/officeDocument/2006/relationships/hyperlink" Target="https://podminky.urs.cz/item/CS_URS_2025_01/742110002" TargetMode="External"/><Relationship Id="rId58" Type="http://schemas.openxmlformats.org/officeDocument/2006/relationships/hyperlink" Target="https://podminky.urs.cz/item/CS_URS_2025_01/742230004" TargetMode="External"/><Relationship Id="rId66" Type="http://schemas.openxmlformats.org/officeDocument/2006/relationships/hyperlink" Target="https://podminky.urs.cz/item/CS_URS_2025_01/742124006" TargetMode="External"/><Relationship Id="rId5" Type="http://schemas.openxmlformats.org/officeDocument/2006/relationships/hyperlink" Target="https://podminky.urs.cz/item/CS_URS_2025_01/742240801" TargetMode="External"/><Relationship Id="rId61" Type="http://schemas.openxmlformats.org/officeDocument/2006/relationships/hyperlink" Target="https://podminky.urs.cz/item/CS_URS_2025_01/742340001" TargetMode="External"/><Relationship Id="rId19" Type="http://schemas.openxmlformats.org/officeDocument/2006/relationships/hyperlink" Target="https://podminky.urs.cz/item/CS_URS_2025_01/742124002" TargetMode="External"/><Relationship Id="rId14" Type="http://schemas.openxmlformats.org/officeDocument/2006/relationships/hyperlink" Target="https://podminky.urs.cz/item/CS_URS_2025_01/742110504" TargetMode="External"/><Relationship Id="rId22" Type="http://schemas.openxmlformats.org/officeDocument/2006/relationships/hyperlink" Target="https://podminky.urs.cz/item/CS_URS_2025_01/742110013" TargetMode="External"/><Relationship Id="rId27" Type="http://schemas.openxmlformats.org/officeDocument/2006/relationships/hyperlink" Target="https://podminky.urs.cz/item/CS_URS_2025_01/742330039" TargetMode="External"/><Relationship Id="rId30" Type="http://schemas.openxmlformats.org/officeDocument/2006/relationships/hyperlink" Target="https://podminky.urs.cz/item/CS_URS_2025_01/742124006" TargetMode="External"/><Relationship Id="rId35" Type="http://schemas.openxmlformats.org/officeDocument/2006/relationships/hyperlink" Target="https://podminky.urs.cz/item/CS_URS_2025_01/742330029" TargetMode="External"/><Relationship Id="rId43" Type="http://schemas.openxmlformats.org/officeDocument/2006/relationships/hyperlink" Target="https://podminky.urs.cz/item/CS_URS_2025_01/742121001" TargetMode="External"/><Relationship Id="rId48" Type="http://schemas.openxmlformats.org/officeDocument/2006/relationships/hyperlink" Target="https://podminky.urs.cz/item/CS_URS_2025_01/742420111" TargetMode="External"/><Relationship Id="rId56" Type="http://schemas.openxmlformats.org/officeDocument/2006/relationships/hyperlink" Target="https://podminky.urs.cz/item/CS_URS_2025_01/742240008" TargetMode="External"/><Relationship Id="rId64" Type="http://schemas.openxmlformats.org/officeDocument/2006/relationships/hyperlink" Target="https://podminky.urs.cz/item/CS_URS_2025_01/742110504" TargetMode="External"/><Relationship Id="rId8" Type="http://schemas.openxmlformats.org/officeDocument/2006/relationships/hyperlink" Target="https://podminky.urs.cz/item/CS_URS_2025_01/742110127" TargetMode="External"/><Relationship Id="rId51" Type="http://schemas.openxmlformats.org/officeDocument/2006/relationships/hyperlink" Target="https://podminky.urs.cz/item/CS_URS_2025_01/742310002" TargetMode="External"/><Relationship Id="rId3" Type="http://schemas.openxmlformats.org/officeDocument/2006/relationships/hyperlink" Target="https://podminky.urs.cz/item/CS_URS_2025_01/742124801" TargetMode="External"/><Relationship Id="rId12" Type="http://schemas.openxmlformats.org/officeDocument/2006/relationships/hyperlink" Target="https://podminky.urs.cz/item/CS_URS_2025_01/742110161" TargetMode="External"/><Relationship Id="rId17" Type="http://schemas.openxmlformats.org/officeDocument/2006/relationships/hyperlink" Target="https://podminky.urs.cz/item/CS_URS_2025_01/742330051" TargetMode="External"/><Relationship Id="rId25" Type="http://schemas.openxmlformats.org/officeDocument/2006/relationships/hyperlink" Target="https://podminky.urs.cz/item/CS_URS_2025_01/742330005" TargetMode="External"/><Relationship Id="rId33" Type="http://schemas.openxmlformats.org/officeDocument/2006/relationships/hyperlink" Target="https://podminky.urs.cz/item/CS_URS_2025_01/742330027" TargetMode="External"/><Relationship Id="rId38" Type="http://schemas.openxmlformats.org/officeDocument/2006/relationships/hyperlink" Target="https://podminky.urs.cz/item/CS_URS_2025_01/742330061" TargetMode="External"/><Relationship Id="rId46" Type="http://schemas.openxmlformats.org/officeDocument/2006/relationships/hyperlink" Target="https://podminky.urs.cz/item/CS_URS_2025_01/742110002" TargetMode="External"/><Relationship Id="rId59" Type="http://schemas.openxmlformats.org/officeDocument/2006/relationships/hyperlink" Target="https://podminky.urs.cz/item/CS_URS_2025_01/742230101" TargetMode="External"/><Relationship Id="rId67" Type="http://schemas.openxmlformats.org/officeDocument/2006/relationships/hyperlink" Target="https://podminky.urs.cz/item/CS_URS_2025_01/742330024" TargetMode="External"/><Relationship Id="rId20" Type="http://schemas.openxmlformats.org/officeDocument/2006/relationships/hyperlink" Target="https://podminky.urs.cz/item/CS_URS_2025_01/742124006" TargetMode="External"/><Relationship Id="rId41" Type="http://schemas.openxmlformats.org/officeDocument/2006/relationships/hyperlink" Target="https://podminky.urs.cz/item/CS_URS_2025_01/742360201" TargetMode="External"/><Relationship Id="rId54" Type="http://schemas.openxmlformats.org/officeDocument/2006/relationships/hyperlink" Target="https://podminky.urs.cz/item/CS_URS_2025_01/742240005" TargetMode="External"/><Relationship Id="rId62" Type="http://schemas.openxmlformats.org/officeDocument/2006/relationships/hyperlink" Target="https://podminky.urs.cz/item/CS_URS_2025_01/742121001" TargetMode="External"/><Relationship Id="rId1" Type="http://schemas.openxmlformats.org/officeDocument/2006/relationships/hyperlink" Target="https://podminky.urs.cz/item/CS_URS_2025_01/742110841" TargetMode="External"/><Relationship Id="rId6" Type="http://schemas.openxmlformats.org/officeDocument/2006/relationships/hyperlink" Target="https://podminky.urs.cz/item/CS_URS_2025_01/742310802" TargetMode="External"/><Relationship Id="rId15" Type="http://schemas.openxmlformats.org/officeDocument/2006/relationships/hyperlink" Target="https://podminky.urs.cz/item/CS_URS_2025_01/742330044" TargetMode="External"/><Relationship Id="rId23" Type="http://schemas.openxmlformats.org/officeDocument/2006/relationships/hyperlink" Target="https://podminky.urs.cz/item/CS_URS_2025_01/742124012" TargetMode="External"/><Relationship Id="rId28" Type="http://schemas.openxmlformats.org/officeDocument/2006/relationships/hyperlink" Target="https://podminky.urs.cz/item/CS_URS_2025_01/742330022" TargetMode="External"/><Relationship Id="rId36" Type="http://schemas.openxmlformats.org/officeDocument/2006/relationships/hyperlink" Target="https://podminky.urs.cz/item/CS_URS_2025_01/742330031" TargetMode="External"/><Relationship Id="rId49" Type="http://schemas.openxmlformats.org/officeDocument/2006/relationships/hyperlink" Target="https://podminky.urs.cz/item/CS_URS_2025_01/742420121" TargetMode="External"/><Relationship Id="rId57" Type="http://schemas.openxmlformats.org/officeDocument/2006/relationships/hyperlink" Target="https://podminky.urs.cz/item/CS_URS_2025_01/742121001" TargetMode="External"/><Relationship Id="rId10" Type="http://schemas.openxmlformats.org/officeDocument/2006/relationships/hyperlink" Target="https://podminky.urs.cz/item/CS_URS_2025_01/742110107" TargetMode="External"/><Relationship Id="rId31" Type="http://schemas.openxmlformats.org/officeDocument/2006/relationships/hyperlink" Target="https://podminky.urs.cz/item/CS_URS_2025_01/742330035" TargetMode="External"/><Relationship Id="rId44" Type="http://schemas.openxmlformats.org/officeDocument/2006/relationships/hyperlink" Target="https://podminky.urs.cz/item/CS_URS_2025_01/742360421" TargetMode="External"/><Relationship Id="rId52" Type="http://schemas.openxmlformats.org/officeDocument/2006/relationships/hyperlink" Target="https://podminky.urs.cz/item/CS_URS_2025_01/742110504" TargetMode="External"/><Relationship Id="rId60" Type="http://schemas.openxmlformats.org/officeDocument/2006/relationships/hyperlink" Target="https://podminky.urs.cz/item/CS_URS_2025_01/742230103" TargetMode="External"/><Relationship Id="rId65" Type="http://schemas.openxmlformats.org/officeDocument/2006/relationships/hyperlink" Target="https://podminky.urs.cz/item/CS_URS_2025_01/742121001" TargetMode="External"/><Relationship Id="rId4" Type="http://schemas.openxmlformats.org/officeDocument/2006/relationships/hyperlink" Target="https://podminky.urs.cz/item/CS_URS_2025_01/742124802" TargetMode="External"/><Relationship Id="rId9" Type="http://schemas.openxmlformats.org/officeDocument/2006/relationships/hyperlink" Target="https://podminky.urs.cz/item/CS_URS_2025_01/742110124" TargetMode="External"/><Relationship Id="rId13" Type="http://schemas.openxmlformats.org/officeDocument/2006/relationships/hyperlink" Target="https://podminky.urs.cz/item/CS_URS_2025_01/742110002" TargetMode="External"/><Relationship Id="rId18" Type="http://schemas.openxmlformats.org/officeDocument/2006/relationships/hyperlink" Target="https://podminky.urs.cz/item/CS_URS_2025_01/742124001" TargetMode="External"/><Relationship Id="rId39" Type="http://schemas.openxmlformats.org/officeDocument/2006/relationships/hyperlink" Target="https://podminky.urs.cz/item/CS_URS_2025_01/742360126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742121001" TargetMode="External"/><Relationship Id="rId13" Type="http://schemas.openxmlformats.org/officeDocument/2006/relationships/hyperlink" Target="https://podminky.urs.cz/item/CS_URS_2025_01/742210503" TargetMode="External"/><Relationship Id="rId3" Type="http://schemas.openxmlformats.org/officeDocument/2006/relationships/hyperlink" Target="https://podminky.urs.cz/item/CS_URS_2025_01/742210131" TargetMode="External"/><Relationship Id="rId7" Type="http://schemas.openxmlformats.org/officeDocument/2006/relationships/hyperlink" Target="https://podminky.urs.cz/item/CS_URS_2025_01/742210303" TargetMode="External"/><Relationship Id="rId12" Type="http://schemas.openxmlformats.org/officeDocument/2006/relationships/hyperlink" Target="https://podminky.urs.cz/item/CS_URS_2025_01/742210421" TargetMode="External"/><Relationship Id="rId2" Type="http://schemas.openxmlformats.org/officeDocument/2006/relationships/hyperlink" Target="https://podminky.urs.cz/item/CS_URS_2025_01/742210151" TargetMode="External"/><Relationship Id="rId1" Type="http://schemas.openxmlformats.org/officeDocument/2006/relationships/hyperlink" Target="https://podminky.urs.cz/item/CS_URS_2025_01/742210006" TargetMode="External"/><Relationship Id="rId6" Type="http://schemas.openxmlformats.org/officeDocument/2006/relationships/hyperlink" Target="https://podminky.urs.cz/item/CS_URS_2025_01/742210301" TargetMode="External"/><Relationship Id="rId11" Type="http://schemas.openxmlformats.org/officeDocument/2006/relationships/hyperlink" Target="https://podminky.urs.cz/item/CS_URS_2025_01/742210251" TargetMode="External"/><Relationship Id="rId5" Type="http://schemas.openxmlformats.org/officeDocument/2006/relationships/hyperlink" Target="https://podminky.urs.cz/item/CS_URS_2025_01/742210261" TargetMode="External"/><Relationship Id="rId15" Type="http://schemas.openxmlformats.org/officeDocument/2006/relationships/drawing" Target="../drawings/drawing11.xml"/><Relationship Id="rId10" Type="http://schemas.openxmlformats.org/officeDocument/2006/relationships/hyperlink" Target="https://podminky.urs.cz/item/CS_URS_2025_01/742110002" TargetMode="External"/><Relationship Id="rId4" Type="http://schemas.openxmlformats.org/officeDocument/2006/relationships/hyperlink" Target="https://podminky.urs.cz/item/CS_URS_2025_01/742210121" TargetMode="External"/><Relationship Id="rId9" Type="http://schemas.openxmlformats.org/officeDocument/2006/relationships/hyperlink" Target="https://podminky.urs.cz/item/CS_URS_2025_01/742111001" TargetMode="External"/><Relationship Id="rId14" Type="http://schemas.openxmlformats.org/officeDocument/2006/relationships/hyperlink" Target="https://podminky.urs.cz/item/CS_URS_2025_01/742210521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3_01/071002000" TargetMode="External"/><Relationship Id="rId2" Type="http://schemas.openxmlformats.org/officeDocument/2006/relationships/hyperlink" Target="https://podminky.urs.cz/item/CS_URS_2022_01/033203000" TargetMode="External"/><Relationship Id="rId1" Type="http://schemas.openxmlformats.org/officeDocument/2006/relationships/hyperlink" Target="https://podminky.urs.cz/item/CS_URS_2022_01/013254000" TargetMode="External"/><Relationship Id="rId4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1/997013871" TargetMode="External"/><Relationship Id="rId21" Type="http://schemas.openxmlformats.org/officeDocument/2006/relationships/hyperlink" Target="https://podminky.urs.cz/item/CS_URS_2025_01/631311116" TargetMode="External"/><Relationship Id="rId42" Type="http://schemas.openxmlformats.org/officeDocument/2006/relationships/hyperlink" Target="https://podminky.urs.cz/item/CS_URS_2025_01/766691915" TargetMode="External"/><Relationship Id="rId63" Type="http://schemas.openxmlformats.org/officeDocument/2006/relationships/hyperlink" Target="https://podminky.urs.cz/item/CS_URS_2025_01/971033181" TargetMode="External"/><Relationship Id="rId84" Type="http://schemas.openxmlformats.org/officeDocument/2006/relationships/hyperlink" Target="https://podminky.urs.cz/item/CS_URS_2025_01/974031144" TargetMode="External"/><Relationship Id="rId138" Type="http://schemas.openxmlformats.org/officeDocument/2006/relationships/hyperlink" Target="https://podminky.urs.cz/item/CS_URS_2025_01/763111719" TargetMode="External"/><Relationship Id="rId159" Type="http://schemas.openxmlformats.org/officeDocument/2006/relationships/hyperlink" Target="https://podminky.urs.cz/item/CS_URS_2025_01/998763321" TargetMode="External"/><Relationship Id="rId170" Type="http://schemas.openxmlformats.org/officeDocument/2006/relationships/hyperlink" Target="https://podminky.urs.cz/item/CS_URS_2025_01/771591112" TargetMode="External"/><Relationship Id="rId191" Type="http://schemas.openxmlformats.org/officeDocument/2006/relationships/hyperlink" Target="https://podminky.urs.cz/item/CS_URS_2025_01/781131112" TargetMode="External"/><Relationship Id="rId205" Type="http://schemas.openxmlformats.org/officeDocument/2006/relationships/hyperlink" Target="https://podminky.urs.cz/item/CS_URS_2025_01/763111811" TargetMode="External"/><Relationship Id="rId107" Type="http://schemas.openxmlformats.org/officeDocument/2006/relationships/hyperlink" Target="https://podminky.urs.cz/item/CS_URS_2025_01/978011191" TargetMode="External"/><Relationship Id="rId11" Type="http://schemas.openxmlformats.org/officeDocument/2006/relationships/hyperlink" Target="https://podminky.urs.cz/item/CS_URS_2025_01/612131301" TargetMode="External"/><Relationship Id="rId32" Type="http://schemas.openxmlformats.org/officeDocument/2006/relationships/hyperlink" Target="https://podminky.urs.cz/item/CS_URS_2025_01/713120811" TargetMode="External"/><Relationship Id="rId53" Type="http://schemas.openxmlformats.org/officeDocument/2006/relationships/hyperlink" Target="https://podminky.urs.cz/item/CS_URS_2025_01/965046119" TargetMode="External"/><Relationship Id="rId74" Type="http://schemas.openxmlformats.org/officeDocument/2006/relationships/hyperlink" Target="https://podminky.urs.cz/item/CS_URS_2025_01/971035431" TargetMode="External"/><Relationship Id="rId128" Type="http://schemas.openxmlformats.org/officeDocument/2006/relationships/hyperlink" Target="https://podminky.urs.cz/item/CS_URS_2025_01/714121011" TargetMode="External"/><Relationship Id="rId149" Type="http://schemas.openxmlformats.org/officeDocument/2006/relationships/hyperlink" Target="https://podminky.urs.cz/item/CS_URS_2025_01/763121921" TargetMode="External"/><Relationship Id="rId5" Type="http://schemas.openxmlformats.org/officeDocument/2006/relationships/hyperlink" Target="https://podminky.urs.cz/item/CS_URS_2025_01/317234410" TargetMode="External"/><Relationship Id="rId95" Type="http://schemas.openxmlformats.org/officeDocument/2006/relationships/hyperlink" Target="https://podminky.urs.cz/item/CS_URS_2025_01/977151123" TargetMode="External"/><Relationship Id="rId160" Type="http://schemas.openxmlformats.org/officeDocument/2006/relationships/hyperlink" Target="https://podminky.urs.cz/item/CS_URS_2025_01/998766211" TargetMode="External"/><Relationship Id="rId181" Type="http://schemas.openxmlformats.org/officeDocument/2006/relationships/hyperlink" Target="https://podminky.urs.cz/item/CS_URS_2025_01/776221111" TargetMode="External"/><Relationship Id="rId22" Type="http://schemas.openxmlformats.org/officeDocument/2006/relationships/hyperlink" Target="https://podminky.urs.cz/item/CS_URS_2025_01/631319195" TargetMode="External"/><Relationship Id="rId43" Type="http://schemas.openxmlformats.org/officeDocument/2006/relationships/hyperlink" Target="https://podminky.urs.cz/item/CS_URS_2025_01/767641800" TargetMode="External"/><Relationship Id="rId64" Type="http://schemas.openxmlformats.org/officeDocument/2006/relationships/hyperlink" Target="https://podminky.urs.cz/item/CS_URS_2025_01/971033231" TargetMode="External"/><Relationship Id="rId118" Type="http://schemas.openxmlformats.org/officeDocument/2006/relationships/hyperlink" Target="https://podminky.urs.cz/item/CS_URS_2025_01/997321611" TargetMode="External"/><Relationship Id="rId139" Type="http://schemas.openxmlformats.org/officeDocument/2006/relationships/hyperlink" Target="https://podminky.urs.cz/item/CS_URS_2025_01/763111720" TargetMode="External"/><Relationship Id="rId85" Type="http://schemas.openxmlformats.org/officeDocument/2006/relationships/hyperlink" Target="https://podminky.urs.cz/item/CS_URS_2025_01/974031153" TargetMode="External"/><Relationship Id="rId150" Type="http://schemas.openxmlformats.org/officeDocument/2006/relationships/hyperlink" Target="https://podminky.urs.cz/item/CS_URS_2025_01/763121922" TargetMode="External"/><Relationship Id="rId171" Type="http://schemas.openxmlformats.org/officeDocument/2006/relationships/hyperlink" Target="https://podminky.urs.cz/item/CS_URS_2025_01/771591115" TargetMode="External"/><Relationship Id="rId192" Type="http://schemas.openxmlformats.org/officeDocument/2006/relationships/hyperlink" Target="https://podminky.urs.cz/item/CS_URS_2025_01/781472214" TargetMode="External"/><Relationship Id="rId206" Type="http://schemas.openxmlformats.org/officeDocument/2006/relationships/hyperlink" Target="https://podminky.urs.cz/item/CS_URS_2025_01/763181311" TargetMode="External"/><Relationship Id="rId12" Type="http://schemas.openxmlformats.org/officeDocument/2006/relationships/hyperlink" Target="https://podminky.urs.cz/item/CS_URS_2025_01/612135101" TargetMode="External"/><Relationship Id="rId33" Type="http://schemas.openxmlformats.org/officeDocument/2006/relationships/hyperlink" Target="https://podminky.urs.cz/item/CS_URS_2025_01/721210813" TargetMode="External"/><Relationship Id="rId108" Type="http://schemas.openxmlformats.org/officeDocument/2006/relationships/hyperlink" Target="https://podminky.urs.cz/item/CS_URS_2025_01/978013141" TargetMode="External"/><Relationship Id="rId129" Type="http://schemas.openxmlformats.org/officeDocument/2006/relationships/hyperlink" Target="https://podminky.urs.cz/item/CS_URS_2025_01/998714111" TargetMode="External"/><Relationship Id="rId54" Type="http://schemas.openxmlformats.org/officeDocument/2006/relationships/hyperlink" Target="https://podminky.urs.cz/item/CS_URS_2025_01/962031132" TargetMode="External"/><Relationship Id="rId75" Type="http://schemas.openxmlformats.org/officeDocument/2006/relationships/hyperlink" Target="https://podminky.urs.cz/item/CS_URS_2025_01/971035441" TargetMode="External"/><Relationship Id="rId96" Type="http://schemas.openxmlformats.org/officeDocument/2006/relationships/hyperlink" Target="https://podminky.urs.cz/item/CS_URS_2025_01/977151125" TargetMode="External"/><Relationship Id="rId140" Type="http://schemas.openxmlformats.org/officeDocument/2006/relationships/hyperlink" Target="https://podminky.urs.cz/item/CS_URS_2025_01/763111714" TargetMode="External"/><Relationship Id="rId161" Type="http://schemas.openxmlformats.org/officeDocument/2006/relationships/hyperlink" Target="https://podminky.urs.cz/item/CS_URS_2025_01/767995115" TargetMode="External"/><Relationship Id="rId182" Type="http://schemas.openxmlformats.org/officeDocument/2006/relationships/hyperlink" Target="https://podminky.urs.cz/item/CS_URS_2025_01/776221221" TargetMode="External"/><Relationship Id="rId6" Type="http://schemas.openxmlformats.org/officeDocument/2006/relationships/hyperlink" Target="https://podminky.urs.cz/item/CS_URS_2025_01/317944323" TargetMode="External"/><Relationship Id="rId23" Type="http://schemas.openxmlformats.org/officeDocument/2006/relationships/hyperlink" Target="https://podminky.urs.cz/item/CS_URS_2025_01/631362022" TargetMode="External"/><Relationship Id="rId119" Type="http://schemas.openxmlformats.org/officeDocument/2006/relationships/hyperlink" Target="https://podminky.urs.cz/item/CS_URS_2025_01/998012108" TargetMode="External"/><Relationship Id="rId44" Type="http://schemas.openxmlformats.org/officeDocument/2006/relationships/hyperlink" Target="https://podminky.urs.cz/item/CS_URS_2025_01/767641805" TargetMode="External"/><Relationship Id="rId65" Type="http://schemas.openxmlformats.org/officeDocument/2006/relationships/hyperlink" Target="https://podminky.urs.cz/item/CS_URS_2025_01/971033241" TargetMode="External"/><Relationship Id="rId86" Type="http://schemas.openxmlformats.org/officeDocument/2006/relationships/hyperlink" Target="https://podminky.urs.cz/item/CS_URS_2025_01/974031154" TargetMode="External"/><Relationship Id="rId130" Type="http://schemas.openxmlformats.org/officeDocument/2006/relationships/hyperlink" Target="https://podminky.urs.cz/item/CS_URS_2025_01/763101822" TargetMode="External"/><Relationship Id="rId151" Type="http://schemas.openxmlformats.org/officeDocument/2006/relationships/hyperlink" Target="https://podminky.urs.cz/item/CS_URS_2025_01/763135611" TargetMode="External"/><Relationship Id="rId172" Type="http://schemas.openxmlformats.org/officeDocument/2006/relationships/hyperlink" Target="https://podminky.urs.cz/item/CS_URS_2025_01/771591184" TargetMode="External"/><Relationship Id="rId193" Type="http://schemas.openxmlformats.org/officeDocument/2006/relationships/hyperlink" Target="https://podminky.urs.cz/item/CS_URS_2025_01/781472217" TargetMode="External"/><Relationship Id="rId207" Type="http://schemas.openxmlformats.org/officeDocument/2006/relationships/hyperlink" Target="https://podminky.urs.cz/item/CS_URS_2025_01/763181811" TargetMode="External"/><Relationship Id="rId13" Type="http://schemas.openxmlformats.org/officeDocument/2006/relationships/hyperlink" Target="https://podminky.urs.cz/item/CS_URS_2025_01/612323111" TargetMode="External"/><Relationship Id="rId109" Type="http://schemas.openxmlformats.org/officeDocument/2006/relationships/hyperlink" Target="https://podminky.urs.cz/item/CS_URS_2025_01/978059541" TargetMode="External"/><Relationship Id="rId34" Type="http://schemas.openxmlformats.org/officeDocument/2006/relationships/hyperlink" Target="https://podminky.urs.cz/item/CS_URS_2025_01/725210821" TargetMode="External"/><Relationship Id="rId55" Type="http://schemas.openxmlformats.org/officeDocument/2006/relationships/hyperlink" Target="https://podminky.urs.cz/item/CS_URS_2025_01/962031133" TargetMode="External"/><Relationship Id="rId76" Type="http://schemas.openxmlformats.org/officeDocument/2006/relationships/hyperlink" Target="https://podminky.urs.cz/item/CS_URS_2025_01/971035471" TargetMode="External"/><Relationship Id="rId97" Type="http://schemas.openxmlformats.org/officeDocument/2006/relationships/hyperlink" Target="https://podminky.urs.cz/item/CS_URS_2025_01/977151128" TargetMode="External"/><Relationship Id="rId120" Type="http://schemas.openxmlformats.org/officeDocument/2006/relationships/hyperlink" Target="https://podminky.urs.cz/item/CS_URS_2025_01/711411001" TargetMode="External"/><Relationship Id="rId141" Type="http://schemas.openxmlformats.org/officeDocument/2006/relationships/hyperlink" Target="https://podminky.urs.cz/item/CS_URS_2025_01/763111911" TargetMode="External"/><Relationship Id="rId7" Type="http://schemas.openxmlformats.org/officeDocument/2006/relationships/hyperlink" Target="https://podminky.urs.cz/item/CS_URS_2024_01/342244221" TargetMode="External"/><Relationship Id="rId162" Type="http://schemas.openxmlformats.org/officeDocument/2006/relationships/hyperlink" Target="https://podminky.urs.cz/item/CS_URS_2025_01/998767211" TargetMode="External"/><Relationship Id="rId183" Type="http://schemas.openxmlformats.org/officeDocument/2006/relationships/hyperlink" Target="https://podminky.urs.cz/item/CS_URS_2025_01/776223111" TargetMode="External"/><Relationship Id="rId24" Type="http://schemas.openxmlformats.org/officeDocument/2006/relationships/hyperlink" Target="https://podminky.urs.cz/item/CS_URS_2025_01/634112127" TargetMode="External"/><Relationship Id="rId45" Type="http://schemas.openxmlformats.org/officeDocument/2006/relationships/hyperlink" Target="https://podminky.urs.cz/item/CS_URS_2025_01/767996801" TargetMode="External"/><Relationship Id="rId66" Type="http://schemas.openxmlformats.org/officeDocument/2006/relationships/hyperlink" Target="https://podminky.urs.cz/item/CS_URS_2025_01/971033251" TargetMode="External"/><Relationship Id="rId87" Type="http://schemas.openxmlformats.org/officeDocument/2006/relationships/hyperlink" Target="https://podminky.urs.cz/item/CS_URS_2025_01/974031666" TargetMode="External"/><Relationship Id="rId110" Type="http://schemas.openxmlformats.org/officeDocument/2006/relationships/hyperlink" Target="https://podminky.urs.cz/item/CS_URS_2025_01/997013151" TargetMode="External"/><Relationship Id="rId131" Type="http://schemas.openxmlformats.org/officeDocument/2006/relationships/hyperlink" Target="https://podminky.urs.cz/item/CS_URS_2025_01/763101823" TargetMode="External"/><Relationship Id="rId61" Type="http://schemas.openxmlformats.org/officeDocument/2006/relationships/hyperlink" Target="https://podminky.urs.cz/item/CS_URS_2025_01/971033141" TargetMode="External"/><Relationship Id="rId82" Type="http://schemas.openxmlformats.org/officeDocument/2006/relationships/hyperlink" Target="https://podminky.urs.cz/item/CS_URS_2025_01/974031134" TargetMode="External"/><Relationship Id="rId152" Type="http://schemas.openxmlformats.org/officeDocument/2006/relationships/hyperlink" Target="https://podminky.urs.cz/item/CS_URS_2025_01/763135881" TargetMode="External"/><Relationship Id="rId173" Type="http://schemas.openxmlformats.org/officeDocument/2006/relationships/hyperlink" Target="https://podminky.urs.cz/item/CS_URS_2025_01/771591232" TargetMode="External"/><Relationship Id="rId194" Type="http://schemas.openxmlformats.org/officeDocument/2006/relationships/hyperlink" Target="https://podminky.urs.cz/item/CS_URS_2025_01/781495115" TargetMode="External"/><Relationship Id="rId199" Type="http://schemas.openxmlformats.org/officeDocument/2006/relationships/hyperlink" Target="https://podminky.urs.cz/item/CS_URS_2025_01/783933151" TargetMode="External"/><Relationship Id="rId203" Type="http://schemas.openxmlformats.org/officeDocument/2006/relationships/hyperlink" Target="https://podminky.urs.cz/item/CS_URS_2025_01/784171101" TargetMode="External"/><Relationship Id="rId208" Type="http://schemas.openxmlformats.org/officeDocument/2006/relationships/hyperlink" Target="https://podminky.urs.cz/item/CS_URS_2025_01/998763321" TargetMode="External"/><Relationship Id="rId19" Type="http://schemas.openxmlformats.org/officeDocument/2006/relationships/hyperlink" Target="https://podminky.urs.cz/item/CS_URS_2025_01/612325417" TargetMode="External"/><Relationship Id="rId14" Type="http://schemas.openxmlformats.org/officeDocument/2006/relationships/hyperlink" Target="https://podminky.urs.cz/item/CS_URS_2025_01/612323191" TargetMode="External"/><Relationship Id="rId30" Type="http://schemas.openxmlformats.org/officeDocument/2006/relationships/hyperlink" Target="https://podminky.urs.cz/item/CS_URS_2025_01/985331214" TargetMode="External"/><Relationship Id="rId35" Type="http://schemas.openxmlformats.org/officeDocument/2006/relationships/hyperlink" Target="https://podminky.urs.cz/item/CS_URS_2025_01/725820801" TargetMode="External"/><Relationship Id="rId56" Type="http://schemas.openxmlformats.org/officeDocument/2006/relationships/hyperlink" Target="https://podminky.urs.cz/item/CS_URS_2025_01/962032231" TargetMode="External"/><Relationship Id="rId77" Type="http://schemas.openxmlformats.org/officeDocument/2006/relationships/hyperlink" Target="https://podminky.urs.cz/item/CS_URS_2025_01/971035481" TargetMode="External"/><Relationship Id="rId100" Type="http://schemas.openxmlformats.org/officeDocument/2006/relationships/hyperlink" Target="https://podminky.urs.cz/item/CS_URS_2025_01/977151218" TargetMode="External"/><Relationship Id="rId105" Type="http://schemas.openxmlformats.org/officeDocument/2006/relationships/hyperlink" Target="https://podminky.urs.cz/item/CS_URS_2025_01/977211123" TargetMode="External"/><Relationship Id="rId126" Type="http://schemas.openxmlformats.org/officeDocument/2006/relationships/hyperlink" Target="https://podminky.urs.cz/item/CS_URS_2025_01/998713111" TargetMode="External"/><Relationship Id="rId147" Type="http://schemas.openxmlformats.org/officeDocument/2006/relationships/hyperlink" Target="https://podminky.urs.cz/item/CS_URS_2025_01/763121715" TargetMode="External"/><Relationship Id="rId168" Type="http://schemas.openxmlformats.org/officeDocument/2006/relationships/hyperlink" Target="https://podminky.urs.cz/item/CS_URS_2025_01/771574416" TargetMode="External"/><Relationship Id="rId8" Type="http://schemas.openxmlformats.org/officeDocument/2006/relationships/hyperlink" Target="https://podminky.urs.cz/item/CS_URS_2024_01/342291112" TargetMode="External"/><Relationship Id="rId51" Type="http://schemas.openxmlformats.org/officeDocument/2006/relationships/hyperlink" Target="https://podminky.urs.cz/item/CS_URS_2025_01/776410811" TargetMode="External"/><Relationship Id="rId72" Type="http://schemas.openxmlformats.org/officeDocument/2006/relationships/hyperlink" Target="https://podminky.urs.cz/item/CS_URS_2025_01/971033381" TargetMode="External"/><Relationship Id="rId93" Type="http://schemas.openxmlformats.org/officeDocument/2006/relationships/hyperlink" Target="https://podminky.urs.cz/item/CS_URS_2025_01/977151113" TargetMode="External"/><Relationship Id="rId98" Type="http://schemas.openxmlformats.org/officeDocument/2006/relationships/hyperlink" Target="https://podminky.urs.cz/item/CS_URS_2025_01/977151212" TargetMode="External"/><Relationship Id="rId121" Type="http://schemas.openxmlformats.org/officeDocument/2006/relationships/hyperlink" Target="https://podminky.urs.cz/item/CS_URS_2025_01/711441559" TargetMode="External"/><Relationship Id="rId142" Type="http://schemas.openxmlformats.org/officeDocument/2006/relationships/hyperlink" Target="https://podminky.urs.cz/item/CS_URS_2025_01/763111912" TargetMode="External"/><Relationship Id="rId163" Type="http://schemas.openxmlformats.org/officeDocument/2006/relationships/hyperlink" Target="https://podminky.urs.cz/item/CS_URS_2025_01/771111011" TargetMode="External"/><Relationship Id="rId184" Type="http://schemas.openxmlformats.org/officeDocument/2006/relationships/hyperlink" Target="https://podminky.urs.cz/item/CS_URS_2025_01/776411212" TargetMode="External"/><Relationship Id="rId189" Type="http://schemas.openxmlformats.org/officeDocument/2006/relationships/hyperlink" Target="https://podminky.urs.cz/item/CS_URS_2025_01/781111011" TargetMode="External"/><Relationship Id="rId3" Type="http://schemas.openxmlformats.org/officeDocument/2006/relationships/hyperlink" Target="https://podminky.urs.cz/item/CS_URS_2024_01/310239411" TargetMode="External"/><Relationship Id="rId25" Type="http://schemas.openxmlformats.org/officeDocument/2006/relationships/hyperlink" Target="https://podminky.urs.cz/item/CS_URS_2025_01/631311131" TargetMode="External"/><Relationship Id="rId46" Type="http://schemas.openxmlformats.org/officeDocument/2006/relationships/hyperlink" Target="https://podminky.urs.cz/item/CS_URS_2025_01/771473810" TargetMode="External"/><Relationship Id="rId67" Type="http://schemas.openxmlformats.org/officeDocument/2006/relationships/hyperlink" Target="https://podminky.urs.cz/item/CS_URS_2025_01/971033261" TargetMode="External"/><Relationship Id="rId116" Type="http://schemas.openxmlformats.org/officeDocument/2006/relationships/hyperlink" Target="https://podminky.urs.cz/item/CS_URS_2025_01/997013869" TargetMode="External"/><Relationship Id="rId137" Type="http://schemas.openxmlformats.org/officeDocument/2006/relationships/hyperlink" Target="https://podminky.urs.cz/item/CS_URS_2025_01/763111718" TargetMode="External"/><Relationship Id="rId158" Type="http://schemas.openxmlformats.org/officeDocument/2006/relationships/hyperlink" Target="https://podminky.urs.cz/item/CS_URS_2025_01/763431031" TargetMode="External"/><Relationship Id="rId20" Type="http://schemas.openxmlformats.org/officeDocument/2006/relationships/hyperlink" Target="https://podminky.urs.cz/item/CS_URS_2025_01/612325422" TargetMode="External"/><Relationship Id="rId41" Type="http://schemas.openxmlformats.org/officeDocument/2006/relationships/hyperlink" Target="https://podminky.urs.cz/item/CS_URS_2025_01/766691914" TargetMode="External"/><Relationship Id="rId62" Type="http://schemas.openxmlformats.org/officeDocument/2006/relationships/hyperlink" Target="https://podminky.urs.cz/item/CS_URS_2025_01/971033171" TargetMode="External"/><Relationship Id="rId83" Type="http://schemas.openxmlformats.org/officeDocument/2006/relationships/hyperlink" Target="https://podminky.urs.cz/item/CS_URS_2025_01/974031142" TargetMode="External"/><Relationship Id="rId88" Type="http://schemas.openxmlformats.org/officeDocument/2006/relationships/hyperlink" Target="https://podminky.urs.cz/item/CS_URS_2025_01/974042554" TargetMode="External"/><Relationship Id="rId111" Type="http://schemas.openxmlformats.org/officeDocument/2006/relationships/hyperlink" Target="https://podminky.urs.cz/item/CS_URS_2025_01/997013509" TargetMode="External"/><Relationship Id="rId132" Type="http://schemas.openxmlformats.org/officeDocument/2006/relationships/hyperlink" Target="https://podminky.urs.cz/item/CS_URS_2025_01/763111411" TargetMode="External"/><Relationship Id="rId153" Type="http://schemas.openxmlformats.org/officeDocument/2006/relationships/hyperlink" Target="https://podminky.urs.cz/item/CS_URS_2025_01/763173111" TargetMode="External"/><Relationship Id="rId174" Type="http://schemas.openxmlformats.org/officeDocument/2006/relationships/hyperlink" Target="https://podminky.urs.cz/item/CS_URS_2025_01/771591241" TargetMode="External"/><Relationship Id="rId179" Type="http://schemas.openxmlformats.org/officeDocument/2006/relationships/hyperlink" Target="https://podminky.urs.cz/item/CS_URS_2025_01/776141121" TargetMode="External"/><Relationship Id="rId195" Type="http://schemas.openxmlformats.org/officeDocument/2006/relationships/hyperlink" Target="https://podminky.urs.cz/item/CS_URS_2025_01/781769191" TargetMode="External"/><Relationship Id="rId209" Type="http://schemas.openxmlformats.org/officeDocument/2006/relationships/drawing" Target="../drawings/drawing2.xml"/><Relationship Id="rId190" Type="http://schemas.openxmlformats.org/officeDocument/2006/relationships/hyperlink" Target="https://podminky.urs.cz/item/CS_URS_2025_01/781121011" TargetMode="External"/><Relationship Id="rId204" Type="http://schemas.openxmlformats.org/officeDocument/2006/relationships/hyperlink" Target="https://podminky.urs.cz/item/CS_URS_2023_01/784171111" TargetMode="External"/><Relationship Id="rId15" Type="http://schemas.openxmlformats.org/officeDocument/2006/relationships/hyperlink" Target="https://podminky.urs.cz/item/CS_URS_2025_01/612321131" TargetMode="External"/><Relationship Id="rId36" Type="http://schemas.openxmlformats.org/officeDocument/2006/relationships/hyperlink" Target="https://podminky.urs.cz/item/CS_URS_2025_01/763111812" TargetMode="External"/><Relationship Id="rId57" Type="http://schemas.openxmlformats.org/officeDocument/2006/relationships/hyperlink" Target="https://podminky.urs.cz/item/CS_URS_2025_01/965042141" TargetMode="External"/><Relationship Id="rId106" Type="http://schemas.openxmlformats.org/officeDocument/2006/relationships/hyperlink" Target="https://podminky.urs.cz/item/CS_URS_2025_01/977312112" TargetMode="External"/><Relationship Id="rId127" Type="http://schemas.openxmlformats.org/officeDocument/2006/relationships/hyperlink" Target="https://podminky.urs.cz/item/CS_URS_2024_01/714123001" TargetMode="External"/><Relationship Id="rId10" Type="http://schemas.openxmlformats.org/officeDocument/2006/relationships/hyperlink" Target="https://podminky.urs.cz/item/CS_URS_2025_01/346244381" TargetMode="External"/><Relationship Id="rId31" Type="http://schemas.openxmlformats.org/officeDocument/2006/relationships/hyperlink" Target="https://podminky.urs.cz/item/CS_URS_2025_01/228731001" TargetMode="External"/><Relationship Id="rId52" Type="http://schemas.openxmlformats.org/officeDocument/2006/relationships/hyperlink" Target="https://podminky.urs.cz/item/CS_URS_2025_01/965046111" TargetMode="External"/><Relationship Id="rId73" Type="http://schemas.openxmlformats.org/officeDocument/2006/relationships/hyperlink" Target="https://podminky.urs.cz/item/CS_URS_2025_01/971033631" TargetMode="External"/><Relationship Id="rId78" Type="http://schemas.openxmlformats.org/officeDocument/2006/relationships/hyperlink" Target="https://podminky.urs.cz/item/CS_URS_2025_01/973031344" TargetMode="External"/><Relationship Id="rId94" Type="http://schemas.openxmlformats.org/officeDocument/2006/relationships/hyperlink" Target="https://podminky.urs.cz/item/CS_URS_2025_01/977151118" TargetMode="External"/><Relationship Id="rId99" Type="http://schemas.openxmlformats.org/officeDocument/2006/relationships/hyperlink" Target="https://podminky.urs.cz/item/CS_URS_2025_01/977151216" TargetMode="External"/><Relationship Id="rId101" Type="http://schemas.openxmlformats.org/officeDocument/2006/relationships/hyperlink" Target="https://podminky.urs.cz/item/CS_URS_2025_01/977151223" TargetMode="External"/><Relationship Id="rId122" Type="http://schemas.openxmlformats.org/officeDocument/2006/relationships/hyperlink" Target="https://podminky.urs.cz/item/CS_URS_2025_01/998711112" TargetMode="External"/><Relationship Id="rId143" Type="http://schemas.openxmlformats.org/officeDocument/2006/relationships/hyperlink" Target="https://podminky.urs.cz/item/CS_URS_2025_01/763111913" TargetMode="External"/><Relationship Id="rId148" Type="http://schemas.openxmlformats.org/officeDocument/2006/relationships/hyperlink" Target="https://podminky.urs.cz/item/CS_URS_2025_01/763121716" TargetMode="External"/><Relationship Id="rId164" Type="http://schemas.openxmlformats.org/officeDocument/2006/relationships/hyperlink" Target="https://podminky.urs.cz/item/CS_URS_2025_01/771121011" TargetMode="External"/><Relationship Id="rId169" Type="http://schemas.openxmlformats.org/officeDocument/2006/relationships/hyperlink" Target="https://podminky.urs.cz/item/CS_URS_2025_01/771577151" TargetMode="External"/><Relationship Id="rId185" Type="http://schemas.openxmlformats.org/officeDocument/2006/relationships/hyperlink" Target="https://podminky.urs.cz/item/CS_URS_2025_01/776421111" TargetMode="External"/><Relationship Id="rId4" Type="http://schemas.openxmlformats.org/officeDocument/2006/relationships/hyperlink" Target="https://podminky.urs.cz/item/CS_URS_2024_01/311231126" TargetMode="External"/><Relationship Id="rId9" Type="http://schemas.openxmlformats.org/officeDocument/2006/relationships/hyperlink" Target="https://podminky.urs.cz/item/CS_URS_2024_01/342291131" TargetMode="External"/><Relationship Id="rId180" Type="http://schemas.openxmlformats.org/officeDocument/2006/relationships/hyperlink" Target="https://podminky.urs.cz/item/CS_URS_2025_01/776141124" TargetMode="External"/><Relationship Id="rId26" Type="http://schemas.openxmlformats.org/officeDocument/2006/relationships/hyperlink" Target="https://podminky.urs.cz/item/CS_URS_2025_01/631312141" TargetMode="External"/><Relationship Id="rId47" Type="http://schemas.openxmlformats.org/officeDocument/2006/relationships/hyperlink" Target="https://podminky.urs.cz/item/CS_URS_2025_01/771573810" TargetMode="External"/><Relationship Id="rId68" Type="http://schemas.openxmlformats.org/officeDocument/2006/relationships/hyperlink" Target="https://podminky.urs.cz/item/CS_URS_2025_01/971033331" TargetMode="External"/><Relationship Id="rId89" Type="http://schemas.openxmlformats.org/officeDocument/2006/relationships/hyperlink" Target="https://podminky.urs.cz/item/CS_URS_2025_01/975032241" TargetMode="External"/><Relationship Id="rId112" Type="http://schemas.openxmlformats.org/officeDocument/2006/relationships/hyperlink" Target="https://podminky.urs.cz/item/CS_URS_2025_01/997013511" TargetMode="External"/><Relationship Id="rId133" Type="http://schemas.openxmlformats.org/officeDocument/2006/relationships/hyperlink" Target="https://podminky.urs.cz/item/CS_URS_2025_01/763111492" TargetMode="External"/><Relationship Id="rId154" Type="http://schemas.openxmlformats.org/officeDocument/2006/relationships/hyperlink" Target="https://podminky.urs.cz/item/CS_URS_2025_01/763173113" TargetMode="External"/><Relationship Id="rId175" Type="http://schemas.openxmlformats.org/officeDocument/2006/relationships/hyperlink" Target="https://podminky.urs.cz/item/CS_URS_2025_01/771591264" TargetMode="External"/><Relationship Id="rId196" Type="http://schemas.openxmlformats.org/officeDocument/2006/relationships/hyperlink" Target="https://podminky.urs.cz/item/CS_URS_2025_01/998781111" TargetMode="External"/><Relationship Id="rId200" Type="http://schemas.openxmlformats.org/officeDocument/2006/relationships/hyperlink" Target="https://podminky.urs.cz/item/CS_URS_2025_01/783937163" TargetMode="External"/><Relationship Id="rId16" Type="http://schemas.openxmlformats.org/officeDocument/2006/relationships/hyperlink" Target="https://podminky.urs.cz/item/CS_URS_2025_01/612142001" TargetMode="External"/><Relationship Id="rId37" Type="http://schemas.openxmlformats.org/officeDocument/2006/relationships/hyperlink" Target="https://podminky.urs.cz/item/CS_URS_2025_01/763131821" TargetMode="External"/><Relationship Id="rId58" Type="http://schemas.openxmlformats.org/officeDocument/2006/relationships/hyperlink" Target="https://podminky.urs.cz/item/CS_URS_2025_01/965049111" TargetMode="External"/><Relationship Id="rId79" Type="http://schemas.openxmlformats.org/officeDocument/2006/relationships/hyperlink" Target="https://podminky.urs.cz/item/CS_URS_2025_01/974031121" TargetMode="External"/><Relationship Id="rId102" Type="http://schemas.openxmlformats.org/officeDocument/2006/relationships/hyperlink" Target="https://podminky.urs.cz/item/CS_URS_2025_01/977151225" TargetMode="External"/><Relationship Id="rId123" Type="http://schemas.openxmlformats.org/officeDocument/2006/relationships/hyperlink" Target="https://podminky.urs.cz/item/CS_URS_2025_01/713121111" TargetMode="External"/><Relationship Id="rId144" Type="http://schemas.openxmlformats.org/officeDocument/2006/relationships/hyperlink" Target="https://podminky.urs.cz/item/CS_URS_2025_01/763111921" TargetMode="External"/><Relationship Id="rId90" Type="http://schemas.openxmlformats.org/officeDocument/2006/relationships/hyperlink" Target="https://podminky.urs.cz/item/CS_URS_2025_01/975022461" TargetMode="External"/><Relationship Id="rId165" Type="http://schemas.openxmlformats.org/officeDocument/2006/relationships/hyperlink" Target="https://podminky.urs.cz/item/CS_URS_2025_01/771151026" TargetMode="External"/><Relationship Id="rId186" Type="http://schemas.openxmlformats.org/officeDocument/2006/relationships/hyperlink" Target="https://podminky.urs.cz/item/CS_URS_2025_01/776991121" TargetMode="External"/><Relationship Id="rId27" Type="http://schemas.openxmlformats.org/officeDocument/2006/relationships/hyperlink" Target="https://podminky.urs.cz/item/CS_URS_2025_01/635111215" TargetMode="External"/><Relationship Id="rId48" Type="http://schemas.openxmlformats.org/officeDocument/2006/relationships/hyperlink" Target="https://podminky.urs.cz/item/CS_URS_2025_01/776201812" TargetMode="External"/><Relationship Id="rId69" Type="http://schemas.openxmlformats.org/officeDocument/2006/relationships/hyperlink" Target="https://podminky.urs.cz/item/CS_URS_2025_01/971033341" TargetMode="External"/><Relationship Id="rId113" Type="http://schemas.openxmlformats.org/officeDocument/2006/relationships/hyperlink" Target="https://podminky.urs.cz/item/CS_URS_2025_01/997013814" TargetMode="External"/><Relationship Id="rId134" Type="http://schemas.openxmlformats.org/officeDocument/2006/relationships/hyperlink" Target="https://podminky.urs.cz/item/CS_URS_2025_01/763112347" TargetMode="External"/><Relationship Id="rId80" Type="http://schemas.openxmlformats.org/officeDocument/2006/relationships/hyperlink" Target="https://podminky.urs.cz/item/CS_URS_2025_01/974031122" TargetMode="External"/><Relationship Id="rId155" Type="http://schemas.openxmlformats.org/officeDocument/2006/relationships/hyperlink" Target="https://podminky.urs.cz/item/CS_URS_2025_01/763173133" TargetMode="External"/><Relationship Id="rId176" Type="http://schemas.openxmlformats.org/officeDocument/2006/relationships/hyperlink" Target="https://podminky.urs.cz/item/CS_URS_2025_01/998771111" TargetMode="External"/><Relationship Id="rId197" Type="http://schemas.openxmlformats.org/officeDocument/2006/relationships/hyperlink" Target="https://podminky.urs.cz/item/CS_URS_2025_01/783801401" TargetMode="External"/><Relationship Id="rId201" Type="http://schemas.openxmlformats.org/officeDocument/2006/relationships/hyperlink" Target="https://podminky.urs.cz/item/CS_URS_2025_01/784111001" TargetMode="External"/><Relationship Id="rId17" Type="http://schemas.openxmlformats.org/officeDocument/2006/relationships/hyperlink" Target="https://podminky.urs.cz/item/CS_URS_2025_01/612325121" TargetMode="External"/><Relationship Id="rId38" Type="http://schemas.openxmlformats.org/officeDocument/2006/relationships/hyperlink" Target="https://podminky.urs.cz/item/CS_URS_2025_01/763431801" TargetMode="External"/><Relationship Id="rId59" Type="http://schemas.openxmlformats.org/officeDocument/2006/relationships/hyperlink" Target="https://podminky.urs.cz/item/CS_URS_2025_01/967031132" TargetMode="External"/><Relationship Id="rId103" Type="http://schemas.openxmlformats.org/officeDocument/2006/relationships/hyperlink" Target="https://podminky.urs.cz/item/CS_URS_2025_01/977211121" TargetMode="External"/><Relationship Id="rId124" Type="http://schemas.openxmlformats.org/officeDocument/2006/relationships/hyperlink" Target="https://podminky.urs.cz/item/CS_URS_2025_01/713191132" TargetMode="External"/><Relationship Id="rId70" Type="http://schemas.openxmlformats.org/officeDocument/2006/relationships/hyperlink" Target="https://podminky.urs.cz/item/CS_URS_2025_01/971033351" TargetMode="External"/><Relationship Id="rId91" Type="http://schemas.openxmlformats.org/officeDocument/2006/relationships/hyperlink" Target="https://podminky.urs.cz/item/CS_URS_2025_01/976074121" TargetMode="External"/><Relationship Id="rId145" Type="http://schemas.openxmlformats.org/officeDocument/2006/relationships/hyperlink" Target="https://podminky.urs.cz/item/CS_URS_2025_01/763111922" TargetMode="External"/><Relationship Id="rId166" Type="http://schemas.openxmlformats.org/officeDocument/2006/relationships/hyperlink" Target="https://podminky.urs.cz/item/CS_URS_2025_01/771474113" TargetMode="External"/><Relationship Id="rId187" Type="http://schemas.openxmlformats.org/officeDocument/2006/relationships/hyperlink" Target="https://podminky.urs.cz/item/CS_URS_2025_01/776991141" TargetMode="External"/><Relationship Id="rId1" Type="http://schemas.openxmlformats.org/officeDocument/2006/relationships/hyperlink" Target="https://podminky.urs.cz/item/CS_URS_2024_01/310236241" TargetMode="External"/><Relationship Id="rId28" Type="http://schemas.openxmlformats.org/officeDocument/2006/relationships/hyperlink" Target="https://podminky.urs.cz/item/CS_URS_2025_01/949101111" TargetMode="External"/><Relationship Id="rId49" Type="http://schemas.openxmlformats.org/officeDocument/2006/relationships/hyperlink" Target="https://podminky.urs.cz/item/CS_URS_2025_01/776301811" TargetMode="External"/><Relationship Id="rId114" Type="http://schemas.openxmlformats.org/officeDocument/2006/relationships/hyperlink" Target="https://podminky.urs.cz/item/CS_URS_2025_01/997013847" TargetMode="External"/><Relationship Id="rId60" Type="http://schemas.openxmlformats.org/officeDocument/2006/relationships/hyperlink" Target="https://podminky.urs.cz/item/CS_URS_2025_01/971033131" TargetMode="External"/><Relationship Id="rId81" Type="http://schemas.openxmlformats.org/officeDocument/2006/relationships/hyperlink" Target="https://podminky.urs.cz/item/CS_URS_2025_01/974031133" TargetMode="External"/><Relationship Id="rId135" Type="http://schemas.openxmlformats.org/officeDocument/2006/relationships/hyperlink" Target="https://podminky.urs.cz/item/CS_URS_2025_01/763113351" TargetMode="External"/><Relationship Id="rId156" Type="http://schemas.openxmlformats.org/officeDocument/2006/relationships/hyperlink" Target="https://podminky.urs.cz/item/CS_URS_2025_01/763431701" TargetMode="External"/><Relationship Id="rId177" Type="http://schemas.openxmlformats.org/officeDocument/2006/relationships/hyperlink" Target="https://podminky.urs.cz/item/CS_URS_2025_01/776111311" TargetMode="External"/><Relationship Id="rId198" Type="http://schemas.openxmlformats.org/officeDocument/2006/relationships/hyperlink" Target="https://podminky.urs.cz/item/CS_URS_2025_01/783823151" TargetMode="External"/><Relationship Id="rId202" Type="http://schemas.openxmlformats.org/officeDocument/2006/relationships/hyperlink" Target="https://podminky.urs.cz/item/CS_URS_2023_01/784171001" TargetMode="External"/><Relationship Id="rId18" Type="http://schemas.openxmlformats.org/officeDocument/2006/relationships/hyperlink" Target="https://podminky.urs.cz/item/CS_URS_2025_01/611325223" TargetMode="External"/><Relationship Id="rId39" Type="http://schemas.openxmlformats.org/officeDocument/2006/relationships/hyperlink" Target="https://podminky.urs.cz/item/CS_URS_2025_01/763431871" TargetMode="External"/><Relationship Id="rId50" Type="http://schemas.openxmlformats.org/officeDocument/2006/relationships/hyperlink" Target="https://podminky.urs.cz/item/CS_URS_2025_01/776430811" TargetMode="External"/><Relationship Id="rId104" Type="http://schemas.openxmlformats.org/officeDocument/2006/relationships/hyperlink" Target="https://podminky.urs.cz/item/CS_URS_2025_01/977211122" TargetMode="External"/><Relationship Id="rId125" Type="http://schemas.openxmlformats.org/officeDocument/2006/relationships/hyperlink" Target="https://podminky.urs.cz/item/CS_URS_2025_01/713191133" TargetMode="External"/><Relationship Id="rId146" Type="http://schemas.openxmlformats.org/officeDocument/2006/relationships/hyperlink" Target="https://podminky.urs.cz/item/CS_URS_2025_01/763121714" TargetMode="External"/><Relationship Id="rId167" Type="http://schemas.openxmlformats.org/officeDocument/2006/relationships/hyperlink" Target="https://podminky.urs.cz/item/CS_URS_2025_01/771574413" TargetMode="External"/><Relationship Id="rId188" Type="http://schemas.openxmlformats.org/officeDocument/2006/relationships/hyperlink" Target="https://podminky.urs.cz/item/CS_URS_2025_01/998776111" TargetMode="External"/><Relationship Id="rId71" Type="http://schemas.openxmlformats.org/officeDocument/2006/relationships/hyperlink" Target="https://podminky.urs.cz/item/CS_URS_2025_01/971033371" TargetMode="External"/><Relationship Id="rId92" Type="http://schemas.openxmlformats.org/officeDocument/2006/relationships/hyperlink" Target="https://podminky.urs.cz/item/CS_URS_2025_01/976082131" TargetMode="External"/><Relationship Id="rId2" Type="http://schemas.openxmlformats.org/officeDocument/2006/relationships/hyperlink" Target="https://podminky.urs.cz/item/CS_URS_2024_01/310237241" TargetMode="External"/><Relationship Id="rId29" Type="http://schemas.openxmlformats.org/officeDocument/2006/relationships/hyperlink" Target="https://podminky.urs.cz/item/CS_URS_2025_01/952901111" TargetMode="External"/><Relationship Id="rId40" Type="http://schemas.openxmlformats.org/officeDocument/2006/relationships/hyperlink" Target="https://podminky.urs.cz/item/CS_URS_2025_01/766211812" TargetMode="External"/><Relationship Id="rId115" Type="http://schemas.openxmlformats.org/officeDocument/2006/relationships/hyperlink" Target="https://podminky.urs.cz/item/CS_URS_2025_01/997013862" TargetMode="External"/><Relationship Id="rId136" Type="http://schemas.openxmlformats.org/officeDocument/2006/relationships/hyperlink" Target="https://podminky.urs.cz/item/CS_URS_2025_01/763111717" TargetMode="External"/><Relationship Id="rId157" Type="http://schemas.openxmlformats.org/officeDocument/2006/relationships/hyperlink" Target="https://podminky.urs.cz/item/CS_URS_2025_01/763431011" TargetMode="External"/><Relationship Id="rId178" Type="http://schemas.openxmlformats.org/officeDocument/2006/relationships/hyperlink" Target="https://podminky.urs.cz/item/CS_URS_2025_01/776121112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podminky.urs.cz/item/CS_URS_2025_01/953943211" TargetMode="External"/><Relationship Id="rId7" Type="http://schemas.openxmlformats.org/officeDocument/2006/relationships/hyperlink" Target="https://podminky.urs.cz/item/CS_URS_2025_01/713411141" TargetMode="External"/><Relationship Id="rId2" Type="http://schemas.openxmlformats.org/officeDocument/2006/relationships/hyperlink" Target="https://podminky.urs.cz/item/CS_URS_2025_01/783805300" TargetMode="External"/><Relationship Id="rId1" Type="http://schemas.openxmlformats.org/officeDocument/2006/relationships/hyperlink" Target="https://podminky.urs.cz/item/CS_URS_2025_01/713463131" TargetMode="External"/><Relationship Id="rId6" Type="http://schemas.openxmlformats.org/officeDocument/2006/relationships/hyperlink" Target="https://podminky.urs.cz/item/CS_URS_2025_01/713131151" TargetMode="External"/><Relationship Id="rId5" Type="http://schemas.openxmlformats.org/officeDocument/2006/relationships/hyperlink" Target="https://podminky.urs.cz/item/CS_URS_2025_01/953993321" TargetMode="External"/><Relationship Id="rId4" Type="http://schemas.openxmlformats.org/officeDocument/2006/relationships/hyperlink" Target="https://podminky.urs.cz/item/CS_URS_2025_01/953993311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71251201" TargetMode="External"/><Relationship Id="rId13" Type="http://schemas.openxmlformats.org/officeDocument/2006/relationships/hyperlink" Target="https://podminky.urs.cz/item/CS_URS_2025_01/631311135" TargetMode="External"/><Relationship Id="rId18" Type="http://schemas.openxmlformats.org/officeDocument/2006/relationships/hyperlink" Target="https://podminky.urs.cz/item/CS_URS_2025_01/977312113" TargetMode="External"/><Relationship Id="rId26" Type="http://schemas.openxmlformats.org/officeDocument/2006/relationships/hyperlink" Target="https://podminky.urs.cz/item/CS_URS_2025_01/711141559" TargetMode="External"/><Relationship Id="rId3" Type="http://schemas.openxmlformats.org/officeDocument/2006/relationships/hyperlink" Target="https://podminky.urs.cz/item/CS_URS_2025_01/162211319" TargetMode="External"/><Relationship Id="rId21" Type="http://schemas.openxmlformats.org/officeDocument/2006/relationships/hyperlink" Target="https://podminky.urs.cz/item/CS_URS_2025_01/997013501" TargetMode="External"/><Relationship Id="rId7" Type="http://schemas.openxmlformats.org/officeDocument/2006/relationships/hyperlink" Target="https://podminky.urs.cz/item/CS_URS_2025_01/171201231" TargetMode="External"/><Relationship Id="rId12" Type="http://schemas.openxmlformats.org/officeDocument/2006/relationships/hyperlink" Target="https://podminky.urs.cz/item/CS_URS_2025_01/212572111" TargetMode="External"/><Relationship Id="rId17" Type="http://schemas.openxmlformats.org/officeDocument/2006/relationships/hyperlink" Target="https://podminky.urs.cz/item/CS_URS_2025_01/965049112" TargetMode="External"/><Relationship Id="rId25" Type="http://schemas.openxmlformats.org/officeDocument/2006/relationships/hyperlink" Target="https://podminky.urs.cz/item/CS_URS_2025_01/711111001" TargetMode="External"/><Relationship Id="rId2" Type="http://schemas.openxmlformats.org/officeDocument/2006/relationships/hyperlink" Target="https://podminky.urs.cz/item/CS_URS_2025_01/162211311" TargetMode="External"/><Relationship Id="rId16" Type="http://schemas.openxmlformats.org/officeDocument/2006/relationships/hyperlink" Target="https://podminky.urs.cz/item/CS_URS_2025_01/965042241" TargetMode="External"/><Relationship Id="rId20" Type="http://schemas.openxmlformats.org/officeDocument/2006/relationships/hyperlink" Target="https://podminky.urs.cz/item/CS_URS_2025_01/997013211" TargetMode="External"/><Relationship Id="rId29" Type="http://schemas.openxmlformats.org/officeDocument/2006/relationships/hyperlink" Target="https://podminky.urs.cz/item/CS_URS_2025_01/998721112" TargetMode="External"/><Relationship Id="rId1" Type="http://schemas.openxmlformats.org/officeDocument/2006/relationships/hyperlink" Target="https://podminky.urs.cz/item/CS_URS_2025_01/139711111" TargetMode="External"/><Relationship Id="rId6" Type="http://schemas.openxmlformats.org/officeDocument/2006/relationships/hyperlink" Target="https://podminky.urs.cz/item/CS_URS_2025_01/167151101" TargetMode="External"/><Relationship Id="rId11" Type="http://schemas.openxmlformats.org/officeDocument/2006/relationships/hyperlink" Target="https://podminky.urs.cz/item/CS_URS_2025_01/181912112" TargetMode="External"/><Relationship Id="rId24" Type="http://schemas.openxmlformats.org/officeDocument/2006/relationships/hyperlink" Target="https://podminky.urs.cz/item/CS_URS_2025_01/998271201" TargetMode="External"/><Relationship Id="rId5" Type="http://schemas.openxmlformats.org/officeDocument/2006/relationships/hyperlink" Target="https://podminky.urs.cz/item/CS_URS_2025_01/162751119" TargetMode="External"/><Relationship Id="rId15" Type="http://schemas.openxmlformats.org/officeDocument/2006/relationships/hyperlink" Target="https://podminky.urs.cz/item/CS_URS_2025_01/631362021" TargetMode="External"/><Relationship Id="rId23" Type="http://schemas.openxmlformats.org/officeDocument/2006/relationships/hyperlink" Target="https://podminky.urs.cz/item/CS_URS_2025_01/997013871" TargetMode="External"/><Relationship Id="rId28" Type="http://schemas.openxmlformats.org/officeDocument/2006/relationships/hyperlink" Target="https://podminky.urs.cz/item/CS_URS_2025_01/721173402" TargetMode="External"/><Relationship Id="rId10" Type="http://schemas.openxmlformats.org/officeDocument/2006/relationships/hyperlink" Target="https://podminky.urs.cz/item/CS_URS_2025_01/175111101" TargetMode="External"/><Relationship Id="rId19" Type="http://schemas.openxmlformats.org/officeDocument/2006/relationships/hyperlink" Target="https://podminky.urs.cz/item/CS_URS_2025_01/985331211" TargetMode="External"/><Relationship Id="rId4" Type="http://schemas.openxmlformats.org/officeDocument/2006/relationships/hyperlink" Target="https://podminky.urs.cz/item/CS_URS_2025_01/162751117" TargetMode="External"/><Relationship Id="rId9" Type="http://schemas.openxmlformats.org/officeDocument/2006/relationships/hyperlink" Target="https://podminky.urs.cz/item/CS_URS_2025_01/174151101" TargetMode="External"/><Relationship Id="rId14" Type="http://schemas.openxmlformats.org/officeDocument/2006/relationships/hyperlink" Target="https://podminky.urs.cz/item/CS_URS_2025_01/631319175" TargetMode="External"/><Relationship Id="rId22" Type="http://schemas.openxmlformats.org/officeDocument/2006/relationships/hyperlink" Target="https://podminky.urs.cz/item/CS_URS_2025_01/997013509" TargetMode="External"/><Relationship Id="rId27" Type="http://schemas.openxmlformats.org/officeDocument/2006/relationships/hyperlink" Target="https://podminky.urs.cz/item/CS_URS_2025_01/998711111" TargetMode="External"/><Relationship Id="rId30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1/741321003" TargetMode="External"/><Relationship Id="rId117" Type="http://schemas.openxmlformats.org/officeDocument/2006/relationships/drawing" Target="../drawings/drawing9.xml"/><Relationship Id="rId21" Type="http://schemas.openxmlformats.org/officeDocument/2006/relationships/hyperlink" Target="https://podminky.urs.cz/item/CS_URS_2025_01/741350001" TargetMode="External"/><Relationship Id="rId42" Type="http://schemas.openxmlformats.org/officeDocument/2006/relationships/hyperlink" Target="https://podminky.urs.cz/item/CS_URS_2025_01/741310101" TargetMode="External"/><Relationship Id="rId47" Type="http://schemas.openxmlformats.org/officeDocument/2006/relationships/hyperlink" Target="https://podminky.urs.cz/item/CS_URS_2025_01/741310263" TargetMode="External"/><Relationship Id="rId63" Type="http://schemas.openxmlformats.org/officeDocument/2006/relationships/hyperlink" Target="https://podminky.urs.cz/item/CS_URS_2025_01/741420021" TargetMode="External"/><Relationship Id="rId68" Type="http://schemas.openxmlformats.org/officeDocument/2006/relationships/hyperlink" Target="https://podminky.urs.cz/item/CS_URS_2025_01/741122642" TargetMode="External"/><Relationship Id="rId84" Type="http://schemas.openxmlformats.org/officeDocument/2006/relationships/hyperlink" Target="https://podminky.urs.cz/item/CS_URS_2025_01/741372101" TargetMode="External"/><Relationship Id="rId89" Type="http://schemas.openxmlformats.org/officeDocument/2006/relationships/hyperlink" Target="https://podminky.urs.cz/item/CS_URS_2025_01/468081311" TargetMode="External"/><Relationship Id="rId112" Type="http://schemas.openxmlformats.org/officeDocument/2006/relationships/hyperlink" Target="https://podminky.urs.cz/item/CS_URS_2025_01/741374823" TargetMode="External"/><Relationship Id="rId16" Type="http://schemas.openxmlformats.org/officeDocument/2006/relationships/hyperlink" Target="https://podminky.urs.cz/item/CS_URS_2025_01/741320165" TargetMode="External"/><Relationship Id="rId107" Type="http://schemas.openxmlformats.org/officeDocument/2006/relationships/hyperlink" Target="https://podminky.urs.cz/item/CS_URS_2025_01/741213847" TargetMode="External"/><Relationship Id="rId11" Type="http://schemas.openxmlformats.org/officeDocument/2006/relationships/hyperlink" Target="https://podminky.urs.cz/item/CS_URS_2025_01/741320042.4" TargetMode="External"/><Relationship Id="rId32" Type="http://schemas.openxmlformats.org/officeDocument/2006/relationships/hyperlink" Target="https://podminky.urs.cz/item/CS_URS_2025_01/741312501" TargetMode="External"/><Relationship Id="rId37" Type="http://schemas.openxmlformats.org/officeDocument/2006/relationships/hyperlink" Target="https://podminky.urs.cz/item/CS_URS_2025_01/741320175" TargetMode="External"/><Relationship Id="rId53" Type="http://schemas.openxmlformats.org/officeDocument/2006/relationships/hyperlink" Target="https://podminky.urs.cz/item/CS_URS_2025_01/741110511" TargetMode="External"/><Relationship Id="rId58" Type="http://schemas.openxmlformats.org/officeDocument/2006/relationships/hyperlink" Target="https://podminky.urs.cz/item/CS_URS_2025_01/741112003" TargetMode="External"/><Relationship Id="rId74" Type="http://schemas.openxmlformats.org/officeDocument/2006/relationships/hyperlink" Target="https://podminky.urs.cz/item/CS_URS_2025_01/741124701" TargetMode="External"/><Relationship Id="rId79" Type="http://schemas.openxmlformats.org/officeDocument/2006/relationships/hyperlink" Target="https://podminky.urs.cz/item/CS_URS_2025_01/741130006" TargetMode="External"/><Relationship Id="rId102" Type="http://schemas.openxmlformats.org/officeDocument/2006/relationships/hyperlink" Target="https://podminky.urs.cz/item/CS_URS_2025_01/763101812" TargetMode="External"/><Relationship Id="rId5" Type="http://schemas.openxmlformats.org/officeDocument/2006/relationships/hyperlink" Target="https://podminky.urs.cz/item/CS_URS_2025_01/741331008" TargetMode="External"/><Relationship Id="rId90" Type="http://schemas.openxmlformats.org/officeDocument/2006/relationships/hyperlink" Target="https://podminky.urs.cz/item/CS_URS_2025_01/468081312" TargetMode="External"/><Relationship Id="rId95" Type="http://schemas.openxmlformats.org/officeDocument/2006/relationships/hyperlink" Target="https://podminky.urs.cz/item/CS_URS_2025_01/468101411" TargetMode="External"/><Relationship Id="rId22" Type="http://schemas.openxmlformats.org/officeDocument/2006/relationships/hyperlink" Target="https://podminky.urs.cz/item/CS_URS_2025_01/741231001" TargetMode="External"/><Relationship Id="rId27" Type="http://schemas.openxmlformats.org/officeDocument/2006/relationships/hyperlink" Target="https://podminky.urs.cz/item/CS_URS_2025_01/741321033" TargetMode="External"/><Relationship Id="rId43" Type="http://schemas.openxmlformats.org/officeDocument/2006/relationships/hyperlink" Target="https://podminky.urs.cz/item/CS_URS_2025_01/741310122" TargetMode="External"/><Relationship Id="rId48" Type="http://schemas.openxmlformats.org/officeDocument/2006/relationships/hyperlink" Target="https://podminky.urs.cz/item/CS_URS_2025_01/741310031" TargetMode="External"/><Relationship Id="rId64" Type="http://schemas.openxmlformats.org/officeDocument/2006/relationships/hyperlink" Target="https://podminky.urs.cz/item/CS_URS_2025_01/741420021" TargetMode="External"/><Relationship Id="rId69" Type="http://schemas.openxmlformats.org/officeDocument/2006/relationships/hyperlink" Target="https://podminky.urs.cz/item/CS_URS_2025_01/741122211" TargetMode="External"/><Relationship Id="rId113" Type="http://schemas.openxmlformats.org/officeDocument/2006/relationships/hyperlink" Target="https://podminky.urs.cz/item/CS_URS_2025_01/741372112" TargetMode="External"/><Relationship Id="rId80" Type="http://schemas.openxmlformats.org/officeDocument/2006/relationships/hyperlink" Target="https://podminky.urs.cz/item/CS_URS_2025_01/741130007" TargetMode="External"/><Relationship Id="rId85" Type="http://schemas.openxmlformats.org/officeDocument/2006/relationships/hyperlink" Target="https://podminky.urs.cz/item/CS_URS_2025_01/741372061" TargetMode="External"/><Relationship Id="rId12" Type="http://schemas.openxmlformats.org/officeDocument/2006/relationships/hyperlink" Target="https://podminky.urs.cz/item/CS_URS_2025_01/741320201" TargetMode="External"/><Relationship Id="rId17" Type="http://schemas.openxmlformats.org/officeDocument/2006/relationships/hyperlink" Target="https://podminky.urs.cz/item/CS_URS_2025_01/741320361" TargetMode="External"/><Relationship Id="rId33" Type="http://schemas.openxmlformats.org/officeDocument/2006/relationships/hyperlink" Target="https://podminky.urs.cz/item/CS_URS_2025_01/741320041" TargetMode="External"/><Relationship Id="rId38" Type="http://schemas.openxmlformats.org/officeDocument/2006/relationships/hyperlink" Target="https://podminky.urs.cz/item/CS_URS_2025_01/741210001" TargetMode="External"/><Relationship Id="rId59" Type="http://schemas.openxmlformats.org/officeDocument/2006/relationships/hyperlink" Target="https://podminky.urs.cz/item/CS_URS_2025_01/741112001" TargetMode="External"/><Relationship Id="rId103" Type="http://schemas.openxmlformats.org/officeDocument/2006/relationships/hyperlink" Target="https://podminky.urs.cz/item/CS_URS_2025_01/741211817" TargetMode="External"/><Relationship Id="rId108" Type="http://schemas.openxmlformats.org/officeDocument/2006/relationships/hyperlink" Target="https://podminky.urs.cz/item/CS_URS_2025_01/741213815" TargetMode="External"/><Relationship Id="rId54" Type="http://schemas.openxmlformats.org/officeDocument/2006/relationships/hyperlink" Target="https://podminky.urs.cz/item/CS_URS_2025_01/741110513" TargetMode="External"/><Relationship Id="rId70" Type="http://schemas.openxmlformats.org/officeDocument/2006/relationships/hyperlink" Target="https://podminky.urs.cz/item/CS_URS_2025_01/741122201" TargetMode="External"/><Relationship Id="rId75" Type="http://schemas.openxmlformats.org/officeDocument/2006/relationships/hyperlink" Target="https://podminky.urs.cz/item/CS_URS_2025_01/741130001" TargetMode="External"/><Relationship Id="rId91" Type="http://schemas.openxmlformats.org/officeDocument/2006/relationships/hyperlink" Target="https://podminky.urs.cz/item/CS_URS_2025_01/468081321" TargetMode="External"/><Relationship Id="rId96" Type="http://schemas.openxmlformats.org/officeDocument/2006/relationships/hyperlink" Target="https://podminky.urs.cz/item/CS_URS_2025_01/460941211" TargetMode="External"/><Relationship Id="rId1" Type="http://schemas.openxmlformats.org/officeDocument/2006/relationships/hyperlink" Target="https://podminky.urs.cz/item/CS_URS_2025_01/741210204" TargetMode="External"/><Relationship Id="rId6" Type="http://schemas.openxmlformats.org/officeDocument/2006/relationships/hyperlink" Target="https://podminky.urs.cz/item/CS_URS_2025_01/741312501" TargetMode="External"/><Relationship Id="rId23" Type="http://schemas.openxmlformats.org/officeDocument/2006/relationships/hyperlink" Target="https://podminky.urs.cz/item/CS_URS_2025_01/741320105" TargetMode="External"/><Relationship Id="rId28" Type="http://schemas.openxmlformats.org/officeDocument/2006/relationships/hyperlink" Target="https://podminky.urs.cz/item/CS_URS_2025_01/741231001" TargetMode="External"/><Relationship Id="rId49" Type="http://schemas.openxmlformats.org/officeDocument/2006/relationships/hyperlink" Target="https://podminky.urs.cz/item/CS_URS_2025_01/741310221" TargetMode="External"/><Relationship Id="rId114" Type="http://schemas.openxmlformats.org/officeDocument/2006/relationships/hyperlink" Target="https://podminky.urs.cz/item/CS_URS_2025_01/210280101.1" TargetMode="External"/><Relationship Id="rId10" Type="http://schemas.openxmlformats.org/officeDocument/2006/relationships/hyperlink" Target="https://podminky.urs.cz/item/CS_URS_2025_01/741322002" TargetMode="External"/><Relationship Id="rId31" Type="http://schemas.openxmlformats.org/officeDocument/2006/relationships/hyperlink" Target="https://podminky.urs.cz/item/CS_URS_2025_01/741322122" TargetMode="External"/><Relationship Id="rId44" Type="http://schemas.openxmlformats.org/officeDocument/2006/relationships/hyperlink" Target="https://podminky.urs.cz/item/CS_URS_2025_01/741310126" TargetMode="External"/><Relationship Id="rId52" Type="http://schemas.openxmlformats.org/officeDocument/2006/relationships/hyperlink" Target="https://podminky.urs.cz/item/CS_URS_2025_01/741210121" TargetMode="External"/><Relationship Id="rId60" Type="http://schemas.openxmlformats.org/officeDocument/2006/relationships/hyperlink" Target="https://podminky.urs.cz/item/CS_URS_2025_01/741112001" TargetMode="External"/><Relationship Id="rId65" Type="http://schemas.openxmlformats.org/officeDocument/2006/relationships/hyperlink" Target="https://podminky.urs.cz/item/CS_URS_2025_01/741420021" TargetMode="External"/><Relationship Id="rId73" Type="http://schemas.openxmlformats.org/officeDocument/2006/relationships/hyperlink" Target="https://podminky.urs.cz/item/CS_URS_2025_01/741122231" TargetMode="External"/><Relationship Id="rId78" Type="http://schemas.openxmlformats.org/officeDocument/2006/relationships/hyperlink" Target="https://podminky.urs.cz/item/CS_URS_2025_01/741130005" TargetMode="External"/><Relationship Id="rId81" Type="http://schemas.openxmlformats.org/officeDocument/2006/relationships/hyperlink" Target="https://podminky.urs.cz/item/CS_URS_2025_01/741372112" TargetMode="External"/><Relationship Id="rId86" Type="http://schemas.openxmlformats.org/officeDocument/2006/relationships/hyperlink" Target="https://podminky.urs.cz/item/CS_URS_2025_01/741372042" TargetMode="External"/><Relationship Id="rId94" Type="http://schemas.openxmlformats.org/officeDocument/2006/relationships/hyperlink" Target="https://podminky.urs.cz/item/CS_URS_2025_01/468094141" TargetMode="External"/><Relationship Id="rId99" Type="http://schemas.openxmlformats.org/officeDocument/2006/relationships/hyperlink" Target="https://podminky.urs.cz/item/CS_URS_2025_01/469972111" TargetMode="External"/><Relationship Id="rId101" Type="http://schemas.openxmlformats.org/officeDocument/2006/relationships/hyperlink" Target="https://podminky.urs.cz/item/CS_URS_2025_01/763101811" TargetMode="External"/><Relationship Id="rId4" Type="http://schemas.openxmlformats.org/officeDocument/2006/relationships/hyperlink" Target="https://podminky.urs.cz/item/CS_URS_2025_01/741350201" TargetMode="External"/><Relationship Id="rId9" Type="http://schemas.openxmlformats.org/officeDocument/2006/relationships/hyperlink" Target="https://podminky.urs.cz/item/CS_URS_2025_01/741320042" TargetMode="External"/><Relationship Id="rId13" Type="http://schemas.openxmlformats.org/officeDocument/2006/relationships/hyperlink" Target="https://podminky.urs.cz/item/CS_URS_2025_01/741231006.1" TargetMode="External"/><Relationship Id="rId18" Type="http://schemas.openxmlformats.org/officeDocument/2006/relationships/hyperlink" Target="https://podminky.urs.cz/item/CS_URS_2025_01/741321003" TargetMode="External"/><Relationship Id="rId39" Type="http://schemas.openxmlformats.org/officeDocument/2006/relationships/hyperlink" Target="https://podminky.urs.cz/item/CS_URS_2025_01/741231012" TargetMode="External"/><Relationship Id="rId109" Type="http://schemas.openxmlformats.org/officeDocument/2006/relationships/hyperlink" Target="https://podminky.urs.cz/item/CS_URS_2025_01/741213813" TargetMode="External"/><Relationship Id="rId34" Type="http://schemas.openxmlformats.org/officeDocument/2006/relationships/hyperlink" Target="https://podminky.urs.cz/item/CS_URS_2025_01/741320031" TargetMode="External"/><Relationship Id="rId50" Type="http://schemas.openxmlformats.org/officeDocument/2006/relationships/hyperlink" Target="https://podminky.urs.cz/item/CS_URS_2025_01/741313001" TargetMode="External"/><Relationship Id="rId55" Type="http://schemas.openxmlformats.org/officeDocument/2006/relationships/hyperlink" Target="https://podminky.urs.cz/item/CS_URS_2025_01/741110051" TargetMode="External"/><Relationship Id="rId76" Type="http://schemas.openxmlformats.org/officeDocument/2006/relationships/hyperlink" Target="https://podminky.urs.cz/item/CS_URS_2025_01/741130003" TargetMode="External"/><Relationship Id="rId97" Type="http://schemas.openxmlformats.org/officeDocument/2006/relationships/hyperlink" Target="https://podminky.urs.cz/item/CS_URS_2025_01/469971111" TargetMode="External"/><Relationship Id="rId104" Type="http://schemas.openxmlformats.org/officeDocument/2006/relationships/hyperlink" Target="https://podminky.urs.cz/item/CS_URS_2025_01/741211853" TargetMode="External"/><Relationship Id="rId7" Type="http://schemas.openxmlformats.org/officeDocument/2006/relationships/hyperlink" Target="https://podminky.urs.cz/item/CS_URS_2025_01/741320021" TargetMode="External"/><Relationship Id="rId71" Type="http://schemas.openxmlformats.org/officeDocument/2006/relationships/hyperlink" Target="https://podminky.urs.cz/item/CS_URS_2025_01/741122211" TargetMode="External"/><Relationship Id="rId92" Type="http://schemas.openxmlformats.org/officeDocument/2006/relationships/hyperlink" Target="https://podminky.urs.cz/item/CS_URS_2025_01/468081322" TargetMode="External"/><Relationship Id="rId2" Type="http://schemas.openxmlformats.org/officeDocument/2006/relationships/hyperlink" Target="https://podminky.urs.cz/item/CS_URS_2025_01/210070403" TargetMode="External"/><Relationship Id="rId29" Type="http://schemas.openxmlformats.org/officeDocument/2006/relationships/hyperlink" Target="https://podminky.urs.cz/item/CS_URS_2025_01/741210001" TargetMode="External"/><Relationship Id="rId24" Type="http://schemas.openxmlformats.org/officeDocument/2006/relationships/hyperlink" Target="https://podminky.urs.cz/item/CS_URS_2025_01/741320165" TargetMode="External"/><Relationship Id="rId40" Type="http://schemas.openxmlformats.org/officeDocument/2006/relationships/hyperlink" Target="https://podminky.urs.cz/item/CS_URS_2025_01/741910611" TargetMode="External"/><Relationship Id="rId45" Type="http://schemas.openxmlformats.org/officeDocument/2006/relationships/hyperlink" Target="https://podminky.urs.cz/item/CS_URS_2025_01/741310203" TargetMode="External"/><Relationship Id="rId66" Type="http://schemas.openxmlformats.org/officeDocument/2006/relationships/hyperlink" Target="https://podminky.urs.cz/item/CS_URS_2025_01/741120201" TargetMode="External"/><Relationship Id="rId87" Type="http://schemas.openxmlformats.org/officeDocument/2006/relationships/hyperlink" Target="https://podminky.urs.cz/item/CS_URS_2025_01/741110511" TargetMode="External"/><Relationship Id="rId110" Type="http://schemas.openxmlformats.org/officeDocument/2006/relationships/hyperlink" Target="https://podminky.urs.cz/item/CS_URS_2025_01/741213817" TargetMode="External"/><Relationship Id="rId115" Type="http://schemas.openxmlformats.org/officeDocument/2006/relationships/hyperlink" Target="https://podminky.urs.cz/item/CS_URS_2025_01/580106013" TargetMode="External"/><Relationship Id="rId61" Type="http://schemas.openxmlformats.org/officeDocument/2006/relationships/hyperlink" Target="https://podminky.urs.cz/item/CS_URS_2025_01/741112201" TargetMode="External"/><Relationship Id="rId82" Type="http://schemas.openxmlformats.org/officeDocument/2006/relationships/hyperlink" Target="https://podminky.urs.cz/item/CS_URS_2025_01/741371102" TargetMode="External"/><Relationship Id="rId19" Type="http://schemas.openxmlformats.org/officeDocument/2006/relationships/hyperlink" Target="https://podminky.urs.cz/item/CS_URS_2025_01/741330042" TargetMode="External"/><Relationship Id="rId14" Type="http://schemas.openxmlformats.org/officeDocument/2006/relationships/hyperlink" Target="https://podminky.urs.cz/item/CS_URS_2025_01/741231007" TargetMode="External"/><Relationship Id="rId30" Type="http://schemas.openxmlformats.org/officeDocument/2006/relationships/hyperlink" Target="https://podminky.urs.cz/item/CS_URS_2025_01/741320175" TargetMode="External"/><Relationship Id="rId35" Type="http://schemas.openxmlformats.org/officeDocument/2006/relationships/hyperlink" Target="https://podminky.urs.cz/item/CS_URS_2025_01/741320105" TargetMode="External"/><Relationship Id="rId56" Type="http://schemas.openxmlformats.org/officeDocument/2006/relationships/hyperlink" Target="https://podminky.urs.cz/item/CS_URS_2025_01/741110062" TargetMode="External"/><Relationship Id="rId77" Type="http://schemas.openxmlformats.org/officeDocument/2006/relationships/hyperlink" Target="https://podminky.urs.cz/item/CS_URS_2025_01/741130004" TargetMode="External"/><Relationship Id="rId100" Type="http://schemas.openxmlformats.org/officeDocument/2006/relationships/hyperlink" Target="https://podminky.urs.cz/item/CS_URS_2025_01/469973114" TargetMode="External"/><Relationship Id="rId105" Type="http://schemas.openxmlformats.org/officeDocument/2006/relationships/hyperlink" Target="https://podminky.urs.cz/item/CS_URS_2025_01/741211851" TargetMode="External"/><Relationship Id="rId8" Type="http://schemas.openxmlformats.org/officeDocument/2006/relationships/hyperlink" Target="https://podminky.urs.cz/item/CS_URS_2025_01/741320041" TargetMode="External"/><Relationship Id="rId51" Type="http://schemas.openxmlformats.org/officeDocument/2006/relationships/hyperlink" Target="https://podminky.urs.cz/item/CS_URS_2025_01/741313082" TargetMode="External"/><Relationship Id="rId72" Type="http://schemas.openxmlformats.org/officeDocument/2006/relationships/hyperlink" Target="https://podminky.urs.cz/item/CS_URS_2025_01/741122219" TargetMode="External"/><Relationship Id="rId93" Type="http://schemas.openxmlformats.org/officeDocument/2006/relationships/hyperlink" Target="https://podminky.urs.cz/item/CS_URS_2025_01/468094111" TargetMode="External"/><Relationship Id="rId98" Type="http://schemas.openxmlformats.org/officeDocument/2006/relationships/hyperlink" Target="https://podminky.urs.cz/item/CS_URS_2025_01/469971121" TargetMode="External"/><Relationship Id="rId3" Type="http://schemas.openxmlformats.org/officeDocument/2006/relationships/hyperlink" Target="https://podminky.urs.cz/item/CS_URS_2025_01/741320303" TargetMode="External"/><Relationship Id="rId25" Type="http://schemas.openxmlformats.org/officeDocument/2006/relationships/hyperlink" Target="https://podminky.urs.cz/item/CS_URS_2025_01/741320361" TargetMode="External"/><Relationship Id="rId46" Type="http://schemas.openxmlformats.org/officeDocument/2006/relationships/hyperlink" Target="https://podminky.urs.cz/item/CS_URS_2025_01/741310011" TargetMode="External"/><Relationship Id="rId67" Type="http://schemas.openxmlformats.org/officeDocument/2006/relationships/hyperlink" Target="https://podminky.urs.cz/item/CS_URS_2025_01/741120203" TargetMode="External"/><Relationship Id="rId116" Type="http://schemas.openxmlformats.org/officeDocument/2006/relationships/hyperlink" Target="https://podminky.urs.cz/item/CS_URS_2025_01/580106020" TargetMode="External"/><Relationship Id="rId20" Type="http://schemas.openxmlformats.org/officeDocument/2006/relationships/hyperlink" Target="https://podminky.urs.cz/item/CS_URS_2025_01/741330632.1" TargetMode="External"/><Relationship Id="rId41" Type="http://schemas.openxmlformats.org/officeDocument/2006/relationships/hyperlink" Target="https://podminky.urs.cz/item/CS_URS_2025_01/741310101" TargetMode="External"/><Relationship Id="rId62" Type="http://schemas.openxmlformats.org/officeDocument/2006/relationships/hyperlink" Target="https://podminky.urs.cz/item/CS_URS_2025_01/741910611" TargetMode="External"/><Relationship Id="rId83" Type="http://schemas.openxmlformats.org/officeDocument/2006/relationships/hyperlink" Target="https://podminky.urs.cz/item/CS_URS_2025_01/741372022" TargetMode="External"/><Relationship Id="rId88" Type="http://schemas.openxmlformats.org/officeDocument/2006/relationships/hyperlink" Target="https://podminky.urs.cz/item/CS_URS_2025_01/741350032" TargetMode="External"/><Relationship Id="rId111" Type="http://schemas.openxmlformats.org/officeDocument/2006/relationships/hyperlink" Target="https://podminky.urs.cz/item/CS_URS_2025_01/741371823" TargetMode="External"/><Relationship Id="rId15" Type="http://schemas.openxmlformats.org/officeDocument/2006/relationships/hyperlink" Target="https://podminky.urs.cz/item/CS_URS_2025_01/741320105" TargetMode="External"/><Relationship Id="rId36" Type="http://schemas.openxmlformats.org/officeDocument/2006/relationships/hyperlink" Target="https://podminky.urs.cz/item/CS_URS_2025_01/741320041" TargetMode="External"/><Relationship Id="rId57" Type="http://schemas.openxmlformats.org/officeDocument/2006/relationships/hyperlink" Target="https://podminky.urs.cz/item/CS_URS_2025_01/741112002" TargetMode="External"/><Relationship Id="rId106" Type="http://schemas.openxmlformats.org/officeDocument/2006/relationships/hyperlink" Target="https://podminky.urs.cz/item/CS_URS_2025_01/7411218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09"/>
  <sheetViews>
    <sheetView showGridLines="0" tabSelected="1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s="1" customFormat="1" ht="36.950000000000003" customHeight="1"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S2" s="18" t="s">
        <v>6</v>
      </c>
      <c r="BT2" s="18" t="s">
        <v>7</v>
      </c>
    </row>
    <row r="3" spans="1:74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pans="1:74" s="1" customFormat="1" ht="24.95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pans="1:74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90" t="s">
        <v>14</v>
      </c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291"/>
      <c r="AI5" s="291"/>
      <c r="AJ5" s="291"/>
      <c r="AK5" s="291"/>
      <c r="AL5" s="291"/>
      <c r="AM5" s="291"/>
      <c r="AN5" s="291"/>
      <c r="AO5" s="291"/>
      <c r="AP5" s="23"/>
      <c r="AQ5" s="23"/>
      <c r="AR5" s="21"/>
      <c r="BE5" s="287" t="s">
        <v>15</v>
      </c>
      <c r="BS5" s="18" t="s">
        <v>6</v>
      </c>
    </row>
    <row r="6" spans="1:74" s="1" customFormat="1" ht="36.950000000000003" customHeight="1">
      <c r="B6" s="22"/>
      <c r="C6" s="23"/>
      <c r="D6" s="29" t="s">
        <v>16</v>
      </c>
      <c r="E6" s="23"/>
      <c r="F6" s="23"/>
      <c r="G6" s="23"/>
      <c r="H6" s="23"/>
      <c r="I6" s="23"/>
      <c r="J6" s="23"/>
      <c r="K6" s="292" t="s">
        <v>17</v>
      </c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91"/>
      <c r="AD6" s="291"/>
      <c r="AE6" s="291"/>
      <c r="AF6" s="291"/>
      <c r="AG6" s="291"/>
      <c r="AH6" s="291"/>
      <c r="AI6" s="291"/>
      <c r="AJ6" s="291"/>
      <c r="AK6" s="291"/>
      <c r="AL6" s="291"/>
      <c r="AM6" s="291"/>
      <c r="AN6" s="291"/>
      <c r="AO6" s="291"/>
      <c r="AP6" s="23"/>
      <c r="AQ6" s="23"/>
      <c r="AR6" s="21"/>
      <c r="BE6" s="288"/>
      <c r="BS6" s="18" t="s">
        <v>6</v>
      </c>
    </row>
    <row r="7" spans="1:74" s="1" customFormat="1" ht="12" customHeight="1">
      <c r="B7" s="22"/>
      <c r="C7" s="23"/>
      <c r="D7" s="30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0" t="s">
        <v>19</v>
      </c>
      <c r="AL7" s="23"/>
      <c r="AM7" s="23"/>
      <c r="AN7" s="28" t="s">
        <v>1</v>
      </c>
      <c r="AO7" s="23"/>
      <c r="AP7" s="23"/>
      <c r="AQ7" s="23"/>
      <c r="AR7" s="21"/>
      <c r="BE7" s="288"/>
      <c r="BS7" s="18" t="s">
        <v>6</v>
      </c>
    </row>
    <row r="8" spans="1:74" s="1" customFormat="1" ht="12" customHeight="1">
      <c r="B8" s="22"/>
      <c r="C8" s="23"/>
      <c r="D8" s="30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0" t="s">
        <v>22</v>
      </c>
      <c r="AL8" s="23"/>
      <c r="AM8" s="23"/>
      <c r="AN8" s="31" t="s">
        <v>23</v>
      </c>
      <c r="AO8" s="23"/>
      <c r="AP8" s="23"/>
      <c r="AQ8" s="23"/>
      <c r="AR8" s="21"/>
      <c r="BE8" s="288"/>
      <c r="BS8" s="18" t="s">
        <v>6</v>
      </c>
    </row>
    <row r="9" spans="1:74" s="1" customFormat="1" ht="14.45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288"/>
      <c r="BS9" s="18" t="s">
        <v>6</v>
      </c>
    </row>
    <row r="10" spans="1:74" s="1" customFormat="1" ht="12" customHeight="1">
      <c r="B10" s="22"/>
      <c r="C10" s="23"/>
      <c r="D10" s="30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0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288"/>
      <c r="BS10" s="18" t="s">
        <v>6</v>
      </c>
    </row>
    <row r="11" spans="1:74" s="1" customFormat="1" ht="18.399999999999999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0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288"/>
      <c r="BS11" s="18" t="s">
        <v>6</v>
      </c>
    </row>
    <row r="12" spans="1:74" s="1" customFormat="1" ht="6.95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288"/>
      <c r="BS12" s="18" t="s">
        <v>6</v>
      </c>
    </row>
    <row r="13" spans="1:74" s="1" customFormat="1" ht="12" customHeight="1">
      <c r="B13" s="22"/>
      <c r="C13" s="23"/>
      <c r="D13" s="30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0" t="s">
        <v>25</v>
      </c>
      <c r="AL13" s="23"/>
      <c r="AM13" s="23"/>
      <c r="AN13" s="32" t="s">
        <v>29</v>
      </c>
      <c r="AO13" s="23"/>
      <c r="AP13" s="23"/>
      <c r="AQ13" s="23"/>
      <c r="AR13" s="21"/>
      <c r="BE13" s="288"/>
      <c r="BS13" s="18" t="s">
        <v>6</v>
      </c>
    </row>
    <row r="14" spans="1:74" ht="12.75">
      <c r="B14" s="22"/>
      <c r="C14" s="23"/>
      <c r="D14" s="23"/>
      <c r="E14" s="293" t="s">
        <v>29</v>
      </c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  <c r="Y14" s="294"/>
      <c r="Z14" s="294"/>
      <c r="AA14" s="294"/>
      <c r="AB14" s="294"/>
      <c r="AC14" s="294"/>
      <c r="AD14" s="294"/>
      <c r="AE14" s="294"/>
      <c r="AF14" s="294"/>
      <c r="AG14" s="294"/>
      <c r="AH14" s="294"/>
      <c r="AI14" s="294"/>
      <c r="AJ14" s="294"/>
      <c r="AK14" s="30" t="s">
        <v>27</v>
      </c>
      <c r="AL14" s="23"/>
      <c r="AM14" s="23"/>
      <c r="AN14" s="32" t="s">
        <v>29</v>
      </c>
      <c r="AO14" s="23"/>
      <c r="AP14" s="23"/>
      <c r="AQ14" s="23"/>
      <c r="AR14" s="21"/>
      <c r="BE14" s="288"/>
      <c r="BS14" s="18" t="s">
        <v>6</v>
      </c>
    </row>
    <row r="15" spans="1:74" s="1" customFormat="1" ht="6.95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288"/>
      <c r="BS15" s="18" t="s">
        <v>4</v>
      </c>
    </row>
    <row r="16" spans="1:74" s="1" customFormat="1" ht="12" customHeight="1">
      <c r="B16" s="22"/>
      <c r="C16" s="23"/>
      <c r="D16" s="30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0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288"/>
      <c r="BS16" s="18" t="s">
        <v>4</v>
      </c>
    </row>
    <row r="17" spans="1:71" s="1" customFormat="1" ht="18.399999999999999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0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288"/>
      <c r="BS17" s="18" t="s">
        <v>4</v>
      </c>
    </row>
    <row r="18" spans="1:71" s="1" customFormat="1" ht="6.95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288"/>
      <c r="BS18" s="18" t="s">
        <v>6</v>
      </c>
    </row>
    <row r="19" spans="1:71" s="1" customFormat="1" ht="12" customHeight="1">
      <c r="B19" s="22"/>
      <c r="C19" s="23"/>
      <c r="D19" s="30" t="s">
        <v>32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0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288"/>
      <c r="BS19" s="18" t="s">
        <v>6</v>
      </c>
    </row>
    <row r="20" spans="1:71" s="1" customFormat="1" ht="18.399999999999999" customHeight="1">
      <c r="B20" s="22"/>
      <c r="C20" s="23"/>
      <c r="D20" s="23"/>
      <c r="E20" s="28" t="s">
        <v>33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0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288"/>
      <c r="BS20" s="18" t="s">
        <v>34</v>
      </c>
    </row>
    <row r="21" spans="1:71" s="1" customFormat="1" ht="6.95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288"/>
    </row>
    <row r="22" spans="1:71" s="1" customFormat="1" ht="12" customHeight="1">
      <c r="B22" s="22"/>
      <c r="C22" s="23"/>
      <c r="D22" s="30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288"/>
    </row>
    <row r="23" spans="1:71" s="1" customFormat="1" ht="16.5" customHeight="1">
      <c r="B23" s="22"/>
      <c r="C23" s="23"/>
      <c r="D23" s="23"/>
      <c r="E23" s="295" t="s">
        <v>1</v>
      </c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  <c r="AI23" s="295"/>
      <c r="AJ23" s="295"/>
      <c r="AK23" s="295"/>
      <c r="AL23" s="295"/>
      <c r="AM23" s="295"/>
      <c r="AN23" s="295"/>
      <c r="AO23" s="23"/>
      <c r="AP23" s="23"/>
      <c r="AQ23" s="23"/>
      <c r="AR23" s="21"/>
      <c r="BE23" s="288"/>
    </row>
    <row r="24" spans="1:71" s="1" customFormat="1" ht="6.95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288"/>
    </row>
    <row r="25" spans="1:71" s="1" customFormat="1" ht="6.95" customHeight="1">
      <c r="B25" s="22"/>
      <c r="C25" s="23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23"/>
      <c r="AQ25" s="23"/>
      <c r="AR25" s="21"/>
      <c r="BE25" s="288"/>
    </row>
    <row r="26" spans="1:71" s="2" customFormat="1" ht="25.9" customHeight="1">
      <c r="A26" s="35"/>
      <c r="B26" s="36"/>
      <c r="C26" s="37"/>
      <c r="D26" s="38" t="s">
        <v>36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296">
        <f>ROUND(AG94,2)</f>
        <v>0</v>
      </c>
      <c r="AL26" s="297"/>
      <c r="AM26" s="297"/>
      <c r="AN26" s="297"/>
      <c r="AO26" s="297"/>
      <c r="AP26" s="37"/>
      <c r="AQ26" s="37"/>
      <c r="AR26" s="40"/>
      <c r="BE26" s="288"/>
    </row>
    <row r="27" spans="1:71" s="2" customFormat="1" ht="6.95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0"/>
      <c r="BE27" s="288"/>
    </row>
    <row r="28" spans="1:71" s="2" customFormat="1" ht="12.75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298" t="s">
        <v>37</v>
      </c>
      <c r="M28" s="298"/>
      <c r="N28" s="298"/>
      <c r="O28" s="298"/>
      <c r="P28" s="298"/>
      <c r="Q28" s="37"/>
      <c r="R28" s="37"/>
      <c r="S28" s="37"/>
      <c r="T28" s="37"/>
      <c r="U28" s="37"/>
      <c r="V28" s="37"/>
      <c r="W28" s="298" t="s">
        <v>38</v>
      </c>
      <c r="X28" s="298"/>
      <c r="Y28" s="298"/>
      <c r="Z28" s="298"/>
      <c r="AA28" s="298"/>
      <c r="AB28" s="298"/>
      <c r="AC28" s="298"/>
      <c r="AD28" s="298"/>
      <c r="AE28" s="298"/>
      <c r="AF28" s="37"/>
      <c r="AG28" s="37"/>
      <c r="AH28" s="37"/>
      <c r="AI28" s="37"/>
      <c r="AJ28" s="37"/>
      <c r="AK28" s="298" t="s">
        <v>39</v>
      </c>
      <c r="AL28" s="298"/>
      <c r="AM28" s="298"/>
      <c r="AN28" s="298"/>
      <c r="AO28" s="298"/>
      <c r="AP28" s="37"/>
      <c r="AQ28" s="37"/>
      <c r="AR28" s="40"/>
      <c r="BE28" s="288"/>
    </row>
    <row r="29" spans="1:71" s="3" customFormat="1" ht="14.45" customHeight="1">
      <c r="B29" s="41"/>
      <c r="C29" s="42"/>
      <c r="D29" s="30" t="s">
        <v>40</v>
      </c>
      <c r="E29" s="42"/>
      <c r="F29" s="30" t="s">
        <v>41</v>
      </c>
      <c r="G29" s="42"/>
      <c r="H29" s="42"/>
      <c r="I29" s="42"/>
      <c r="J29" s="42"/>
      <c r="K29" s="42"/>
      <c r="L29" s="301">
        <v>0.21</v>
      </c>
      <c r="M29" s="300"/>
      <c r="N29" s="300"/>
      <c r="O29" s="300"/>
      <c r="P29" s="300"/>
      <c r="Q29" s="42"/>
      <c r="R29" s="42"/>
      <c r="S29" s="42"/>
      <c r="T29" s="42"/>
      <c r="U29" s="42"/>
      <c r="V29" s="42"/>
      <c r="W29" s="299">
        <f>ROUND(AZ94, 2)</f>
        <v>0</v>
      </c>
      <c r="X29" s="300"/>
      <c r="Y29" s="300"/>
      <c r="Z29" s="300"/>
      <c r="AA29" s="300"/>
      <c r="AB29" s="300"/>
      <c r="AC29" s="300"/>
      <c r="AD29" s="300"/>
      <c r="AE29" s="300"/>
      <c r="AF29" s="42"/>
      <c r="AG29" s="42"/>
      <c r="AH29" s="42"/>
      <c r="AI29" s="42"/>
      <c r="AJ29" s="42"/>
      <c r="AK29" s="299">
        <f>ROUND(AV94, 2)</f>
        <v>0</v>
      </c>
      <c r="AL29" s="300"/>
      <c r="AM29" s="300"/>
      <c r="AN29" s="300"/>
      <c r="AO29" s="300"/>
      <c r="AP29" s="42"/>
      <c r="AQ29" s="42"/>
      <c r="AR29" s="43"/>
      <c r="BE29" s="289"/>
    </row>
    <row r="30" spans="1:71" s="3" customFormat="1" ht="14.45" customHeight="1">
      <c r="B30" s="41"/>
      <c r="C30" s="42"/>
      <c r="D30" s="42"/>
      <c r="E30" s="42"/>
      <c r="F30" s="30" t="s">
        <v>42</v>
      </c>
      <c r="G30" s="42"/>
      <c r="H30" s="42"/>
      <c r="I30" s="42"/>
      <c r="J30" s="42"/>
      <c r="K30" s="42"/>
      <c r="L30" s="301">
        <v>0.12</v>
      </c>
      <c r="M30" s="300"/>
      <c r="N30" s="300"/>
      <c r="O30" s="300"/>
      <c r="P30" s="300"/>
      <c r="Q30" s="42"/>
      <c r="R30" s="42"/>
      <c r="S30" s="42"/>
      <c r="T30" s="42"/>
      <c r="U30" s="42"/>
      <c r="V30" s="42"/>
      <c r="W30" s="299">
        <f>ROUND(BA94, 2)</f>
        <v>0</v>
      </c>
      <c r="X30" s="300"/>
      <c r="Y30" s="300"/>
      <c r="Z30" s="300"/>
      <c r="AA30" s="300"/>
      <c r="AB30" s="300"/>
      <c r="AC30" s="300"/>
      <c r="AD30" s="300"/>
      <c r="AE30" s="300"/>
      <c r="AF30" s="42"/>
      <c r="AG30" s="42"/>
      <c r="AH30" s="42"/>
      <c r="AI30" s="42"/>
      <c r="AJ30" s="42"/>
      <c r="AK30" s="299">
        <f>ROUND(AW94, 2)</f>
        <v>0</v>
      </c>
      <c r="AL30" s="300"/>
      <c r="AM30" s="300"/>
      <c r="AN30" s="300"/>
      <c r="AO30" s="300"/>
      <c r="AP30" s="42"/>
      <c r="AQ30" s="42"/>
      <c r="AR30" s="43"/>
      <c r="BE30" s="289"/>
    </row>
    <row r="31" spans="1:71" s="3" customFormat="1" ht="14.45" hidden="1" customHeight="1">
      <c r="B31" s="41"/>
      <c r="C31" s="42"/>
      <c r="D31" s="42"/>
      <c r="E31" s="42"/>
      <c r="F31" s="30" t="s">
        <v>43</v>
      </c>
      <c r="G31" s="42"/>
      <c r="H31" s="42"/>
      <c r="I31" s="42"/>
      <c r="J31" s="42"/>
      <c r="K31" s="42"/>
      <c r="L31" s="301">
        <v>0.21</v>
      </c>
      <c r="M31" s="300"/>
      <c r="N31" s="300"/>
      <c r="O31" s="300"/>
      <c r="P31" s="300"/>
      <c r="Q31" s="42"/>
      <c r="R31" s="42"/>
      <c r="S31" s="42"/>
      <c r="T31" s="42"/>
      <c r="U31" s="42"/>
      <c r="V31" s="42"/>
      <c r="W31" s="299">
        <f>ROUND(BB94, 2)</f>
        <v>0</v>
      </c>
      <c r="X31" s="300"/>
      <c r="Y31" s="300"/>
      <c r="Z31" s="300"/>
      <c r="AA31" s="300"/>
      <c r="AB31" s="300"/>
      <c r="AC31" s="300"/>
      <c r="AD31" s="300"/>
      <c r="AE31" s="300"/>
      <c r="AF31" s="42"/>
      <c r="AG31" s="42"/>
      <c r="AH31" s="42"/>
      <c r="AI31" s="42"/>
      <c r="AJ31" s="42"/>
      <c r="AK31" s="299">
        <v>0</v>
      </c>
      <c r="AL31" s="300"/>
      <c r="AM31" s="300"/>
      <c r="AN31" s="300"/>
      <c r="AO31" s="300"/>
      <c r="AP31" s="42"/>
      <c r="AQ31" s="42"/>
      <c r="AR31" s="43"/>
      <c r="BE31" s="289"/>
    </row>
    <row r="32" spans="1:71" s="3" customFormat="1" ht="14.45" hidden="1" customHeight="1">
      <c r="B32" s="41"/>
      <c r="C32" s="42"/>
      <c r="D32" s="42"/>
      <c r="E32" s="42"/>
      <c r="F32" s="30" t="s">
        <v>44</v>
      </c>
      <c r="G32" s="42"/>
      <c r="H32" s="42"/>
      <c r="I32" s="42"/>
      <c r="J32" s="42"/>
      <c r="K32" s="42"/>
      <c r="L32" s="301">
        <v>0.12</v>
      </c>
      <c r="M32" s="300"/>
      <c r="N32" s="300"/>
      <c r="O32" s="300"/>
      <c r="P32" s="300"/>
      <c r="Q32" s="42"/>
      <c r="R32" s="42"/>
      <c r="S32" s="42"/>
      <c r="T32" s="42"/>
      <c r="U32" s="42"/>
      <c r="V32" s="42"/>
      <c r="W32" s="299">
        <f>ROUND(BC94, 2)</f>
        <v>0</v>
      </c>
      <c r="X32" s="300"/>
      <c r="Y32" s="300"/>
      <c r="Z32" s="300"/>
      <c r="AA32" s="300"/>
      <c r="AB32" s="300"/>
      <c r="AC32" s="300"/>
      <c r="AD32" s="300"/>
      <c r="AE32" s="300"/>
      <c r="AF32" s="42"/>
      <c r="AG32" s="42"/>
      <c r="AH32" s="42"/>
      <c r="AI32" s="42"/>
      <c r="AJ32" s="42"/>
      <c r="AK32" s="299">
        <v>0</v>
      </c>
      <c r="AL32" s="300"/>
      <c r="AM32" s="300"/>
      <c r="AN32" s="300"/>
      <c r="AO32" s="300"/>
      <c r="AP32" s="42"/>
      <c r="AQ32" s="42"/>
      <c r="AR32" s="43"/>
      <c r="BE32" s="289"/>
    </row>
    <row r="33" spans="1:57" s="3" customFormat="1" ht="14.45" hidden="1" customHeight="1">
      <c r="B33" s="41"/>
      <c r="C33" s="42"/>
      <c r="D33" s="42"/>
      <c r="E33" s="42"/>
      <c r="F33" s="30" t="s">
        <v>45</v>
      </c>
      <c r="G33" s="42"/>
      <c r="H33" s="42"/>
      <c r="I33" s="42"/>
      <c r="J33" s="42"/>
      <c r="K33" s="42"/>
      <c r="L33" s="301">
        <v>0</v>
      </c>
      <c r="M33" s="300"/>
      <c r="N33" s="300"/>
      <c r="O33" s="300"/>
      <c r="P33" s="300"/>
      <c r="Q33" s="42"/>
      <c r="R33" s="42"/>
      <c r="S33" s="42"/>
      <c r="T33" s="42"/>
      <c r="U33" s="42"/>
      <c r="V33" s="42"/>
      <c r="W33" s="299">
        <f>ROUND(BD94, 2)</f>
        <v>0</v>
      </c>
      <c r="X33" s="300"/>
      <c r="Y33" s="300"/>
      <c r="Z33" s="300"/>
      <c r="AA33" s="300"/>
      <c r="AB33" s="300"/>
      <c r="AC33" s="300"/>
      <c r="AD33" s="300"/>
      <c r="AE33" s="300"/>
      <c r="AF33" s="42"/>
      <c r="AG33" s="42"/>
      <c r="AH33" s="42"/>
      <c r="AI33" s="42"/>
      <c r="AJ33" s="42"/>
      <c r="AK33" s="299">
        <v>0</v>
      </c>
      <c r="AL33" s="300"/>
      <c r="AM33" s="300"/>
      <c r="AN33" s="300"/>
      <c r="AO33" s="300"/>
      <c r="AP33" s="42"/>
      <c r="AQ33" s="42"/>
      <c r="AR33" s="43"/>
      <c r="BE33" s="289"/>
    </row>
    <row r="34" spans="1:57" s="2" customFormat="1" ht="6.95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0"/>
      <c r="BE34" s="288"/>
    </row>
    <row r="35" spans="1:57" s="2" customFormat="1" ht="25.9" customHeight="1">
      <c r="A35" s="35"/>
      <c r="B35" s="36"/>
      <c r="C35" s="44"/>
      <c r="D35" s="45" t="s">
        <v>46</v>
      </c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7" t="s">
        <v>47</v>
      </c>
      <c r="U35" s="46"/>
      <c r="V35" s="46"/>
      <c r="W35" s="46"/>
      <c r="X35" s="305" t="s">
        <v>48</v>
      </c>
      <c r="Y35" s="303"/>
      <c r="Z35" s="303"/>
      <c r="AA35" s="303"/>
      <c r="AB35" s="303"/>
      <c r="AC35" s="46"/>
      <c r="AD35" s="46"/>
      <c r="AE35" s="46"/>
      <c r="AF35" s="46"/>
      <c r="AG35" s="46"/>
      <c r="AH35" s="46"/>
      <c r="AI35" s="46"/>
      <c r="AJ35" s="46"/>
      <c r="AK35" s="302">
        <f>SUM(AK26:AK33)</f>
        <v>0</v>
      </c>
      <c r="AL35" s="303"/>
      <c r="AM35" s="303"/>
      <c r="AN35" s="303"/>
      <c r="AO35" s="304"/>
      <c r="AP35" s="44"/>
      <c r="AQ35" s="44"/>
      <c r="AR35" s="40"/>
      <c r="BE35" s="35"/>
    </row>
    <row r="36" spans="1:57" s="2" customFormat="1" ht="6.95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0"/>
      <c r="BE36" s="35"/>
    </row>
    <row r="37" spans="1:57" s="2" customFormat="1" ht="14.45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0"/>
      <c r="BE37" s="35"/>
    </row>
    <row r="38" spans="1:57" s="1" customFormat="1" ht="14.45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pans="1:57" s="1" customFormat="1" ht="14.45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pans="1:57" s="1" customFormat="1" ht="14.45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pans="1:57" s="1" customFormat="1" ht="14.45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pans="1:57" s="1" customFormat="1" ht="14.45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pans="1:57" s="1" customFormat="1" ht="14.45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pans="1:57" s="1" customFormat="1" ht="14.45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pans="1:57" s="1" customFormat="1" ht="14.45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pans="1:57" s="1" customFormat="1" ht="14.45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pans="1:57" s="1" customFormat="1" ht="14.45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pans="1:57" s="1" customFormat="1" ht="14.45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pans="1:57" s="2" customFormat="1" ht="14.45" customHeight="1">
      <c r="B49" s="48"/>
      <c r="C49" s="49"/>
      <c r="D49" s="50" t="s">
        <v>49</v>
      </c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0" t="s">
        <v>50</v>
      </c>
      <c r="AI49" s="51"/>
      <c r="AJ49" s="51"/>
      <c r="AK49" s="51"/>
      <c r="AL49" s="51"/>
      <c r="AM49" s="51"/>
      <c r="AN49" s="51"/>
      <c r="AO49" s="51"/>
      <c r="AP49" s="49"/>
      <c r="AQ49" s="49"/>
      <c r="AR49" s="52"/>
    </row>
    <row r="50" spans="1:57" ht="11.25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 spans="1:57" ht="11.25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 spans="1:57" ht="11.25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 spans="1:57" ht="11.25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 spans="1:57" ht="11.25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 spans="1:57" ht="11.2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 spans="1:57" ht="11.25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 spans="1:57" ht="11.25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 spans="1:57" ht="11.25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 spans="1:57" ht="11.25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pans="1:57" s="2" customFormat="1" ht="12.75">
      <c r="A60" s="35"/>
      <c r="B60" s="36"/>
      <c r="C60" s="37"/>
      <c r="D60" s="53" t="s">
        <v>51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53" t="s">
        <v>52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53" t="s">
        <v>51</v>
      </c>
      <c r="AI60" s="39"/>
      <c r="AJ60" s="39"/>
      <c r="AK60" s="39"/>
      <c r="AL60" s="39"/>
      <c r="AM60" s="53" t="s">
        <v>52</v>
      </c>
      <c r="AN60" s="39"/>
      <c r="AO60" s="39"/>
      <c r="AP60" s="37"/>
      <c r="AQ60" s="37"/>
      <c r="AR60" s="40"/>
      <c r="BE60" s="35"/>
    </row>
    <row r="61" spans="1:57" ht="11.25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 spans="1:57" ht="11.25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 spans="1:57" ht="11.25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pans="1:57" s="2" customFormat="1" ht="12.75">
      <c r="A64" s="35"/>
      <c r="B64" s="36"/>
      <c r="C64" s="37"/>
      <c r="D64" s="50" t="s">
        <v>53</v>
      </c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0" t="s">
        <v>54</v>
      </c>
      <c r="AI64" s="54"/>
      <c r="AJ64" s="54"/>
      <c r="AK64" s="54"/>
      <c r="AL64" s="54"/>
      <c r="AM64" s="54"/>
      <c r="AN64" s="54"/>
      <c r="AO64" s="54"/>
      <c r="AP64" s="37"/>
      <c r="AQ64" s="37"/>
      <c r="AR64" s="40"/>
      <c r="BE64" s="35"/>
    </row>
    <row r="65" spans="1:57" ht="11.2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 spans="1:57" ht="11.25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 spans="1:57" ht="11.25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 spans="1:57" ht="11.25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 spans="1:57" ht="11.25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 spans="1:57" ht="11.25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 spans="1:57" ht="11.25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 spans="1:57" ht="11.25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 spans="1:57" ht="11.25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 spans="1:57" ht="11.25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pans="1:57" s="2" customFormat="1" ht="12.75">
      <c r="A75" s="35"/>
      <c r="B75" s="36"/>
      <c r="C75" s="37"/>
      <c r="D75" s="53" t="s">
        <v>51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53" t="s">
        <v>52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53" t="s">
        <v>51</v>
      </c>
      <c r="AI75" s="39"/>
      <c r="AJ75" s="39"/>
      <c r="AK75" s="39"/>
      <c r="AL75" s="39"/>
      <c r="AM75" s="53" t="s">
        <v>52</v>
      </c>
      <c r="AN75" s="39"/>
      <c r="AO75" s="39"/>
      <c r="AP75" s="37"/>
      <c r="AQ75" s="37"/>
      <c r="AR75" s="40"/>
      <c r="BE75" s="35"/>
    </row>
    <row r="76" spans="1:57" s="2" customFormat="1" ht="11.25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0"/>
      <c r="BE76" s="35"/>
    </row>
    <row r="77" spans="1:57" s="2" customFormat="1" ht="6.95" customHeight="1">
      <c r="A77" s="35"/>
      <c r="B77" s="55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40"/>
      <c r="BE77" s="35"/>
    </row>
    <row r="81" spans="1:91" s="2" customFormat="1" ht="6.95" customHeight="1">
      <c r="A81" s="35"/>
      <c r="B81" s="57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40"/>
      <c r="BE81" s="35"/>
    </row>
    <row r="82" spans="1:91" s="2" customFormat="1" ht="24.95" customHeight="1">
      <c r="A82" s="35"/>
      <c r="B82" s="36"/>
      <c r="C82" s="24" t="s">
        <v>55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0"/>
      <c r="BE82" s="35"/>
    </row>
    <row r="83" spans="1:9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0"/>
      <c r="BE83" s="35"/>
    </row>
    <row r="84" spans="1:91" s="4" customFormat="1" ht="12" customHeight="1">
      <c r="B84" s="59"/>
      <c r="C84" s="30" t="s">
        <v>13</v>
      </c>
      <c r="D84" s="60"/>
      <c r="E84" s="60"/>
      <c r="F84" s="60"/>
      <c r="G84" s="60"/>
      <c r="H84" s="60"/>
      <c r="I84" s="60"/>
      <c r="J84" s="60"/>
      <c r="K84" s="60"/>
      <c r="L84" s="60" t="str">
        <f>K5</f>
        <v>2025-02_E1_R1</v>
      </c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1"/>
    </row>
    <row r="85" spans="1:91" s="5" customFormat="1" ht="36.950000000000003" customHeight="1">
      <c r="B85" s="62"/>
      <c r="C85" s="63" t="s">
        <v>16</v>
      </c>
      <c r="D85" s="64"/>
      <c r="E85" s="64"/>
      <c r="F85" s="64"/>
      <c r="G85" s="64"/>
      <c r="H85" s="64"/>
      <c r="I85" s="64"/>
      <c r="J85" s="64"/>
      <c r="K85" s="64"/>
      <c r="L85" s="284" t="str">
        <f>K6</f>
        <v>OBJEKT E 1.PP+1.NP ETAPA 1 - stavební úpravy, Krajská zdravotní, a.s. – Nemocnice Děčín - Optimalizace 1.PP</v>
      </c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5"/>
      <c r="AI85" s="285"/>
      <c r="AJ85" s="285"/>
      <c r="AK85" s="285"/>
      <c r="AL85" s="285"/>
      <c r="AM85" s="285"/>
      <c r="AN85" s="285"/>
      <c r="AO85" s="285"/>
      <c r="AP85" s="64"/>
      <c r="AQ85" s="64"/>
      <c r="AR85" s="65"/>
    </row>
    <row r="86" spans="1:91" s="2" customFormat="1" ht="6.95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0"/>
      <c r="BE86" s="35"/>
    </row>
    <row r="87" spans="1:91" s="2" customFormat="1" ht="12" customHeight="1">
      <c r="A87" s="35"/>
      <c r="B87" s="36"/>
      <c r="C87" s="30" t="s">
        <v>20</v>
      </c>
      <c r="D87" s="37"/>
      <c r="E87" s="37"/>
      <c r="F87" s="37"/>
      <c r="G87" s="37"/>
      <c r="H87" s="37"/>
      <c r="I87" s="37"/>
      <c r="J87" s="37"/>
      <c r="K87" s="37"/>
      <c r="L87" s="66" t="str">
        <f>IF(K8="","",K8)</f>
        <v>Děčín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0" t="s">
        <v>22</v>
      </c>
      <c r="AJ87" s="37"/>
      <c r="AK87" s="37"/>
      <c r="AL87" s="37"/>
      <c r="AM87" s="312" t="str">
        <f>IF(AN8= "","",AN8)</f>
        <v>24. 6. 2025</v>
      </c>
      <c r="AN87" s="312"/>
      <c r="AO87" s="37"/>
      <c r="AP87" s="37"/>
      <c r="AQ87" s="37"/>
      <c r="AR87" s="40"/>
      <c r="BE87" s="35"/>
    </row>
    <row r="88" spans="1:91" s="2" customFormat="1" ht="6.95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0"/>
      <c r="BE88" s="35"/>
    </row>
    <row r="89" spans="1:91" s="2" customFormat="1" ht="25.7" customHeight="1">
      <c r="A89" s="35"/>
      <c r="B89" s="36"/>
      <c r="C89" s="30" t="s">
        <v>24</v>
      </c>
      <c r="D89" s="37"/>
      <c r="E89" s="37"/>
      <c r="F89" s="37"/>
      <c r="G89" s="37"/>
      <c r="H89" s="37"/>
      <c r="I89" s="37"/>
      <c r="J89" s="37"/>
      <c r="K89" s="37"/>
      <c r="L89" s="60" t="str">
        <f>IF(E11= "","",E11)</f>
        <v>Krajská zdravotní, a.s., Ústí nad Labem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0" t="s">
        <v>30</v>
      </c>
      <c r="AJ89" s="37"/>
      <c r="AK89" s="37"/>
      <c r="AL89" s="37"/>
      <c r="AM89" s="313" t="str">
        <f>IF(E17="","",E17)</f>
        <v>PENTA PROJEKT s.r.o., Jihlava</v>
      </c>
      <c r="AN89" s="314"/>
      <c r="AO89" s="314"/>
      <c r="AP89" s="314"/>
      <c r="AQ89" s="37"/>
      <c r="AR89" s="40"/>
      <c r="AS89" s="317" t="s">
        <v>56</v>
      </c>
      <c r="AT89" s="318"/>
      <c r="AU89" s="68"/>
      <c r="AV89" s="68"/>
      <c r="AW89" s="68"/>
      <c r="AX89" s="68"/>
      <c r="AY89" s="68"/>
      <c r="AZ89" s="68"/>
      <c r="BA89" s="68"/>
      <c r="BB89" s="68"/>
      <c r="BC89" s="68"/>
      <c r="BD89" s="69"/>
      <c r="BE89" s="35"/>
    </row>
    <row r="90" spans="1:91" s="2" customFormat="1" ht="15.2" customHeight="1">
      <c r="A90" s="35"/>
      <c r="B90" s="36"/>
      <c r="C90" s="30" t="s">
        <v>28</v>
      </c>
      <c r="D90" s="37"/>
      <c r="E90" s="37"/>
      <c r="F90" s="37"/>
      <c r="G90" s="37"/>
      <c r="H90" s="37"/>
      <c r="I90" s="37"/>
      <c r="J90" s="37"/>
      <c r="K90" s="37"/>
      <c r="L90" s="60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0" t="s">
        <v>32</v>
      </c>
      <c r="AJ90" s="37"/>
      <c r="AK90" s="37"/>
      <c r="AL90" s="37"/>
      <c r="AM90" s="313" t="str">
        <f>IF(E20="","",E20)</f>
        <v>Ing. Avuk</v>
      </c>
      <c r="AN90" s="314"/>
      <c r="AO90" s="314"/>
      <c r="AP90" s="314"/>
      <c r="AQ90" s="37"/>
      <c r="AR90" s="40"/>
      <c r="AS90" s="319"/>
      <c r="AT90" s="320"/>
      <c r="AU90" s="70"/>
      <c r="AV90" s="70"/>
      <c r="AW90" s="70"/>
      <c r="AX90" s="70"/>
      <c r="AY90" s="70"/>
      <c r="AZ90" s="70"/>
      <c r="BA90" s="70"/>
      <c r="BB90" s="70"/>
      <c r="BC90" s="70"/>
      <c r="BD90" s="71"/>
      <c r="BE90" s="35"/>
    </row>
    <row r="91" spans="1:91" s="2" customFormat="1" ht="10.9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0"/>
      <c r="AS91" s="321"/>
      <c r="AT91" s="322"/>
      <c r="AU91" s="72"/>
      <c r="AV91" s="72"/>
      <c r="AW91" s="72"/>
      <c r="AX91" s="72"/>
      <c r="AY91" s="72"/>
      <c r="AZ91" s="72"/>
      <c r="BA91" s="72"/>
      <c r="BB91" s="72"/>
      <c r="BC91" s="72"/>
      <c r="BD91" s="73"/>
      <c r="BE91" s="35"/>
    </row>
    <row r="92" spans="1:91" s="2" customFormat="1" ht="29.25" customHeight="1">
      <c r="A92" s="35"/>
      <c r="B92" s="36"/>
      <c r="C92" s="279" t="s">
        <v>57</v>
      </c>
      <c r="D92" s="280"/>
      <c r="E92" s="280"/>
      <c r="F92" s="280"/>
      <c r="G92" s="280"/>
      <c r="H92" s="74"/>
      <c r="I92" s="283" t="s">
        <v>58</v>
      </c>
      <c r="J92" s="280"/>
      <c r="K92" s="280"/>
      <c r="L92" s="280"/>
      <c r="M92" s="280"/>
      <c r="N92" s="280"/>
      <c r="O92" s="280"/>
      <c r="P92" s="280"/>
      <c r="Q92" s="280"/>
      <c r="R92" s="280"/>
      <c r="S92" s="280"/>
      <c r="T92" s="280"/>
      <c r="U92" s="280"/>
      <c r="V92" s="280"/>
      <c r="W92" s="280"/>
      <c r="X92" s="280"/>
      <c r="Y92" s="280"/>
      <c r="Z92" s="280"/>
      <c r="AA92" s="280"/>
      <c r="AB92" s="280"/>
      <c r="AC92" s="280"/>
      <c r="AD92" s="280"/>
      <c r="AE92" s="280"/>
      <c r="AF92" s="280"/>
      <c r="AG92" s="309" t="s">
        <v>59</v>
      </c>
      <c r="AH92" s="280"/>
      <c r="AI92" s="280"/>
      <c r="AJ92" s="280"/>
      <c r="AK92" s="280"/>
      <c r="AL92" s="280"/>
      <c r="AM92" s="280"/>
      <c r="AN92" s="283" t="s">
        <v>60</v>
      </c>
      <c r="AO92" s="280"/>
      <c r="AP92" s="315"/>
      <c r="AQ92" s="75" t="s">
        <v>61</v>
      </c>
      <c r="AR92" s="40"/>
      <c r="AS92" s="76" t="s">
        <v>62</v>
      </c>
      <c r="AT92" s="77" t="s">
        <v>63</v>
      </c>
      <c r="AU92" s="77" t="s">
        <v>64</v>
      </c>
      <c r="AV92" s="77" t="s">
        <v>65</v>
      </c>
      <c r="AW92" s="77" t="s">
        <v>66</v>
      </c>
      <c r="AX92" s="77" t="s">
        <v>67</v>
      </c>
      <c r="AY92" s="77" t="s">
        <v>68</v>
      </c>
      <c r="AZ92" s="77" t="s">
        <v>69</v>
      </c>
      <c r="BA92" s="77" t="s">
        <v>70</v>
      </c>
      <c r="BB92" s="77" t="s">
        <v>71</v>
      </c>
      <c r="BC92" s="77" t="s">
        <v>72</v>
      </c>
      <c r="BD92" s="78" t="s">
        <v>73</v>
      </c>
      <c r="BE92" s="35"/>
    </row>
    <row r="93" spans="1:91" s="2" customFormat="1" ht="10.9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0"/>
      <c r="AS93" s="79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1"/>
      <c r="BE93" s="35"/>
    </row>
    <row r="94" spans="1:91" s="6" customFormat="1" ht="32.450000000000003" customHeight="1">
      <c r="B94" s="82"/>
      <c r="C94" s="83" t="s">
        <v>74</v>
      </c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286">
        <f>ROUND(AG95+AG107,2)</f>
        <v>0</v>
      </c>
      <c r="AH94" s="286"/>
      <c r="AI94" s="286"/>
      <c r="AJ94" s="286"/>
      <c r="AK94" s="286"/>
      <c r="AL94" s="286"/>
      <c r="AM94" s="286"/>
      <c r="AN94" s="323">
        <f t="shared" ref="AN94:AN107" si="0">SUM(AG94,AT94)</f>
        <v>0</v>
      </c>
      <c r="AO94" s="323"/>
      <c r="AP94" s="323"/>
      <c r="AQ94" s="86" t="s">
        <v>1</v>
      </c>
      <c r="AR94" s="87"/>
      <c r="AS94" s="88">
        <f>ROUND(AS95+AS107,2)</f>
        <v>0</v>
      </c>
      <c r="AT94" s="89">
        <f t="shared" ref="AT94:AT107" si="1">ROUND(SUM(AV94:AW94),2)</f>
        <v>0</v>
      </c>
      <c r="AU94" s="90">
        <f>ROUND(AU95+AU107,5)</f>
        <v>0</v>
      </c>
      <c r="AV94" s="89">
        <f>ROUND(AZ94*L29,2)</f>
        <v>0</v>
      </c>
      <c r="AW94" s="89">
        <f>ROUND(BA94*L30,2)</f>
        <v>0</v>
      </c>
      <c r="AX94" s="89">
        <f>ROUND(BB94*L29,2)</f>
        <v>0</v>
      </c>
      <c r="AY94" s="89">
        <f>ROUND(BC94*L30,2)</f>
        <v>0</v>
      </c>
      <c r="AZ94" s="89">
        <f>ROUND(AZ95+AZ107,2)</f>
        <v>0</v>
      </c>
      <c r="BA94" s="89">
        <f>ROUND(BA95+BA107,2)</f>
        <v>0</v>
      </c>
      <c r="BB94" s="89">
        <f>ROUND(BB95+BB107,2)</f>
        <v>0</v>
      </c>
      <c r="BC94" s="89">
        <f>ROUND(BC95+BC107,2)</f>
        <v>0</v>
      </c>
      <c r="BD94" s="91">
        <f>ROUND(BD95+BD107,2)</f>
        <v>0</v>
      </c>
      <c r="BS94" s="92" t="s">
        <v>75</v>
      </c>
      <c r="BT94" s="92" t="s">
        <v>76</v>
      </c>
      <c r="BU94" s="93" t="s">
        <v>77</v>
      </c>
      <c r="BV94" s="92" t="s">
        <v>78</v>
      </c>
      <c r="BW94" s="92" t="s">
        <v>5</v>
      </c>
      <c r="BX94" s="92" t="s">
        <v>79</v>
      </c>
      <c r="CL94" s="92" t="s">
        <v>1</v>
      </c>
    </row>
    <row r="95" spans="1:91" s="7" customFormat="1" ht="16.5" customHeight="1">
      <c r="B95" s="94"/>
      <c r="C95" s="95"/>
      <c r="D95" s="281" t="s">
        <v>80</v>
      </c>
      <c r="E95" s="281"/>
      <c r="F95" s="281"/>
      <c r="G95" s="281"/>
      <c r="H95" s="281"/>
      <c r="I95" s="96"/>
      <c r="J95" s="281" t="s">
        <v>81</v>
      </c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310">
        <f>ROUND(SUM(AG96:AG106),2)</f>
        <v>0</v>
      </c>
      <c r="AH95" s="311"/>
      <c r="AI95" s="311"/>
      <c r="AJ95" s="311"/>
      <c r="AK95" s="311"/>
      <c r="AL95" s="311"/>
      <c r="AM95" s="311"/>
      <c r="AN95" s="316">
        <f t="shared" si="0"/>
        <v>0</v>
      </c>
      <c r="AO95" s="311"/>
      <c r="AP95" s="311"/>
      <c r="AQ95" s="97" t="s">
        <v>82</v>
      </c>
      <c r="AR95" s="98"/>
      <c r="AS95" s="99">
        <f>ROUND(SUM(AS96:AS106),2)</f>
        <v>0</v>
      </c>
      <c r="AT95" s="100">
        <f t="shared" si="1"/>
        <v>0</v>
      </c>
      <c r="AU95" s="101">
        <f>ROUND(SUM(AU96:AU106),5)</f>
        <v>0</v>
      </c>
      <c r="AV95" s="100">
        <f>ROUND(AZ95*L29,2)</f>
        <v>0</v>
      </c>
      <c r="AW95" s="100">
        <f>ROUND(BA95*L30,2)</f>
        <v>0</v>
      </c>
      <c r="AX95" s="100">
        <f>ROUND(BB95*L29,2)</f>
        <v>0</v>
      </c>
      <c r="AY95" s="100">
        <f>ROUND(BC95*L30,2)</f>
        <v>0</v>
      </c>
      <c r="AZ95" s="100">
        <f>ROUND(SUM(AZ96:AZ106),2)</f>
        <v>0</v>
      </c>
      <c r="BA95" s="100">
        <f>ROUND(SUM(BA96:BA106),2)</f>
        <v>0</v>
      </c>
      <c r="BB95" s="100">
        <f>ROUND(SUM(BB96:BB106),2)</f>
        <v>0</v>
      </c>
      <c r="BC95" s="100">
        <f>ROUND(SUM(BC96:BC106),2)</f>
        <v>0</v>
      </c>
      <c r="BD95" s="102">
        <f>ROUND(SUM(BD96:BD106),2)</f>
        <v>0</v>
      </c>
      <c r="BS95" s="103" t="s">
        <v>75</v>
      </c>
      <c r="BT95" s="103" t="s">
        <v>83</v>
      </c>
      <c r="BU95" s="103" t="s">
        <v>77</v>
      </c>
      <c r="BV95" s="103" t="s">
        <v>78</v>
      </c>
      <c r="BW95" s="103" t="s">
        <v>84</v>
      </c>
      <c r="BX95" s="103" t="s">
        <v>5</v>
      </c>
      <c r="CL95" s="103" t="s">
        <v>1</v>
      </c>
      <c r="CM95" s="103" t="s">
        <v>85</v>
      </c>
    </row>
    <row r="96" spans="1:91" s="4" customFormat="1" ht="23.25" customHeight="1">
      <c r="A96" s="104" t="s">
        <v>86</v>
      </c>
      <c r="B96" s="59"/>
      <c r="C96" s="105"/>
      <c r="D96" s="105"/>
      <c r="E96" s="282" t="s">
        <v>87</v>
      </c>
      <c r="F96" s="282"/>
      <c r="G96" s="282"/>
      <c r="H96" s="282"/>
      <c r="I96" s="282"/>
      <c r="J96" s="105"/>
      <c r="K96" s="282" t="s">
        <v>88</v>
      </c>
      <c r="L96" s="282"/>
      <c r="M96" s="282"/>
      <c r="N96" s="282"/>
      <c r="O96" s="282"/>
      <c r="P96" s="282"/>
      <c r="Q96" s="282"/>
      <c r="R96" s="282"/>
      <c r="S96" s="282"/>
      <c r="T96" s="282"/>
      <c r="U96" s="282"/>
      <c r="V96" s="282"/>
      <c r="W96" s="282"/>
      <c r="X96" s="282"/>
      <c r="Y96" s="282"/>
      <c r="Z96" s="282"/>
      <c r="AA96" s="282"/>
      <c r="AB96" s="282"/>
      <c r="AC96" s="282"/>
      <c r="AD96" s="282"/>
      <c r="AE96" s="282"/>
      <c r="AF96" s="282"/>
      <c r="AG96" s="307">
        <f>'D1.01.1_R1 - Stavební - O...'!J32</f>
        <v>0</v>
      </c>
      <c r="AH96" s="308"/>
      <c r="AI96" s="308"/>
      <c r="AJ96" s="308"/>
      <c r="AK96" s="308"/>
      <c r="AL96" s="308"/>
      <c r="AM96" s="308"/>
      <c r="AN96" s="307">
        <f t="shared" si="0"/>
        <v>0</v>
      </c>
      <c r="AO96" s="308"/>
      <c r="AP96" s="308"/>
      <c r="AQ96" s="106" t="s">
        <v>89</v>
      </c>
      <c r="AR96" s="61"/>
      <c r="AS96" s="107">
        <v>0</v>
      </c>
      <c r="AT96" s="108">
        <f t="shared" si="1"/>
        <v>0</v>
      </c>
      <c r="AU96" s="109">
        <f>'D1.01.1_R1 - Stavební - O...'!P146</f>
        <v>0</v>
      </c>
      <c r="AV96" s="108">
        <f>'D1.01.1_R1 - Stavební - O...'!J35</f>
        <v>0</v>
      </c>
      <c r="AW96" s="108">
        <f>'D1.01.1_R1 - Stavební - O...'!J36</f>
        <v>0</v>
      </c>
      <c r="AX96" s="108">
        <f>'D1.01.1_R1 - Stavební - O...'!J37</f>
        <v>0</v>
      </c>
      <c r="AY96" s="108">
        <f>'D1.01.1_R1 - Stavební - O...'!J38</f>
        <v>0</v>
      </c>
      <c r="AZ96" s="108">
        <f>'D1.01.1_R1 - Stavební - O...'!F35</f>
        <v>0</v>
      </c>
      <c r="BA96" s="108">
        <f>'D1.01.1_R1 - Stavební - O...'!F36</f>
        <v>0</v>
      </c>
      <c r="BB96" s="108">
        <f>'D1.01.1_R1 - Stavební - O...'!F37</f>
        <v>0</v>
      </c>
      <c r="BC96" s="108">
        <f>'D1.01.1_R1 - Stavební - O...'!F38</f>
        <v>0</v>
      </c>
      <c r="BD96" s="110">
        <f>'D1.01.1_R1 - Stavební - O...'!F39</f>
        <v>0</v>
      </c>
      <c r="BT96" s="111" t="s">
        <v>85</v>
      </c>
      <c r="BV96" s="111" t="s">
        <v>78</v>
      </c>
      <c r="BW96" s="111" t="s">
        <v>90</v>
      </c>
      <c r="BX96" s="111" t="s">
        <v>84</v>
      </c>
      <c r="CL96" s="111" t="s">
        <v>1</v>
      </c>
    </row>
    <row r="97" spans="1:91" s="4" customFormat="1" ht="16.5" customHeight="1">
      <c r="A97" s="104" t="s">
        <v>86</v>
      </c>
      <c r="B97" s="59"/>
      <c r="C97" s="105"/>
      <c r="D97" s="105"/>
      <c r="E97" s="282" t="s">
        <v>91</v>
      </c>
      <c r="F97" s="282"/>
      <c r="G97" s="282"/>
      <c r="H97" s="282"/>
      <c r="I97" s="282"/>
      <c r="J97" s="105"/>
      <c r="K97" s="282" t="s">
        <v>92</v>
      </c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2"/>
      <c r="AF97" s="282"/>
      <c r="AG97" s="307">
        <f>'D1.01.3 - Požárně bezpečn...'!J32</f>
        <v>0</v>
      </c>
      <c r="AH97" s="308"/>
      <c r="AI97" s="308"/>
      <c r="AJ97" s="308"/>
      <c r="AK97" s="308"/>
      <c r="AL97" s="308"/>
      <c r="AM97" s="308"/>
      <c r="AN97" s="307">
        <f t="shared" si="0"/>
        <v>0</v>
      </c>
      <c r="AO97" s="308"/>
      <c r="AP97" s="308"/>
      <c r="AQ97" s="106" t="s">
        <v>89</v>
      </c>
      <c r="AR97" s="61"/>
      <c r="AS97" s="107">
        <v>0</v>
      </c>
      <c r="AT97" s="108">
        <f t="shared" si="1"/>
        <v>0</v>
      </c>
      <c r="AU97" s="109">
        <f>'D1.01.3 - Požárně bezpečn...'!P122</f>
        <v>0</v>
      </c>
      <c r="AV97" s="108">
        <f>'D1.01.3 - Požárně bezpečn...'!J35</f>
        <v>0</v>
      </c>
      <c r="AW97" s="108">
        <f>'D1.01.3 - Požárně bezpečn...'!J36</f>
        <v>0</v>
      </c>
      <c r="AX97" s="108">
        <f>'D1.01.3 - Požárně bezpečn...'!J37</f>
        <v>0</v>
      </c>
      <c r="AY97" s="108">
        <f>'D1.01.3 - Požárně bezpečn...'!J38</f>
        <v>0</v>
      </c>
      <c r="AZ97" s="108">
        <f>'D1.01.3 - Požárně bezpečn...'!F35</f>
        <v>0</v>
      </c>
      <c r="BA97" s="108">
        <f>'D1.01.3 - Požárně bezpečn...'!F36</f>
        <v>0</v>
      </c>
      <c r="BB97" s="108">
        <f>'D1.01.3 - Požárně bezpečn...'!F37</f>
        <v>0</v>
      </c>
      <c r="BC97" s="108">
        <f>'D1.01.3 - Požárně bezpečn...'!F38</f>
        <v>0</v>
      </c>
      <c r="BD97" s="110">
        <f>'D1.01.3 - Požárně bezpečn...'!F39</f>
        <v>0</v>
      </c>
      <c r="BT97" s="111" t="s">
        <v>85</v>
      </c>
      <c r="BV97" s="111" t="s">
        <v>78</v>
      </c>
      <c r="BW97" s="111" t="s">
        <v>93</v>
      </c>
      <c r="BX97" s="111" t="s">
        <v>84</v>
      </c>
      <c r="CL97" s="111" t="s">
        <v>1</v>
      </c>
    </row>
    <row r="98" spans="1:91" s="4" customFormat="1" ht="16.5" customHeight="1">
      <c r="A98" s="104" t="s">
        <v>86</v>
      </c>
      <c r="B98" s="59"/>
      <c r="C98" s="105"/>
      <c r="D98" s="105"/>
      <c r="E98" s="282" t="s">
        <v>94</v>
      </c>
      <c r="F98" s="282"/>
      <c r="G98" s="282"/>
      <c r="H98" s="282"/>
      <c r="I98" s="282"/>
      <c r="J98" s="105"/>
      <c r="K98" s="282" t="s">
        <v>95</v>
      </c>
      <c r="L98" s="282"/>
      <c r="M98" s="282"/>
      <c r="N98" s="282"/>
      <c r="O98" s="282"/>
      <c r="P98" s="282"/>
      <c r="Q98" s="282"/>
      <c r="R98" s="282"/>
      <c r="S98" s="282"/>
      <c r="T98" s="282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  <c r="AF98" s="282"/>
      <c r="AG98" s="307">
        <f>'D1.01.4a - Vytápění'!J32</f>
        <v>0</v>
      </c>
      <c r="AH98" s="308"/>
      <c r="AI98" s="308"/>
      <c r="AJ98" s="308"/>
      <c r="AK98" s="308"/>
      <c r="AL98" s="308"/>
      <c r="AM98" s="308"/>
      <c r="AN98" s="307">
        <f t="shared" si="0"/>
        <v>0</v>
      </c>
      <c r="AO98" s="308"/>
      <c r="AP98" s="308"/>
      <c r="AQ98" s="106" t="s">
        <v>89</v>
      </c>
      <c r="AR98" s="61"/>
      <c r="AS98" s="107">
        <v>0</v>
      </c>
      <c r="AT98" s="108">
        <f t="shared" si="1"/>
        <v>0</v>
      </c>
      <c r="AU98" s="109">
        <f>'D1.01.4a - Vytápění'!P125</f>
        <v>0</v>
      </c>
      <c r="AV98" s="108">
        <f>'D1.01.4a - Vytápění'!J35</f>
        <v>0</v>
      </c>
      <c r="AW98" s="108">
        <f>'D1.01.4a - Vytápění'!J36</f>
        <v>0</v>
      </c>
      <c r="AX98" s="108">
        <f>'D1.01.4a - Vytápění'!J37</f>
        <v>0</v>
      </c>
      <c r="AY98" s="108">
        <f>'D1.01.4a - Vytápění'!J38</f>
        <v>0</v>
      </c>
      <c r="AZ98" s="108">
        <f>'D1.01.4a - Vytápění'!F35</f>
        <v>0</v>
      </c>
      <c r="BA98" s="108">
        <f>'D1.01.4a - Vytápění'!F36</f>
        <v>0</v>
      </c>
      <c r="BB98" s="108">
        <f>'D1.01.4a - Vytápění'!F37</f>
        <v>0</v>
      </c>
      <c r="BC98" s="108">
        <f>'D1.01.4a - Vytápění'!F38</f>
        <v>0</v>
      </c>
      <c r="BD98" s="110">
        <f>'D1.01.4a - Vytápění'!F39</f>
        <v>0</v>
      </c>
      <c r="BT98" s="111" t="s">
        <v>85</v>
      </c>
      <c r="BV98" s="111" t="s">
        <v>78</v>
      </c>
      <c r="BW98" s="111" t="s">
        <v>96</v>
      </c>
      <c r="BX98" s="111" t="s">
        <v>84</v>
      </c>
      <c r="CL98" s="111" t="s">
        <v>1</v>
      </c>
    </row>
    <row r="99" spans="1:91" s="4" customFormat="1" ht="16.5" customHeight="1">
      <c r="A99" s="104" t="s">
        <v>86</v>
      </c>
      <c r="B99" s="59"/>
      <c r="C99" s="105"/>
      <c r="D99" s="105"/>
      <c r="E99" s="282" t="s">
        <v>97</v>
      </c>
      <c r="F99" s="282"/>
      <c r="G99" s="282"/>
      <c r="H99" s="282"/>
      <c r="I99" s="282"/>
      <c r="J99" s="105"/>
      <c r="K99" s="282" t="s">
        <v>98</v>
      </c>
      <c r="L99" s="282"/>
      <c r="M99" s="282"/>
      <c r="N99" s="282"/>
      <c r="O99" s="282"/>
      <c r="P99" s="282"/>
      <c r="Q99" s="282"/>
      <c r="R99" s="282"/>
      <c r="S99" s="282"/>
      <c r="T99" s="282"/>
      <c r="U99" s="282"/>
      <c r="V99" s="282"/>
      <c r="W99" s="282"/>
      <c r="X99" s="282"/>
      <c r="Y99" s="282"/>
      <c r="Z99" s="282"/>
      <c r="AA99" s="282"/>
      <c r="AB99" s="282"/>
      <c r="AC99" s="282"/>
      <c r="AD99" s="282"/>
      <c r="AE99" s="282"/>
      <c r="AF99" s="282"/>
      <c r="AG99" s="307">
        <f>'D1.01.4b - Chlazení'!J32</f>
        <v>0</v>
      </c>
      <c r="AH99" s="308"/>
      <c r="AI99" s="308"/>
      <c r="AJ99" s="308"/>
      <c r="AK99" s="308"/>
      <c r="AL99" s="308"/>
      <c r="AM99" s="308"/>
      <c r="AN99" s="307">
        <f t="shared" si="0"/>
        <v>0</v>
      </c>
      <c r="AO99" s="308"/>
      <c r="AP99" s="308"/>
      <c r="AQ99" s="106" t="s">
        <v>89</v>
      </c>
      <c r="AR99" s="61"/>
      <c r="AS99" s="107">
        <v>0</v>
      </c>
      <c r="AT99" s="108">
        <f t="shared" si="1"/>
        <v>0</v>
      </c>
      <c r="AU99" s="109">
        <f>'D1.01.4b - Chlazení'!P125</f>
        <v>0</v>
      </c>
      <c r="AV99" s="108">
        <f>'D1.01.4b - Chlazení'!J35</f>
        <v>0</v>
      </c>
      <c r="AW99" s="108">
        <f>'D1.01.4b - Chlazení'!J36</f>
        <v>0</v>
      </c>
      <c r="AX99" s="108">
        <f>'D1.01.4b - Chlazení'!J37</f>
        <v>0</v>
      </c>
      <c r="AY99" s="108">
        <f>'D1.01.4b - Chlazení'!J38</f>
        <v>0</v>
      </c>
      <c r="AZ99" s="108">
        <f>'D1.01.4b - Chlazení'!F35</f>
        <v>0</v>
      </c>
      <c r="BA99" s="108">
        <f>'D1.01.4b - Chlazení'!F36</f>
        <v>0</v>
      </c>
      <c r="BB99" s="108">
        <f>'D1.01.4b - Chlazení'!F37</f>
        <v>0</v>
      </c>
      <c r="BC99" s="108">
        <f>'D1.01.4b - Chlazení'!F38</f>
        <v>0</v>
      </c>
      <c r="BD99" s="110">
        <f>'D1.01.4b - Chlazení'!F39</f>
        <v>0</v>
      </c>
      <c r="BT99" s="111" t="s">
        <v>85</v>
      </c>
      <c r="BV99" s="111" t="s">
        <v>78</v>
      </c>
      <c r="BW99" s="111" t="s">
        <v>99</v>
      </c>
      <c r="BX99" s="111" t="s">
        <v>84</v>
      </c>
      <c r="CL99" s="111" t="s">
        <v>1</v>
      </c>
    </row>
    <row r="100" spans="1:91" s="4" customFormat="1" ht="16.5" customHeight="1">
      <c r="A100" s="104" t="s">
        <v>86</v>
      </c>
      <c r="B100" s="59"/>
      <c r="C100" s="105"/>
      <c r="D100" s="105"/>
      <c r="E100" s="282" t="s">
        <v>100</v>
      </c>
      <c r="F100" s="282"/>
      <c r="G100" s="282"/>
      <c r="H100" s="282"/>
      <c r="I100" s="282"/>
      <c r="J100" s="105"/>
      <c r="K100" s="282" t="s">
        <v>101</v>
      </c>
      <c r="L100" s="282"/>
      <c r="M100" s="282"/>
      <c r="N100" s="282"/>
      <c r="O100" s="282"/>
      <c r="P100" s="282"/>
      <c r="Q100" s="282"/>
      <c r="R100" s="282"/>
      <c r="S100" s="282"/>
      <c r="T100" s="282"/>
      <c r="U100" s="282"/>
      <c r="V100" s="282"/>
      <c r="W100" s="282"/>
      <c r="X100" s="282"/>
      <c r="Y100" s="282"/>
      <c r="Z100" s="282"/>
      <c r="AA100" s="282"/>
      <c r="AB100" s="282"/>
      <c r="AC100" s="282"/>
      <c r="AD100" s="282"/>
      <c r="AE100" s="282"/>
      <c r="AF100" s="282"/>
      <c r="AG100" s="307">
        <f>'D1.01.4c - Vzduchotechnika'!J32</f>
        <v>0</v>
      </c>
      <c r="AH100" s="308"/>
      <c r="AI100" s="308"/>
      <c r="AJ100" s="308"/>
      <c r="AK100" s="308"/>
      <c r="AL100" s="308"/>
      <c r="AM100" s="308"/>
      <c r="AN100" s="307">
        <f t="shared" si="0"/>
        <v>0</v>
      </c>
      <c r="AO100" s="308"/>
      <c r="AP100" s="308"/>
      <c r="AQ100" s="106" t="s">
        <v>89</v>
      </c>
      <c r="AR100" s="61"/>
      <c r="AS100" s="107">
        <v>0</v>
      </c>
      <c r="AT100" s="108">
        <f t="shared" si="1"/>
        <v>0</v>
      </c>
      <c r="AU100" s="109">
        <f>'D1.01.4c - Vzduchotechnika'!P122</f>
        <v>0</v>
      </c>
      <c r="AV100" s="108">
        <f>'D1.01.4c - Vzduchotechnika'!J35</f>
        <v>0</v>
      </c>
      <c r="AW100" s="108">
        <f>'D1.01.4c - Vzduchotechnika'!J36</f>
        <v>0</v>
      </c>
      <c r="AX100" s="108">
        <f>'D1.01.4c - Vzduchotechnika'!J37</f>
        <v>0</v>
      </c>
      <c r="AY100" s="108">
        <f>'D1.01.4c - Vzduchotechnika'!J38</f>
        <v>0</v>
      </c>
      <c r="AZ100" s="108">
        <f>'D1.01.4c - Vzduchotechnika'!F35</f>
        <v>0</v>
      </c>
      <c r="BA100" s="108">
        <f>'D1.01.4c - Vzduchotechnika'!F36</f>
        <v>0</v>
      </c>
      <c r="BB100" s="108">
        <f>'D1.01.4c - Vzduchotechnika'!F37</f>
        <v>0</v>
      </c>
      <c r="BC100" s="108">
        <f>'D1.01.4c - Vzduchotechnika'!F38</f>
        <v>0</v>
      </c>
      <c r="BD100" s="110">
        <f>'D1.01.4c - Vzduchotechnika'!F39</f>
        <v>0</v>
      </c>
      <c r="BT100" s="111" t="s">
        <v>85</v>
      </c>
      <c r="BV100" s="111" t="s">
        <v>78</v>
      </c>
      <c r="BW100" s="111" t="s">
        <v>102</v>
      </c>
      <c r="BX100" s="111" t="s">
        <v>84</v>
      </c>
      <c r="CL100" s="111" t="s">
        <v>1</v>
      </c>
    </row>
    <row r="101" spans="1:91" s="4" customFormat="1" ht="16.5" customHeight="1">
      <c r="A101" s="104" t="s">
        <v>86</v>
      </c>
      <c r="B101" s="59"/>
      <c r="C101" s="105"/>
      <c r="D101" s="105"/>
      <c r="E101" s="282" t="s">
        <v>103</v>
      </c>
      <c r="F101" s="282"/>
      <c r="G101" s="282"/>
      <c r="H101" s="282"/>
      <c r="I101" s="282"/>
      <c r="J101" s="105"/>
      <c r="K101" s="282" t="s">
        <v>104</v>
      </c>
      <c r="L101" s="282"/>
      <c r="M101" s="282"/>
      <c r="N101" s="282"/>
      <c r="O101" s="282"/>
      <c r="P101" s="282"/>
      <c r="Q101" s="282"/>
      <c r="R101" s="282"/>
      <c r="S101" s="282"/>
      <c r="T101" s="282"/>
      <c r="U101" s="282"/>
      <c r="V101" s="282"/>
      <c r="W101" s="282"/>
      <c r="X101" s="282"/>
      <c r="Y101" s="282"/>
      <c r="Z101" s="282"/>
      <c r="AA101" s="282"/>
      <c r="AB101" s="282"/>
      <c r="AC101" s="282"/>
      <c r="AD101" s="282"/>
      <c r="AE101" s="282"/>
      <c r="AF101" s="282"/>
      <c r="AG101" s="307">
        <f>'D1.01.4d - Měření a regulace'!J32</f>
        <v>0</v>
      </c>
      <c r="AH101" s="308"/>
      <c r="AI101" s="308"/>
      <c r="AJ101" s="308"/>
      <c r="AK101" s="308"/>
      <c r="AL101" s="308"/>
      <c r="AM101" s="308"/>
      <c r="AN101" s="307">
        <f t="shared" si="0"/>
        <v>0</v>
      </c>
      <c r="AO101" s="308"/>
      <c r="AP101" s="308"/>
      <c r="AQ101" s="106" t="s">
        <v>89</v>
      </c>
      <c r="AR101" s="61"/>
      <c r="AS101" s="107">
        <v>0</v>
      </c>
      <c r="AT101" s="108">
        <f t="shared" si="1"/>
        <v>0</v>
      </c>
      <c r="AU101" s="109">
        <f>'D1.01.4d - Měření a regulace'!P125</f>
        <v>0</v>
      </c>
      <c r="AV101" s="108">
        <f>'D1.01.4d - Měření a regulace'!J35</f>
        <v>0</v>
      </c>
      <c r="AW101" s="108">
        <f>'D1.01.4d - Měření a regulace'!J36</f>
        <v>0</v>
      </c>
      <c r="AX101" s="108">
        <f>'D1.01.4d - Měření a regulace'!J37</f>
        <v>0</v>
      </c>
      <c r="AY101" s="108">
        <f>'D1.01.4d - Měření a regulace'!J38</f>
        <v>0</v>
      </c>
      <c r="AZ101" s="108">
        <f>'D1.01.4d - Měření a regulace'!F35</f>
        <v>0</v>
      </c>
      <c r="BA101" s="108">
        <f>'D1.01.4d - Měření a regulace'!F36</f>
        <v>0</v>
      </c>
      <c r="BB101" s="108">
        <f>'D1.01.4d - Měření a regulace'!F37</f>
        <v>0</v>
      </c>
      <c r="BC101" s="108">
        <f>'D1.01.4d - Měření a regulace'!F38</f>
        <v>0</v>
      </c>
      <c r="BD101" s="110">
        <f>'D1.01.4d - Měření a regulace'!F39</f>
        <v>0</v>
      </c>
      <c r="BT101" s="111" t="s">
        <v>85</v>
      </c>
      <c r="BV101" s="111" t="s">
        <v>78</v>
      </c>
      <c r="BW101" s="111" t="s">
        <v>105</v>
      </c>
      <c r="BX101" s="111" t="s">
        <v>84</v>
      </c>
      <c r="CL101" s="111" t="s">
        <v>1</v>
      </c>
    </row>
    <row r="102" spans="1:91" s="4" customFormat="1" ht="16.5" customHeight="1">
      <c r="A102" s="104" t="s">
        <v>86</v>
      </c>
      <c r="B102" s="59"/>
      <c r="C102" s="105"/>
      <c r="D102" s="105"/>
      <c r="E102" s="282" t="s">
        <v>106</v>
      </c>
      <c r="F102" s="282"/>
      <c r="G102" s="282"/>
      <c r="H102" s="282"/>
      <c r="I102" s="282"/>
      <c r="J102" s="105"/>
      <c r="K102" s="282" t="s">
        <v>107</v>
      </c>
      <c r="L102" s="282"/>
      <c r="M102" s="282"/>
      <c r="N102" s="282"/>
      <c r="O102" s="282"/>
      <c r="P102" s="282"/>
      <c r="Q102" s="282"/>
      <c r="R102" s="282"/>
      <c r="S102" s="282"/>
      <c r="T102" s="282"/>
      <c r="U102" s="282"/>
      <c r="V102" s="282"/>
      <c r="W102" s="282"/>
      <c r="X102" s="282"/>
      <c r="Y102" s="282"/>
      <c r="Z102" s="282"/>
      <c r="AA102" s="282"/>
      <c r="AB102" s="282"/>
      <c r="AC102" s="282"/>
      <c r="AD102" s="282"/>
      <c r="AE102" s="282"/>
      <c r="AF102" s="282"/>
      <c r="AG102" s="307">
        <f>'D1.01.4e - Zdravotně tech...'!J32</f>
        <v>0</v>
      </c>
      <c r="AH102" s="308"/>
      <c r="AI102" s="308"/>
      <c r="AJ102" s="308"/>
      <c r="AK102" s="308"/>
      <c r="AL102" s="308"/>
      <c r="AM102" s="308"/>
      <c r="AN102" s="307">
        <f t="shared" si="0"/>
        <v>0</v>
      </c>
      <c r="AO102" s="308"/>
      <c r="AP102" s="308"/>
      <c r="AQ102" s="106" t="s">
        <v>89</v>
      </c>
      <c r="AR102" s="61"/>
      <c r="AS102" s="107">
        <v>0</v>
      </c>
      <c r="AT102" s="108">
        <f t="shared" si="1"/>
        <v>0</v>
      </c>
      <c r="AU102" s="109">
        <f>'D1.01.4e - Zdravotně tech...'!P143</f>
        <v>0</v>
      </c>
      <c r="AV102" s="108">
        <f>'D1.01.4e - Zdravotně tech...'!J35</f>
        <v>0</v>
      </c>
      <c r="AW102" s="108">
        <f>'D1.01.4e - Zdravotně tech...'!J36</f>
        <v>0</v>
      </c>
      <c r="AX102" s="108">
        <f>'D1.01.4e - Zdravotně tech...'!J37</f>
        <v>0</v>
      </c>
      <c r="AY102" s="108">
        <f>'D1.01.4e - Zdravotně tech...'!J38</f>
        <v>0</v>
      </c>
      <c r="AZ102" s="108">
        <f>'D1.01.4e - Zdravotně tech...'!F35</f>
        <v>0</v>
      </c>
      <c r="BA102" s="108">
        <f>'D1.01.4e - Zdravotně tech...'!F36</f>
        <v>0</v>
      </c>
      <c r="BB102" s="108">
        <f>'D1.01.4e - Zdravotně tech...'!F37</f>
        <v>0</v>
      </c>
      <c r="BC102" s="108">
        <f>'D1.01.4e - Zdravotně tech...'!F38</f>
        <v>0</v>
      </c>
      <c r="BD102" s="110">
        <f>'D1.01.4e - Zdravotně tech...'!F39</f>
        <v>0</v>
      </c>
      <c r="BT102" s="111" t="s">
        <v>85</v>
      </c>
      <c r="BV102" s="111" t="s">
        <v>78</v>
      </c>
      <c r="BW102" s="111" t="s">
        <v>108</v>
      </c>
      <c r="BX102" s="111" t="s">
        <v>84</v>
      </c>
      <c r="CL102" s="111" t="s">
        <v>1</v>
      </c>
    </row>
    <row r="103" spans="1:91" s="4" customFormat="1" ht="23.25" customHeight="1">
      <c r="A103" s="104" t="s">
        <v>86</v>
      </c>
      <c r="B103" s="59"/>
      <c r="C103" s="105"/>
      <c r="D103" s="105"/>
      <c r="E103" s="282" t="s">
        <v>109</v>
      </c>
      <c r="F103" s="282"/>
      <c r="G103" s="282"/>
      <c r="H103" s="282"/>
      <c r="I103" s="282"/>
      <c r="J103" s="105"/>
      <c r="K103" s="282" t="s">
        <v>110</v>
      </c>
      <c r="L103" s="282"/>
      <c r="M103" s="282"/>
      <c r="N103" s="282"/>
      <c r="O103" s="282"/>
      <c r="P103" s="282"/>
      <c r="Q103" s="282"/>
      <c r="R103" s="282"/>
      <c r="S103" s="282"/>
      <c r="T103" s="282"/>
      <c r="U103" s="282"/>
      <c r="V103" s="282"/>
      <c r="W103" s="282"/>
      <c r="X103" s="282"/>
      <c r="Y103" s="282"/>
      <c r="Z103" s="282"/>
      <c r="AA103" s="282"/>
      <c r="AB103" s="282"/>
      <c r="AC103" s="282"/>
      <c r="AD103" s="282"/>
      <c r="AE103" s="282"/>
      <c r="AF103" s="282"/>
      <c r="AG103" s="307">
        <f>'D1.01.4g1 - Silnoproudá e...'!J32</f>
        <v>0</v>
      </c>
      <c r="AH103" s="308"/>
      <c r="AI103" s="308"/>
      <c r="AJ103" s="308"/>
      <c r="AK103" s="308"/>
      <c r="AL103" s="308"/>
      <c r="AM103" s="308"/>
      <c r="AN103" s="307">
        <f t="shared" si="0"/>
        <v>0</v>
      </c>
      <c r="AO103" s="308"/>
      <c r="AP103" s="308"/>
      <c r="AQ103" s="106" t="s">
        <v>89</v>
      </c>
      <c r="AR103" s="61"/>
      <c r="AS103" s="107">
        <v>0</v>
      </c>
      <c r="AT103" s="108">
        <f t="shared" si="1"/>
        <v>0</v>
      </c>
      <c r="AU103" s="109">
        <f>'D1.01.4g1 - Silnoproudá e...'!P139</f>
        <v>0</v>
      </c>
      <c r="AV103" s="108">
        <f>'D1.01.4g1 - Silnoproudá e...'!J35</f>
        <v>0</v>
      </c>
      <c r="AW103" s="108">
        <f>'D1.01.4g1 - Silnoproudá e...'!J36</f>
        <v>0</v>
      </c>
      <c r="AX103" s="108">
        <f>'D1.01.4g1 - Silnoproudá e...'!J37</f>
        <v>0</v>
      </c>
      <c r="AY103" s="108">
        <f>'D1.01.4g1 - Silnoproudá e...'!J38</f>
        <v>0</v>
      </c>
      <c r="AZ103" s="108">
        <f>'D1.01.4g1 - Silnoproudá e...'!F35</f>
        <v>0</v>
      </c>
      <c r="BA103" s="108">
        <f>'D1.01.4g1 - Silnoproudá e...'!F36</f>
        <v>0</v>
      </c>
      <c r="BB103" s="108">
        <f>'D1.01.4g1 - Silnoproudá e...'!F37</f>
        <v>0</v>
      </c>
      <c r="BC103" s="108">
        <f>'D1.01.4g1 - Silnoproudá e...'!F38</f>
        <v>0</v>
      </c>
      <c r="BD103" s="110">
        <f>'D1.01.4g1 - Silnoproudá e...'!F39</f>
        <v>0</v>
      </c>
      <c r="BT103" s="111" t="s">
        <v>85</v>
      </c>
      <c r="BV103" s="111" t="s">
        <v>78</v>
      </c>
      <c r="BW103" s="111" t="s">
        <v>111</v>
      </c>
      <c r="BX103" s="111" t="s">
        <v>84</v>
      </c>
      <c r="CL103" s="111" t="s">
        <v>1</v>
      </c>
    </row>
    <row r="104" spans="1:91" s="4" customFormat="1" ht="23.25" customHeight="1">
      <c r="A104" s="104" t="s">
        <v>86</v>
      </c>
      <c r="B104" s="59"/>
      <c r="C104" s="105"/>
      <c r="D104" s="105"/>
      <c r="E104" s="282" t="s">
        <v>112</v>
      </c>
      <c r="F104" s="282"/>
      <c r="G104" s="282"/>
      <c r="H104" s="282"/>
      <c r="I104" s="282"/>
      <c r="J104" s="105"/>
      <c r="K104" s="282" t="s">
        <v>113</v>
      </c>
      <c r="L104" s="282"/>
      <c r="M104" s="282"/>
      <c r="N104" s="282"/>
      <c r="O104" s="282"/>
      <c r="P104" s="282"/>
      <c r="Q104" s="282"/>
      <c r="R104" s="282"/>
      <c r="S104" s="282"/>
      <c r="T104" s="282"/>
      <c r="U104" s="282"/>
      <c r="V104" s="282"/>
      <c r="W104" s="282"/>
      <c r="X104" s="282"/>
      <c r="Y104" s="282"/>
      <c r="Z104" s="282"/>
      <c r="AA104" s="282"/>
      <c r="AB104" s="282"/>
      <c r="AC104" s="282"/>
      <c r="AD104" s="282"/>
      <c r="AE104" s="282"/>
      <c r="AF104" s="282"/>
      <c r="AG104" s="307">
        <f>'D1.01.4h1 - Slaboproudá e...'!J32</f>
        <v>0</v>
      </c>
      <c r="AH104" s="308"/>
      <c r="AI104" s="308"/>
      <c r="AJ104" s="308"/>
      <c r="AK104" s="308"/>
      <c r="AL104" s="308"/>
      <c r="AM104" s="308"/>
      <c r="AN104" s="307">
        <f t="shared" si="0"/>
        <v>0</v>
      </c>
      <c r="AO104" s="308"/>
      <c r="AP104" s="308"/>
      <c r="AQ104" s="106" t="s">
        <v>89</v>
      </c>
      <c r="AR104" s="61"/>
      <c r="AS104" s="107">
        <v>0</v>
      </c>
      <c r="AT104" s="108">
        <f t="shared" si="1"/>
        <v>0</v>
      </c>
      <c r="AU104" s="109">
        <f>'D1.01.4h1 - Slaboproudá e...'!P135</f>
        <v>0</v>
      </c>
      <c r="AV104" s="108">
        <f>'D1.01.4h1 - Slaboproudá e...'!J35</f>
        <v>0</v>
      </c>
      <c r="AW104" s="108">
        <f>'D1.01.4h1 - Slaboproudá e...'!J36</f>
        <v>0</v>
      </c>
      <c r="AX104" s="108">
        <f>'D1.01.4h1 - Slaboproudá e...'!J37</f>
        <v>0</v>
      </c>
      <c r="AY104" s="108">
        <f>'D1.01.4h1 - Slaboproudá e...'!J38</f>
        <v>0</v>
      </c>
      <c r="AZ104" s="108">
        <f>'D1.01.4h1 - Slaboproudá e...'!F35</f>
        <v>0</v>
      </c>
      <c r="BA104" s="108">
        <f>'D1.01.4h1 - Slaboproudá e...'!F36</f>
        <v>0</v>
      </c>
      <c r="BB104" s="108">
        <f>'D1.01.4h1 - Slaboproudá e...'!F37</f>
        <v>0</v>
      </c>
      <c r="BC104" s="108">
        <f>'D1.01.4h1 - Slaboproudá e...'!F38</f>
        <v>0</v>
      </c>
      <c r="BD104" s="110">
        <f>'D1.01.4h1 - Slaboproudá e...'!F39</f>
        <v>0</v>
      </c>
      <c r="BT104" s="111" t="s">
        <v>85</v>
      </c>
      <c r="BV104" s="111" t="s">
        <v>78</v>
      </c>
      <c r="BW104" s="111" t="s">
        <v>114</v>
      </c>
      <c r="BX104" s="111" t="s">
        <v>84</v>
      </c>
      <c r="CL104" s="111" t="s">
        <v>1</v>
      </c>
    </row>
    <row r="105" spans="1:91" s="4" customFormat="1" ht="23.25" customHeight="1">
      <c r="A105" s="104" t="s">
        <v>86</v>
      </c>
      <c r="B105" s="59"/>
      <c r="C105" s="105"/>
      <c r="D105" s="105"/>
      <c r="E105" s="282" t="s">
        <v>115</v>
      </c>
      <c r="F105" s="282"/>
      <c r="G105" s="282"/>
      <c r="H105" s="282"/>
      <c r="I105" s="282"/>
      <c r="J105" s="105"/>
      <c r="K105" s="282" t="s">
        <v>116</v>
      </c>
      <c r="L105" s="282"/>
      <c r="M105" s="282"/>
      <c r="N105" s="282"/>
      <c r="O105" s="282"/>
      <c r="P105" s="282"/>
      <c r="Q105" s="282"/>
      <c r="R105" s="282"/>
      <c r="S105" s="282"/>
      <c r="T105" s="282"/>
      <c r="U105" s="282"/>
      <c r="V105" s="282"/>
      <c r="W105" s="282"/>
      <c r="X105" s="282"/>
      <c r="Y105" s="282"/>
      <c r="Z105" s="282"/>
      <c r="AA105" s="282"/>
      <c r="AB105" s="282"/>
      <c r="AC105" s="282"/>
      <c r="AD105" s="282"/>
      <c r="AE105" s="282"/>
      <c r="AF105" s="282"/>
      <c r="AG105" s="307">
        <f>'D1.01.4h3 - Elektrická po...'!J32</f>
        <v>0</v>
      </c>
      <c r="AH105" s="308"/>
      <c r="AI105" s="308"/>
      <c r="AJ105" s="308"/>
      <c r="AK105" s="308"/>
      <c r="AL105" s="308"/>
      <c r="AM105" s="308"/>
      <c r="AN105" s="307">
        <f t="shared" si="0"/>
        <v>0</v>
      </c>
      <c r="AO105" s="308"/>
      <c r="AP105" s="308"/>
      <c r="AQ105" s="106" t="s">
        <v>89</v>
      </c>
      <c r="AR105" s="61"/>
      <c r="AS105" s="107">
        <v>0</v>
      </c>
      <c r="AT105" s="108">
        <f t="shared" si="1"/>
        <v>0</v>
      </c>
      <c r="AU105" s="109">
        <f>'D1.01.4h3 - Elektrická po...'!P121</f>
        <v>0</v>
      </c>
      <c r="AV105" s="108">
        <f>'D1.01.4h3 - Elektrická po...'!J35</f>
        <v>0</v>
      </c>
      <c r="AW105" s="108">
        <f>'D1.01.4h3 - Elektrická po...'!J36</f>
        <v>0</v>
      </c>
      <c r="AX105" s="108">
        <f>'D1.01.4h3 - Elektrická po...'!J37</f>
        <v>0</v>
      </c>
      <c r="AY105" s="108">
        <f>'D1.01.4h3 - Elektrická po...'!J38</f>
        <v>0</v>
      </c>
      <c r="AZ105" s="108">
        <f>'D1.01.4h3 - Elektrická po...'!F35</f>
        <v>0</v>
      </c>
      <c r="BA105" s="108">
        <f>'D1.01.4h3 - Elektrická po...'!F36</f>
        <v>0</v>
      </c>
      <c r="BB105" s="108">
        <f>'D1.01.4h3 - Elektrická po...'!F37</f>
        <v>0</v>
      </c>
      <c r="BC105" s="108">
        <f>'D1.01.4h3 - Elektrická po...'!F38</f>
        <v>0</v>
      </c>
      <c r="BD105" s="110">
        <f>'D1.01.4h3 - Elektrická po...'!F39</f>
        <v>0</v>
      </c>
      <c r="BT105" s="111" t="s">
        <v>85</v>
      </c>
      <c r="BV105" s="111" t="s">
        <v>78</v>
      </c>
      <c r="BW105" s="111" t="s">
        <v>117</v>
      </c>
      <c r="BX105" s="111" t="s">
        <v>84</v>
      </c>
      <c r="CL105" s="111" t="s">
        <v>1</v>
      </c>
    </row>
    <row r="106" spans="1:91" s="4" customFormat="1" ht="16.5" customHeight="1">
      <c r="A106" s="104" t="s">
        <v>86</v>
      </c>
      <c r="B106" s="59"/>
      <c r="C106" s="105"/>
      <c r="D106" s="105"/>
      <c r="E106" s="282" t="s">
        <v>118</v>
      </c>
      <c r="F106" s="282"/>
      <c r="G106" s="282"/>
      <c r="H106" s="282"/>
      <c r="I106" s="282"/>
      <c r="J106" s="105"/>
      <c r="K106" s="282" t="s">
        <v>119</v>
      </c>
      <c r="L106" s="282"/>
      <c r="M106" s="282"/>
      <c r="N106" s="282"/>
      <c r="O106" s="282"/>
      <c r="P106" s="282"/>
      <c r="Q106" s="282"/>
      <c r="R106" s="282"/>
      <c r="S106" s="282"/>
      <c r="T106" s="282"/>
      <c r="U106" s="282"/>
      <c r="V106" s="282"/>
      <c r="W106" s="282"/>
      <c r="X106" s="282"/>
      <c r="Y106" s="282"/>
      <c r="Z106" s="282"/>
      <c r="AA106" s="282"/>
      <c r="AB106" s="282"/>
      <c r="AC106" s="282"/>
      <c r="AD106" s="282"/>
      <c r="AE106" s="282"/>
      <c r="AF106" s="282"/>
      <c r="AG106" s="307">
        <f>'D1.01.6 - Medicinální plyny'!J32</f>
        <v>0</v>
      </c>
      <c r="AH106" s="308"/>
      <c r="AI106" s="308"/>
      <c r="AJ106" s="308"/>
      <c r="AK106" s="308"/>
      <c r="AL106" s="308"/>
      <c r="AM106" s="308"/>
      <c r="AN106" s="307">
        <f t="shared" si="0"/>
        <v>0</v>
      </c>
      <c r="AO106" s="308"/>
      <c r="AP106" s="308"/>
      <c r="AQ106" s="106" t="s">
        <v>89</v>
      </c>
      <c r="AR106" s="61"/>
      <c r="AS106" s="107">
        <v>0</v>
      </c>
      <c r="AT106" s="108">
        <f t="shared" si="1"/>
        <v>0</v>
      </c>
      <c r="AU106" s="109">
        <f>'D1.01.6 - Medicinální plyny'!P124</f>
        <v>0</v>
      </c>
      <c r="AV106" s="108">
        <f>'D1.01.6 - Medicinální plyny'!J35</f>
        <v>0</v>
      </c>
      <c r="AW106" s="108">
        <f>'D1.01.6 - Medicinální plyny'!J36</f>
        <v>0</v>
      </c>
      <c r="AX106" s="108">
        <f>'D1.01.6 - Medicinální plyny'!J37</f>
        <v>0</v>
      </c>
      <c r="AY106" s="108">
        <f>'D1.01.6 - Medicinální plyny'!J38</f>
        <v>0</v>
      </c>
      <c r="AZ106" s="108">
        <f>'D1.01.6 - Medicinální plyny'!F35</f>
        <v>0</v>
      </c>
      <c r="BA106" s="108">
        <f>'D1.01.6 - Medicinální plyny'!F36</f>
        <v>0</v>
      </c>
      <c r="BB106" s="108">
        <f>'D1.01.6 - Medicinální plyny'!F37</f>
        <v>0</v>
      </c>
      <c r="BC106" s="108">
        <f>'D1.01.6 - Medicinální plyny'!F38</f>
        <v>0</v>
      </c>
      <c r="BD106" s="110">
        <f>'D1.01.6 - Medicinální plyny'!F39</f>
        <v>0</v>
      </c>
      <c r="BT106" s="111" t="s">
        <v>85</v>
      </c>
      <c r="BV106" s="111" t="s">
        <v>78</v>
      </c>
      <c r="BW106" s="111" t="s">
        <v>120</v>
      </c>
      <c r="BX106" s="111" t="s">
        <v>84</v>
      </c>
      <c r="CL106" s="111" t="s">
        <v>1</v>
      </c>
    </row>
    <row r="107" spans="1:91" s="7" customFormat="1" ht="16.5" customHeight="1">
      <c r="A107" s="104" t="s">
        <v>86</v>
      </c>
      <c r="B107" s="94"/>
      <c r="C107" s="95"/>
      <c r="D107" s="281" t="s">
        <v>121</v>
      </c>
      <c r="E107" s="281"/>
      <c r="F107" s="281"/>
      <c r="G107" s="281"/>
      <c r="H107" s="281"/>
      <c r="I107" s="96"/>
      <c r="J107" s="281" t="s">
        <v>122</v>
      </c>
      <c r="K107" s="281"/>
      <c r="L107" s="281"/>
      <c r="M107" s="281"/>
      <c r="N107" s="281"/>
      <c r="O107" s="281"/>
      <c r="P107" s="281"/>
      <c r="Q107" s="281"/>
      <c r="R107" s="281"/>
      <c r="S107" s="281"/>
      <c r="T107" s="281"/>
      <c r="U107" s="281"/>
      <c r="V107" s="281"/>
      <c r="W107" s="281"/>
      <c r="X107" s="281"/>
      <c r="Y107" s="281"/>
      <c r="Z107" s="281"/>
      <c r="AA107" s="281"/>
      <c r="AB107" s="281"/>
      <c r="AC107" s="281"/>
      <c r="AD107" s="281"/>
      <c r="AE107" s="281"/>
      <c r="AF107" s="281"/>
      <c r="AG107" s="316">
        <f>'VRN - Vedlejší rozpočtové...'!J30</f>
        <v>0</v>
      </c>
      <c r="AH107" s="311"/>
      <c r="AI107" s="311"/>
      <c r="AJ107" s="311"/>
      <c r="AK107" s="311"/>
      <c r="AL107" s="311"/>
      <c r="AM107" s="311"/>
      <c r="AN107" s="316">
        <f t="shared" si="0"/>
        <v>0</v>
      </c>
      <c r="AO107" s="311"/>
      <c r="AP107" s="311"/>
      <c r="AQ107" s="97" t="s">
        <v>82</v>
      </c>
      <c r="AR107" s="98"/>
      <c r="AS107" s="112">
        <v>0</v>
      </c>
      <c r="AT107" s="113">
        <f t="shared" si="1"/>
        <v>0</v>
      </c>
      <c r="AU107" s="114">
        <f>'VRN - Vedlejší rozpočtové...'!P123</f>
        <v>0</v>
      </c>
      <c r="AV107" s="113">
        <f>'VRN - Vedlejší rozpočtové...'!J33</f>
        <v>0</v>
      </c>
      <c r="AW107" s="113">
        <f>'VRN - Vedlejší rozpočtové...'!J34</f>
        <v>0</v>
      </c>
      <c r="AX107" s="113">
        <f>'VRN - Vedlejší rozpočtové...'!J35</f>
        <v>0</v>
      </c>
      <c r="AY107" s="113">
        <f>'VRN - Vedlejší rozpočtové...'!J36</f>
        <v>0</v>
      </c>
      <c r="AZ107" s="113">
        <f>'VRN - Vedlejší rozpočtové...'!F33</f>
        <v>0</v>
      </c>
      <c r="BA107" s="113">
        <f>'VRN - Vedlejší rozpočtové...'!F34</f>
        <v>0</v>
      </c>
      <c r="BB107" s="113">
        <f>'VRN - Vedlejší rozpočtové...'!F35</f>
        <v>0</v>
      </c>
      <c r="BC107" s="113">
        <f>'VRN - Vedlejší rozpočtové...'!F36</f>
        <v>0</v>
      </c>
      <c r="BD107" s="115">
        <f>'VRN - Vedlejší rozpočtové...'!F37</f>
        <v>0</v>
      </c>
      <c r="BT107" s="103" t="s">
        <v>83</v>
      </c>
      <c r="BV107" s="103" t="s">
        <v>78</v>
      </c>
      <c r="BW107" s="103" t="s">
        <v>123</v>
      </c>
      <c r="BX107" s="103" t="s">
        <v>5</v>
      </c>
      <c r="CL107" s="103" t="s">
        <v>1</v>
      </c>
      <c r="CM107" s="103" t="s">
        <v>85</v>
      </c>
    </row>
    <row r="108" spans="1:91" s="2" customFormat="1" ht="30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40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</row>
    <row r="109" spans="1:91" s="2" customFormat="1" ht="6.95" customHeight="1">
      <c r="A109" s="35"/>
      <c r="B109" s="55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40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</row>
  </sheetData>
  <sheetProtection algorithmName="SHA-512" hashValue="Ydmxc/JTH2P8LfZjufOIGhJux0TsagFzrxT1x3k9qX5oRe6ZiO5el+87vf2iXEWy11wUO13urcVyfF09XDZtag==" saltValue="v+PKmiK4RLvohg7nkIFPxhw8w5JqQsQeHUlstq2fffcH3xshZ7jVQaUm0h6EXGdzCjVWqQ81lxsEijLZjeK9Iw==" spinCount="100000" sheet="1" objects="1" scenarios="1" formatColumns="0" formatRows="0"/>
  <mergeCells count="90">
    <mergeCell ref="AN107:AP107"/>
    <mergeCell ref="AG107:AM107"/>
    <mergeCell ref="AN94:AP94"/>
    <mergeCell ref="AN98:AP98"/>
    <mergeCell ref="AS89:AT91"/>
    <mergeCell ref="AN105:AP105"/>
    <mergeCell ref="AG105:AM105"/>
    <mergeCell ref="AN106:AP106"/>
    <mergeCell ref="AG106:AM106"/>
    <mergeCell ref="AK35:AO35"/>
    <mergeCell ref="X35:AB35"/>
    <mergeCell ref="AR2:BE2"/>
    <mergeCell ref="AG101:AM101"/>
    <mergeCell ref="AG103:AM103"/>
    <mergeCell ref="AG102:AM102"/>
    <mergeCell ref="AG92:AM92"/>
    <mergeCell ref="AG100:AM100"/>
    <mergeCell ref="AG99:AM99"/>
    <mergeCell ref="AG96:AM96"/>
    <mergeCell ref="AG97:AM97"/>
    <mergeCell ref="AG98:AM98"/>
    <mergeCell ref="AG95:AM95"/>
    <mergeCell ref="AM87:AN87"/>
    <mergeCell ref="AM89:AP89"/>
    <mergeCell ref="AM90:AP90"/>
    <mergeCell ref="L32:P32"/>
    <mergeCell ref="W32:AE32"/>
    <mergeCell ref="AK32:AO32"/>
    <mergeCell ref="L33:P33"/>
    <mergeCell ref="AK33:AO33"/>
    <mergeCell ref="W33:AE33"/>
    <mergeCell ref="AK30:AO30"/>
    <mergeCell ref="L30:P30"/>
    <mergeCell ref="AK31:AO31"/>
    <mergeCell ref="W31:AE31"/>
    <mergeCell ref="L31:P31"/>
    <mergeCell ref="D107:H107"/>
    <mergeCell ref="J107:AF107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L85:AO85"/>
    <mergeCell ref="E105:I105"/>
    <mergeCell ref="K105:AF105"/>
    <mergeCell ref="E106:I106"/>
    <mergeCell ref="K106:AF106"/>
    <mergeCell ref="AG104:AM104"/>
    <mergeCell ref="AN99:AP99"/>
    <mergeCell ref="AN104:AP104"/>
    <mergeCell ref="AN103:AP103"/>
    <mergeCell ref="AN96:AP96"/>
    <mergeCell ref="AN92:AP92"/>
    <mergeCell ref="AN101:AP101"/>
    <mergeCell ref="AN97:AP97"/>
    <mergeCell ref="AN100:AP100"/>
    <mergeCell ref="AN95:AP95"/>
    <mergeCell ref="AN102:AP102"/>
    <mergeCell ref="K97:AF97"/>
    <mergeCell ref="K101:AF101"/>
    <mergeCell ref="K102:AF102"/>
    <mergeCell ref="K103:AF103"/>
    <mergeCell ref="K99:AF99"/>
    <mergeCell ref="K98:AF98"/>
    <mergeCell ref="C92:G92"/>
    <mergeCell ref="D95:H95"/>
    <mergeCell ref="E97:I97"/>
    <mergeCell ref="E104:I104"/>
    <mergeCell ref="E98:I98"/>
    <mergeCell ref="E103:I103"/>
    <mergeCell ref="E102:I102"/>
    <mergeCell ref="E101:I101"/>
    <mergeCell ref="E99:I99"/>
    <mergeCell ref="E100:I100"/>
    <mergeCell ref="E96:I96"/>
    <mergeCell ref="I92:AF92"/>
    <mergeCell ref="J95:AF95"/>
    <mergeCell ref="K96:AF96"/>
    <mergeCell ref="K104:AF104"/>
    <mergeCell ref="K100:AF100"/>
  </mergeCells>
  <hyperlinks>
    <hyperlink ref="A96" location="'D1.01.1_R1 - Stavební - O...'!C2" display="/"/>
    <hyperlink ref="A97" location="'D1.01.3 - Požárně bezpečn...'!C2" display="/"/>
    <hyperlink ref="A98" location="'D1.01.4a - Vytápění'!C2" display="/"/>
    <hyperlink ref="A99" location="'D1.01.4b - Chlazení'!C2" display="/"/>
    <hyperlink ref="A100" location="'D1.01.4c - Vzduchotechnika'!C2" display="/"/>
    <hyperlink ref="A101" location="'D1.01.4d - Měření a regulace'!C2" display="/"/>
    <hyperlink ref="A102" location="'D1.01.4e - Zdravotně tech...'!C2" display="/"/>
    <hyperlink ref="A103" location="'D1.01.4g1 - Silnoproudá e...'!C2" display="/"/>
    <hyperlink ref="A104" location="'D1.01.4h1 - Slaboproudá e...'!C2" display="/"/>
    <hyperlink ref="A105" location="'D1.01.4h3 - Elektrická po...'!C2" display="/"/>
    <hyperlink ref="A106" location="'D1.01.6 - Medicinální plyny'!C2" display="/"/>
    <hyperlink ref="A107" location="'VRN - Vedlejší rozpočtové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4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114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4004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">
        <v>1</v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">
        <v>4005</v>
      </c>
      <c r="F26" s="35"/>
      <c r="G26" s="35"/>
      <c r="H26" s="35"/>
      <c r="I26" s="120" t="s">
        <v>27</v>
      </c>
      <c r="J26" s="111" t="s">
        <v>1</v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ROUND(J135,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ROUND((SUM(BE135:BE542)),  2)</f>
        <v>0</v>
      </c>
      <c r="G35" s="35"/>
      <c r="H35" s="35"/>
      <c r="I35" s="131">
        <v>0.21</v>
      </c>
      <c r="J35" s="130">
        <f>ROUND(((SUM(BE135:BE542))*I35),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ROUND((SUM(BF135:BF542)),  2)</f>
        <v>0</v>
      </c>
      <c r="G36" s="35"/>
      <c r="H36" s="35"/>
      <c r="I36" s="131">
        <v>0.12</v>
      </c>
      <c r="J36" s="130">
        <f>ROUND(((SUM(BF135:BF542))*I36),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ROUND((SUM(BG135:BG542)),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ROUND((SUM(BH135:BH542)),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ROUND((SUM(BI135:BI542)),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D1.01.4h1 - Slaboproudá elektrotechnika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Frýba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J135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4006</v>
      </c>
      <c r="E99" s="157"/>
      <c r="F99" s="157"/>
      <c r="G99" s="157"/>
      <c r="H99" s="157"/>
      <c r="I99" s="157"/>
      <c r="J99" s="158">
        <f>J136</f>
        <v>0</v>
      </c>
      <c r="K99" s="155"/>
      <c r="L99" s="159"/>
    </row>
    <row r="100" spans="1:47" s="10" customFormat="1" ht="19.899999999999999" customHeight="1">
      <c r="B100" s="160"/>
      <c r="C100" s="105"/>
      <c r="D100" s="161" t="s">
        <v>4007</v>
      </c>
      <c r="E100" s="162"/>
      <c r="F100" s="162"/>
      <c r="G100" s="162"/>
      <c r="H100" s="162"/>
      <c r="I100" s="162"/>
      <c r="J100" s="163">
        <f>J137</f>
        <v>0</v>
      </c>
      <c r="K100" s="105"/>
      <c r="L100" s="164"/>
    </row>
    <row r="101" spans="1:47" s="10" customFormat="1" ht="19.899999999999999" customHeight="1">
      <c r="B101" s="160"/>
      <c r="C101" s="105"/>
      <c r="D101" s="161" t="s">
        <v>4008</v>
      </c>
      <c r="E101" s="162"/>
      <c r="F101" s="162"/>
      <c r="G101" s="162"/>
      <c r="H101" s="162"/>
      <c r="I101" s="162"/>
      <c r="J101" s="163">
        <f>J161</f>
        <v>0</v>
      </c>
      <c r="K101" s="105"/>
      <c r="L101" s="164"/>
    </row>
    <row r="102" spans="1:47" s="10" customFormat="1" ht="19.899999999999999" customHeight="1">
      <c r="B102" s="160"/>
      <c r="C102" s="105"/>
      <c r="D102" s="161" t="s">
        <v>4009</v>
      </c>
      <c r="E102" s="162"/>
      <c r="F102" s="162"/>
      <c r="G102" s="162"/>
      <c r="H102" s="162"/>
      <c r="I102" s="162"/>
      <c r="J102" s="163">
        <f>J187</f>
        <v>0</v>
      </c>
      <c r="K102" s="105"/>
      <c r="L102" s="164"/>
    </row>
    <row r="103" spans="1:47" s="10" customFormat="1" ht="14.85" customHeight="1">
      <c r="B103" s="160"/>
      <c r="C103" s="105"/>
      <c r="D103" s="161" t="s">
        <v>4010</v>
      </c>
      <c r="E103" s="162"/>
      <c r="F103" s="162"/>
      <c r="G103" s="162"/>
      <c r="H103" s="162"/>
      <c r="I103" s="162"/>
      <c r="J103" s="163">
        <f>J188</f>
        <v>0</v>
      </c>
      <c r="K103" s="105"/>
      <c r="L103" s="164"/>
    </row>
    <row r="104" spans="1:47" s="10" customFormat="1" ht="14.85" customHeight="1">
      <c r="B104" s="160"/>
      <c r="C104" s="105"/>
      <c r="D104" s="161" t="s">
        <v>4011</v>
      </c>
      <c r="E104" s="162"/>
      <c r="F104" s="162"/>
      <c r="G104" s="162"/>
      <c r="H104" s="162"/>
      <c r="I104" s="162"/>
      <c r="J104" s="163">
        <f>J248</f>
        <v>0</v>
      </c>
      <c r="K104" s="105"/>
      <c r="L104" s="164"/>
    </row>
    <row r="105" spans="1:47" s="10" customFormat="1" ht="14.85" customHeight="1">
      <c r="B105" s="160"/>
      <c r="C105" s="105"/>
      <c r="D105" s="161" t="s">
        <v>4012</v>
      </c>
      <c r="E105" s="162"/>
      <c r="F105" s="162"/>
      <c r="G105" s="162"/>
      <c r="H105" s="162"/>
      <c r="I105" s="162"/>
      <c r="J105" s="163">
        <f>J315</f>
        <v>0</v>
      </c>
      <c r="K105" s="105"/>
      <c r="L105" s="164"/>
    </row>
    <row r="106" spans="1:47" s="10" customFormat="1" ht="19.899999999999999" customHeight="1">
      <c r="B106" s="160"/>
      <c r="C106" s="105"/>
      <c r="D106" s="161" t="s">
        <v>4013</v>
      </c>
      <c r="E106" s="162"/>
      <c r="F106" s="162"/>
      <c r="G106" s="162"/>
      <c r="H106" s="162"/>
      <c r="I106" s="162"/>
      <c r="J106" s="163">
        <f>J336</f>
        <v>0</v>
      </c>
      <c r="K106" s="105"/>
      <c r="L106" s="164"/>
    </row>
    <row r="107" spans="1:47" s="10" customFormat="1" ht="19.899999999999999" customHeight="1">
      <c r="B107" s="160"/>
      <c r="C107" s="105"/>
      <c r="D107" s="161" t="s">
        <v>4014</v>
      </c>
      <c r="E107" s="162"/>
      <c r="F107" s="162"/>
      <c r="G107" s="162"/>
      <c r="H107" s="162"/>
      <c r="I107" s="162"/>
      <c r="J107" s="163">
        <f>J375</f>
        <v>0</v>
      </c>
      <c r="K107" s="105"/>
      <c r="L107" s="164"/>
    </row>
    <row r="108" spans="1:47" s="10" customFormat="1" ht="19.899999999999999" customHeight="1">
      <c r="B108" s="160"/>
      <c r="C108" s="105"/>
      <c r="D108" s="161" t="s">
        <v>4015</v>
      </c>
      <c r="E108" s="162"/>
      <c r="F108" s="162"/>
      <c r="G108" s="162"/>
      <c r="H108" s="162"/>
      <c r="I108" s="162"/>
      <c r="J108" s="163">
        <f>J407</f>
        <v>0</v>
      </c>
      <c r="K108" s="105"/>
      <c r="L108" s="164"/>
    </row>
    <row r="109" spans="1:47" s="10" customFormat="1" ht="19.899999999999999" customHeight="1">
      <c r="B109" s="160"/>
      <c r="C109" s="105"/>
      <c r="D109" s="161" t="s">
        <v>4016</v>
      </c>
      <c r="E109" s="162"/>
      <c r="F109" s="162"/>
      <c r="G109" s="162"/>
      <c r="H109" s="162"/>
      <c r="I109" s="162"/>
      <c r="J109" s="163">
        <f>J424</f>
        <v>0</v>
      </c>
      <c r="K109" s="105"/>
      <c r="L109" s="164"/>
    </row>
    <row r="110" spans="1:47" s="10" customFormat="1" ht="19.899999999999999" customHeight="1">
      <c r="B110" s="160"/>
      <c r="C110" s="105"/>
      <c r="D110" s="161" t="s">
        <v>4017</v>
      </c>
      <c r="E110" s="162"/>
      <c r="F110" s="162"/>
      <c r="G110" s="162"/>
      <c r="H110" s="162"/>
      <c r="I110" s="162"/>
      <c r="J110" s="163">
        <f>J471</f>
        <v>0</v>
      </c>
      <c r="K110" s="105"/>
      <c r="L110" s="164"/>
    </row>
    <row r="111" spans="1:47" s="10" customFormat="1" ht="19.899999999999999" customHeight="1">
      <c r="B111" s="160"/>
      <c r="C111" s="105"/>
      <c r="D111" s="161" t="s">
        <v>4018</v>
      </c>
      <c r="E111" s="162"/>
      <c r="F111" s="162"/>
      <c r="G111" s="162"/>
      <c r="H111" s="162"/>
      <c r="I111" s="162"/>
      <c r="J111" s="163">
        <f>J487</f>
        <v>0</v>
      </c>
      <c r="K111" s="105"/>
      <c r="L111" s="164"/>
    </row>
    <row r="112" spans="1:47" s="10" customFormat="1" ht="19.899999999999999" customHeight="1">
      <c r="B112" s="160"/>
      <c r="C112" s="105"/>
      <c r="D112" s="161" t="s">
        <v>4019</v>
      </c>
      <c r="E112" s="162"/>
      <c r="F112" s="162"/>
      <c r="G112" s="162"/>
      <c r="H112" s="162"/>
      <c r="I112" s="162"/>
      <c r="J112" s="163">
        <f>J500</f>
        <v>0</v>
      </c>
      <c r="K112" s="105"/>
      <c r="L112" s="164"/>
    </row>
    <row r="113" spans="1:31" s="10" customFormat="1" ht="19.899999999999999" customHeight="1">
      <c r="B113" s="160"/>
      <c r="C113" s="105"/>
      <c r="D113" s="161" t="s">
        <v>4020</v>
      </c>
      <c r="E113" s="162"/>
      <c r="F113" s="162"/>
      <c r="G113" s="162"/>
      <c r="H113" s="162"/>
      <c r="I113" s="162"/>
      <c r="J113" s="163">
        <f>J517</f>
        <v>0</v>
      </c>
      <c r="K113" s="105"/>
      <c r="L113" s="164"/>
    </row>
    <row r="114" spans="1:31" s="2" customFormat="1" ht="21.75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31" s="2" customFormat="1" ht="6.95" customHeight="1">
      <c r="A115" s="35"/>
      <c r="B115" s="55"/>
      <c r="C115" s="56"/>
      <c r="D115" s="56"/>
      <c r="E115" s="56"/>
      <c r="F115" s="56"/>
      <c r="G115" s="56"/>
      <c r="H115" s="56"/>
      <c r="I115" s="56"/>
      <c r="J115" s="56"/>
      <c r="K115" s="56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9" spans="1:31" s="2" customFormat="1" ht="6.95" customHeight="1">
      <c r="A119" s="35"/>
      <c r="B119" s="57"/>
      <c r="C119" s="58"/>
      <c r="D119" s="58"/>
      <c r="E119" s="58"/>
      <c r="F119" s="58"/>
      <c r="G119" s="58"/>
      <c r="H119" s="58"/>
      <c r="I119" s="58"/>
      <c r="J119" s="58"/>
      <c r="K119" s="58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s="2" customFormat="1" ht="24.95" customHeight="1">
      <c r="A120" s="35"/>
      <c r="B120" s="36"/>
      <c r="C120" s="24" t="s">
        <v>160</v>
      </c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31" s="2" customFormat="1" ht="6.95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31" s="2" customFormat="1" ht="12" customHeight="1">
      <c r="A122" s="35"/>
      <c r="B122" s="36"/>
      <c r="C122" s="30" t="s">
        <v>16</v>
      </c>
      <c r="D122" s="37"/>
      <c r="E122" s="37"/>
      <c r="F122" s="37"/>
      <c r="G122" s="37"/>
      <c r="H122" s="37"/>
      <c r="I122" s="37"/>
      <c r="J122" s="37"/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26.25" customHeight="1">
      <c r="A123" s="35"/>
      <c r="B123" s="36"/>
      <c r="C123" s="37"/>
      <c r="D123" s="37"/>
      <c r="E123" s="331" t="str">
        <f>E7</f>
        <v>OBJEKT E 1.PP+1.NP ETAPA 1 - stavební úpravy, Krajská zdravotní, a.s. – Nemocnice Děčín - Optimalizace 1.PP</v>
      </c>
      <c r="F123" s="332"/>
      <c r="G123" s="332"/>
      <c r="H123" s="332"/>
      <c r="I123" s="37"/>
      <c r="J123" s="37"/>
      <c r="K123" s="37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1" customFormat="1" ht="12" customHeight="1">
      <c r="B124" s="22"/>
      <c r="C124" s="30" t="s">
        <v>125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pans="1:31" s="2" customFormat="1" ht="16.5" customHeight="1">
      <c r="A125" s="35"/>
      <c r="B125" s="36"/>
      <c r="C125" s="37"/>
      <c r="D125" s="37"/>
      <c r="E125" s="331" t="s">
        <v>126</v>
      </c>
      <c r="F125" s="333"/>
      <c r="G125" s="333"/>
      <c r="H125" s="333"/>
      <c r="I125" s="37"/>
      <c r="J125" s="37"/>
      <c r="K125" s="37"/>
      <c r="L125" s="52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12" customHeight="1">
      <c r="A126" s="35"/>
      <c r="B126" s="36"/>
      <c r="C126" s="30" t="s">
        <v>127</v>
      </c>
      <c r="D126" s="37"/>
      <c r="E126" s="37"/>
      <c r="F126" s="37"/>
      <c r="G126" s="37"/>
      <c r="H126" s="37"/>
      <c r="I126" s="37"/>
      <c r="J126" s="37"/>
      <c r="K126" s="37"/>
      <c r="L126" s="52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16.5" customHeight="1">
      <c r="A127" s="35"/>
      <c r="B127" s="36"/>
      <c r="C127" s="37"/>
      <c r="D127" s="37"/>
      <c r="E127" s="284" t="str">
        <f>E11</f>
        <v>D1.01.4h1 - Slaboproudá elektrotechnika</v>
      </c>
      <c r="F127" s="333"/>
      <c r="G127" s="333"/>
      <c r="H127" s="333"/>
      <c r="I127" s="37"/>
      <c r="J127" s="37"/>
      <c r="K127" s="37"/>
      <c r="L127" s="52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2" customFormat="1" ht="6.95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52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5" s="2" customFormat="1" ht="12" customHeight="1">
      <c r="A129" s="35"/>
      <c r="B129" s="36"/>
      <c r="C129" s="30" t="s">
        <v>20</v>
      </c>
      <c r="D129" s="37"/>
      <c r="E129" s="37"/>
      <c r="F129" s="28" t="str">
        <f>F14</f>
        <v>Děčín</v>
      </c>
      <c r="G129" s="37"/>
      <c r="H129" s="37"/>
      <c r="I129" s="30" t="s">
        <v>22</v>
      </c>
      <c r="J129" s="67" t="str">
        <f>IF(J14="","",J14)</f>
        <v>24. 6. 2025</v>
      </c>
      <c r="K129" s="37"/>
      <c r="L129" s="52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2" customFormat="1" ht="6.95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52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5" s="2" customFormat="1" ht="25.7" customHeight="1">
      <c r="A131" s="35"/>
      <c r="B131" s="36"/>
      <c r="C131" s="30" t="s">
        <v>24</v>
      </c>
      <c r="D131" s="37"/>
      <c r="E131" s="37"/>
      <c r="F131" s="28" t="str">
        <f>E17</f>
        <v>Krajská zdravotní, a.s., Ústí nad Labem</v>
      </c>
      <c r="G131" s="37"/>
      <c r="H131" s="37"/>
      <c r="I131" s="30" t="s">
        <v>30</v>
      </c>
      <c r="J131" s="33" t="str">
        <f>E23</f>
        <v>PENTA PROJEKT s.r.o., Jihlava</v>
      </c>
      <c r="K131" s="37"/>
      <c r="L131" s="52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5" s="2" customFormat="1" ht="15.2" customHeight="1">
      <c r="A132" s="35"/>
      <c r="B132" s="36"/>
      <c r="C132" s="30" t="s">
        <v>28</v>
      </c>
      <c r="D132" s="37"/>
      <c r="E132" s="37"/>
      <c r="F132" s="28" t="str">
        <f>IF(E20="","",E20)</f>
        <v>Vyplň údaj</v>
      </c>
      <c r="G132" s="37"/>
      <c r="H132" s="37"/>
      <c r="I132" s="30" t="s">
        <v>32</v>
      </c>
      <c r="J132" s="33" t="str">
        <f>E26</f>
        <v>Frýba</v>
      </c>
      <c r="K132" s="37"/>
      <c r="L132" s="52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pans="1:65" s="2" customFormat="1" ht="10.35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52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pans="1:65" s="11" customFormat="1" ht="29.25" customHeight="1">
      <c r="A134" s="165"/>
      <c r="B134" s="166"/>
      <c r="C134" s="167" t="s">
        <v>161</v>
      </c>
      <c r="D134" s="168" t="s">
        <v>61</v>
      </c>
      <c r="E134" s="168" t="s">
        <v>57</v>
      </c>
      <c r="F134" s="168" t="s">
        <v>58</v>
      </c>
      <c r="G134" s="168" t="s">
        <v>162</v>
      </c>
      <c r="H134" s="168" t="s">
        <v>163</v>
      </c>
      <c r="I134" s="168" t="s">
        <v>164</v>
      </c>
      <c r="J134" s="168" t="s">
        <v>131</v>
      </c>
      <c r="K134" s="169" t="s">
        <v>165</v>
      </c>
      <c r="L134" s="170"/>
      <c r="M134" s="76" t="s">
        <v>1</v>
      </c>
      <c r="N134" s="77" t="s">
        <v>40</v>
      </c>
      <c r="O134" s="77" t="s">
        <v>166</v>
      </c>
      <c r="P134" s="77" t="s">
        <v>167</v>
      </c>
      <c r="Q134" s="77" t="s">
        <v>168</v>
      </c>
      <c r="R134" s="77" t="s">
        <v>169</v>
      </c>
      <c r="S134" s="77" t="s">
        <v>170</v>
      </c>
      <c r="T134" s="78" t="s">
        <v>171</v>
      </c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</row>
    <row r="135" spans="1:65" s="2" customFormat="1" ht="22.9" customHeight="1">
      <c r="A135" s="35"/>
      <c r="B135" s="36"/>
      <c r="C135" s="83" t="s">
        <v>172</v>
      </c>
      <c r="D135" s="37"/>
      <c r="E135" s="37"/>
      <c r="F135" s="37"/>
      <c r="G135" s="37"/>
      <c r="H135" s="37"/>
      <c r="I135" s="37"/>
      <c r="J135" s="171">
        <f>BK135</f>
        <v>0</v>
      </c>
      <c r="K135" s="37"/>
      <c r="L135" s="40"/>
      <c r="M135" s="79"/>
      <c r="N135" s="172"/>
      <c r="O135" s="80"/>
      <c r="P135" s="173">
        <f>P136</f>
        <v>0</v>
      </c>
      <c r="Q135" s="80"/>
      <c r="R135" s="173">
        <f>R136</f>
        <v>0</v>
      </c>
      <c r="S135" s="80"/>
      <c r="T135" s="174">
        <f>T136</f>
        <v>0.10525000000000001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8" t="s">
        <v>75</v>
      </c>
      <c r="AU135" s="18" t="s">
        <v>133</v>
      </c>
      <c r="BK135" s="175">
        <f>BK136</f>
        <v>0</v>
      </c>
    </row>
    <row r="136" spans="1:65" s="12" customFormat="1" ht="25.9" customHeight="1">
      <c r="B136" s="176"/>
      <c r="C136" s="177"/>
      <c r="D136" s="178" t="s">
        <v>75</v>
      </c>
      <c r="E136" s="179" t="s">
        <v>112</v>
      </c>
      <c r="F136" s="179" t="s">
        <v>4021</v>
      </c>
      <c r="G136" s="177"/>
      <c r="H136" s="177"/>
      <c r="I136" s="180"/>
      <c r="J136" s="181">
        <f>BK136</f>
        <v>0</v>
      </c>
      <c r="K136" s="177"/>
      <c r="L136" s="182"/>
      <c r="M136" s="183"/>
      <c r="N136" s="184"/>
      <c r="O136" s="184"/>
      <c r="P136" s="185">
        <f>P137+P161+P187+P336+P375+P407+P424+P471+P487+P500+P517</f>
        <v>0</v>
      </c>
      <c r="Q136" s="184"/>
      <c r="R136" s="185">
        <f>R137+R161+R187+R336+R375+R407+R424+R471+R487+R500+R517</f>
        <v>0</v>
      </c>
      <c r="S136" s="184"/>
      <c r="T136" s="186">
        <f>T137+T161+T187+T336+T375+T407+T424+T471+T487+T500+T517</f>
        <v>0.10525000000000001</v>
      </c>
      <c r="AR136" s="187" t="s">
        <v>83</v>
      </c>
      <c r="AT136" s="188" t="s">
        <v>75</v>
      </c>
      <c r="AU136" s="188" t="s">
        <v>76</v>
      </c>
      <c r="AY136" s="187" t="s">
        <v>175</v>
      </c>
      <c r="BK136" s="189">
        <f>BK137+BK161+BK187+BK336+BK375+BK407+BK424+BK471+BK487+BK500+BK517</f>
        <v>0</v>
      </c>
    </row>
    <row r="137" spans="1:65" s="12" customFormat="1" ht="22.9" customHeight="1">
      <c r="B137" s="176"/>
      <c r="C137" s="177"/>
      <c r="D137" s="178" t="s">
        <v>75</v>
      </c>
      <c r="E137" s="190" t="s">
        <v>4022</v>
      </c>
      <c r="F137" s="190" t="s">
        <v>4023</v>
      </c>
      <c r="G137" s="177"/>
      <c r="H137" s="177"/>
      <c r="I137" s="180"/>
      <c r="J137" s="191">
        <f>BK137</f>
        <v>0</v>
      </c>
      <c r="K137" s="177"/>
      <c r="L137" s="182"/>
      <c r="M137" s="183"/>
      <c r="N137" s="184"/>
      <c r="O137" s="184"/>
      <c r="P137" s="185">
        <f>SUM(P138:P160)</f>
        <v>0</v>
      </c>
      <c r="Q137" s="184"/>
      <c r="R137" s="185">
        <f>SUM(R138:R160)</f>
        <v>0</v>
      </c>
      <c r="S137" s="184"/>
      <c r="T137" s="186">
        <f>SUM(T138:T160)</f>
        <v>0.10525000000000001</v>
      </c>
      <c r="AR137" s="187" t="s">
        <v>83</v>
      </c>
      <c r="AT137" s="188" t="s">
        <v>75</v>
      </c>
      <c r="AU137" s="188" t="s">
        <v>83</v>
      </c>
      <c r="AY137" s="187" t="s">
        <v>175</v>
      </c>
      <c r="BK137" s="189">
        <f>SUM(BK138:BK160)</f>
        <v>0</v>
      </c>
    </row>
    <row r="138" spans="1:65" s="2" customFormat="1" ht="16.5" customHeight="1">
      <c r="A138" s="35"/>
      <c r="B138" s="36"/>
      <c r="C138" s="192" t="s">
        <v>83</v>
      </c>
      <c r="D138" s="192" t="s">
        <v>178</v>
      </c>
      <c r="E138" s="193" t="s">
        <v>4024</v>
      </c>
      <c r="F138" s="194" t="s">
        <v>4025</v>
      </c>
      <c r="G138" s="195" t="s">
        <v>251</v>
      </c>
      <c r="H138" s="196">
        <v>200</v>
      </c>
      <c r="I138" s="197"/>
      <c r="J138" s="198">
        <f>ROUND(I138*H138,2)</f>
        <v>0</v>
      </c>
      <c r="K138" s="194" t="s">
        <v>224</v>
      </c>
      <c r="L138" s="40"/>
      <c r="M138" s="199" t="s">
        <v>1</v>
      </c>
      <c r="N138" s="200" t="s">
        <v>41</v>
      </c>
      <c r="O138" s="72"/>
      <c r="P138" s="201">
        <f>O138*H138</f>
        <v>0</v>
      </c>
      <c r="Q138" s="201">
        <v>0</v>
      </c>
      <c r="R138" s="201">
        <f>Q138*H138</f>
        <v>0</v>
      </c>
      <c r="S138" s="201">
        <v>1.1E-4</v>
      </c>
      <c r="T138" s="202">
        <f>S138*H138</f>
        <v>2.2000000000000002E-2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85</v>
      </c>
      <c r="AY138" s="18" t="s">
        <v>175</v>
      </c>
      <c r="BE138" s="204">
        <f>IF(N138="základní",J138,0)</f>
        <v>0</v>
      </c>
      <c r="BF138" s="204">
        <f>IF(N138="snížená",J138,0)</f>
        <v>0</v>
      </c>
      <c r="BG138" s="204">
        <f>IF(N138="zákl. přenesená",J138,0)</f>
        <v>0</v>
      </c>
      <c r="BH138" s="204">
        <f>IF(N138="sníž. přenesená",J138,0)</f>
        <v>0</v>
      </c>
      <c r="BI138" s="204">
        <f>IF(N138="nulová",J138,0)</f>
        <v>0</v>
      </c>
      <c r="BJ138" s="18" t="s">
        <v>83</v>
      </c>
      <c r="BK138" s="204">
        <f>ROUND(I138*H138,2)</f>
        <v>0</v>
      </c>
      <c r="BL138" s="18" t="s">
        <v>182</v>
      </c>
      <c r="BM138" s="203" t="s">
        <v>4026</v>
      </c>
    </row>
    <row r="139" spans="1:65" s="2" customFormat="1" ht="11.25">
      <c r="A139" s="35"/>
      <c r="B139" s="36"/>
      <c r="C139" s="37"/>
      <c r="D139" s="227" t="s">
        <v>193</v>
      </c>
      <c r="E139" s="37"/>
      <c r="F139" s="228" t="s">
        <v>4027</v>
      </c>
      <c r="G139" s="37"/>
      <c r="H139" s="37"/>
      <c r="I139" s="229"/>
      <c r="J139" s="37"/>
      <c r="K139" s="37"/>
      <c r="L139" s="40"/>
      <c r="M139" s="230"/>
      <c r="N139" s="231"/>
      <c r="O139" s="72"/>
      <c r="P139" s="72"/>
      <c r="Q139" s="72"/>
      <c r="R139" s="72"/>
      <c r="S139" s="72"/>
      <c r="T139" s="73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8" t="s">
        <v>193</v>
      </c>
      <c r="AU139" s="18" t="s">
        <v>85</v>
      </c>
    </row>
    <row r="140" spans="1:65" s="14" customFormat="1" ht="11.25">
      <c r="B140" s="216"/>
      <c r="C140" s="217"/>
      <c r="D140" s="207" t="s">
        <v>184</v>
      </c>
      <c r="E140" s="218" t="s">
        <v>1</v>
      </c>
      <c r="F140" s="219" t="s">
        <v>1561</v>
      </c>
      <c r="G140" s="217"/>
      <c r="H140" s="220">
        <v>200</v>
      </c>
      <c r="I140" s="221"/>
      <c r="J140" s="217"/>
      <c r="K140" s="217"/>
      <c r="L140" s="222"/>
      <c r="M140" s="223"/>
      <c r="N140" s="224"/>
      <c r="O140" s="224"/>
      <c r="P140" s="224"/>
      <c r="Q140" s="224"/>
      <c r="R140" s="224"/>
      <c r="S140" s="224"/>
      <c r="T140" s="225"/>
      <c r="AT140" s="226" t="s">
        <v>184</v>
      </c>
      <c r="AU140" s="226" t="s">
        <v>85</v>
      </c>
      <c r="AV140" s="14" t="s">
        <v>85</v>
      </c>
      <c r="AW140" s="14" t="s">
        <v>34</v>
      </c>
      <c r="AX140" s="14" t="s">
        <v>83</v>
      </c>
      <c r="AY140" s="226" t="s">
        <v>175</v>
      </c>
    </row>
    <row r="141" spans="1:65" s="2" customFormat="1" ht="16.5" customHeight="1">
      <c r="A141" s="35"/>
      <c r="B141" s="36"/>
      <c r="C141" s="192" t="s">
        <v>85</v>
      </c>
      <c r="D141" s="192" t="s">
        <v>178</v>
      </c>
      <c r="E141" s="193" t="s">
        <v>4028</v>
      </c>
      <c r="F141" s="194" t="s">
        <v>4029</v>
      </c>
      <c r="G141" s="195" t="s">
        <v>251</v>
      </c>
      <c r="H141" s="196">
        <v>1000</v>
      </c>
      <c r="I141" s="197"/>
      <c r="J141" s="198">
        <f>ROUND(I141*H141,2)</f>
        <v>0</v>
      </c>
      <c r="K141" s="194" t="s">
        <v>224</v>
      </c>
      <c r="L141" s="40"/>
      <c r="M141" s="199" t="s">
        <v>1</v>
      </c>
      <c r="N141" s="200" t="s">
        <v>41</v>
      </c>
      <c r="O141" s="72"/>
      <c r="P141" s="201">
        <f>O141*H141</f>
        <v>0</v>
      </c>
      <c r="Q141" s="201">
        <v>0</v>
      </c>
      <c r="R141" s="201">
        <f>Q141*H141</f>
        <v>0</v>
      </c>
      <c r="S141" s="201">
        <v>4.0000000000000003E-5</v>
      </c>
      <c r="T141" s="202">
        <f>S141*H141</f>
        <v>0.04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85</v>
      </c>
      <c r="AY141" s="18" t="s">
        <v>175</v>
      </c>
      <c r="BE141" s="204">
        <f>IF(N141="základní",J141,0)</f>
        <v>0</v>
      </c>
      <c r="BF141" s="204">
        <f>IF(N141="snížená",J141,0)</f>
        <v>0</v>
      </c>
      <c r="BG141" s="204">
        <f>IF(N141="zákl. přenesená",J141,0)</f>
        <v>0</v>
      </c>
      <c r="BH141" s="204">
        <f>IF(N141="sníž. přenesená",J141,0)</f>
        <v>0</v>
      </c>
      <c r="BI141" s="204">
        <f>IF(N141="nulová",J141,0)</f>
        <v>0</v>
      </c>
      <c r="BJ141" s="18" t="s">
        <v>83</v>
      </c>
      <c r="BK141" s="204">
        <f>ROUND(I141*H141,2)</f>
        <v>0</v>
      </c>
      <c r="BL141" s="18" t="s">
        <v>182</v>
      </c>
      <c r="BM141" s="203" t="s">
        <v>4030</v>
      </c>
    </row>
    <row r="142" spans="1:65" s="2" customFormat="1" ht="11.25">
      <c r="A142" s="35"/>
      <c r="B142" s="36"/>
      <c r="C142" s="37"/>
      <c r="D142" s="227" t="s">
        <v>193</v>
      </c>
      <c r="E142" s="37"/>
      <c r="F142" s="228" t="s">
        <v>4031</v>
      </c>
      <c r="G142" s="37"/>
      <c r="H142" s="37"/>
      <c r="I142" s="229"/>
      <c r="J142" s="37"/>
      <c r="K142" s="37"/>
      <c r="L142" s="40"/>
      <c r="M142" s="230"/>
      <c r="N142" s="231"/>
      <c r="O142" s="72"/>
      <c r="P142" s="72"/>
      <c r="Q142" s="72"/>
      <c r="R142" s="72"/>
      <c r="S142" s="72"/>
      <c r="T142" s="73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8" t="s">
        <v>193</v>
      </c>
      <c r="AU142" s="18" t="s">
        <v>85</v>
      </c>
    </row>
    <row r="143" spans="1:65" s="14" customFormat="1" ht="11.25">
      <c r="B143" s="216"/>
      <c r="C143" s="217"/>
      <c r="D143" s="207" t="s">
        <v>184</v>
      </c>
      <c r="E143" s="218" t="s">
        <v>1</v>
      </c>
      <c r="F143" s="219" t="s">
        <v>4032</v>
      </c>
      <c r="G143" s="217"/>
      <c r="H143" s="220">
        <v>1000</v>
      </c>
      <c r="I143" s="221"/>
      <c r="J143" s="217"/>
      <c r="K143" s="217"/>
      <c r="L143" s="222"/>
      <c r="M143" s="223"/>
      <c r="N143" s="224"/>
      <c r="O143" s="224"/>
      <c r="P143" s="224"/>
      <c r="Q143" s="224"/>
      <c r="R143" s="224"/>
      <c r="S143" s="224"/>
      <c r="T143" s="225"/>
      <c r="AT143" s="226" t="s">
        <v>184</v>
      </c>
      <c r="AU143" s="226" t="s">
        <v>85</v>
      </c>
      <c r="AV143" s="14" t="s">
        <v>85</v>
      </c>
      <c r="AW143" s="14" t="s">
        <v>34</v>
      </c>
      <c r="AX143" s="14" t="s">
        <v>83</v>
      </c>
      <c r="AY143" s="226" t="s">
        <v>175</v>
      </c>
    </row>
    <row r="144" spans="1:65" s="2" customFormat="1" ht="24.2" customHeight="1">
      <c r="A144" s="35"/>
      <c r="B144" s="36"/>
      <c r="C144" s="192" t="s">
        <v>176</v>
      </c>
      <c r="D144" s="192" t="s">
        <v>178</v>
      </c>
      <c r="E144" s="193" t="s">
        <v>4033</v>
      </c>
      <c r="F144" s="194" t="s">
        <v>4034</v>
      </c>
      <c r="G144" s="195" t="s">
        <v>251</v>
      </c>
      <c r="H144" s="196">
        <v>1000</v>
      </c>
      <c r="I144" s="197"/>
      <c r="J144" s="198">
        <f>ROUND(I144*H144,2)</f>
        <v>0</v>
      </c>
      <c r="K144" s="194" t="s">
        <v>224</v>
      </c>
      <c r="L144" s="40"/>
      <c r="M144" s="199" t="s">
        <v>1</v>
      </c>
      <c r="N144" s="200" t="s">
        <v>41</v>
      </c>
      <c r="O144" s="72"/>
      <c r="P144" s="201">
        <f>O144*H144</f>
        <v>0</v>
      </c>
      <c r="Q144" s="201">
        <v>0</v>
      </c>
      <c r="R144" s="201">
        <f>Q144*H144</f>
        <v>0</v>
      </c>
      <c r="S144" s="201">
        <v>3.0000000000000001E-5</v>
      </c>
      <c r="T144" s="202">
        <f>S144*H144</f>
        <v>3.0000000000000002E-2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03" t="s">
        <v>182</v>
      </c>
      <c r="AT144" s="203" t="s">
        <v>178</v>
      </c>
      <c r="AU144" s="203" t="s">
        <v>85</v>
      </c>
      <c r="AY144" s="18" t="s">
        <v>175</v>
      </c>
      <c r="BE144" s="204">
        <f>IF(N144="základní",J144,0)</f>
        <v>0</v>
      </c>
      <c r="BF144" s="204">
        <f>IF(N144="snížená",J144,0)</f>
        <v>0</v>
      </c>
      <c r="BG144" s="204">
        <f>IF(N144="zákl. přenesená",J144,0)</f>
        <v>0</v>
      </c>
      <c r="BH144" s="204">
        <f>IF(N144="sníž. přenesená",J144,0)</f>
        <v>0</v>
      </c>
      <c r="BI144" s="204">
        <f>IF(N144="nulová",J144,0)</f>
        <v>0</v>
      </c>
      <c r="BJ144" s="18" t="s">
        <v>83</v>
      </c>
      <c r="BK144" s="204">
        <f>ROUND(I144*H144,2)</f>
        <v>0</v>
      </c>
      <c r="BL144" s="18" t="s">
        <v>182</v>
      </c>
      <c r="BM144" s="203" t="s">
        <v>4035</v>
      </c>
    </row>
    <row r="145" spans="1:65" s="2" customFormat="1" ht="11.25">
      <c r="A145" s="35"/>
      <c r="B145" s="36"/>
      <c r="C145" s="37"/>
      <c r="D145" s="227" t="s">
        <v>193</v>
      </c>
      <c r="E145" s="37"/>
      <c r="F145" s="228" t="s">
        <v>4036</v>
      </c>
      <c r="G145" s="37"/>
      <c r="H145" s="37"/>
      <c r="I145" s="229"/>
      <c r="J145" s="37"/>
      <c r="K145" s="37"/>
      <c r="L145" s="40"/>
      <c r="M145" s="230"/>
      <c r="N145" s="231"/>
      <c r="O145" s="72"/>
      <c r="P145" s="72"/>
      <c r="Q145" s="72"/>
      <c r="R145" s="72"/>
      <c r="S145" s="72"/>
      <c r="T145" s="73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8" t="s">
        <v>193</v>
      </c>
      <c r="AU145" s="18" t="s">
        <v>85</v>
      </c>
    </row>
    <row r="146" spans="1:65" s="14" customFormat="1" ht="11.25">
      <c r="B146" s="216"/>
      <c r="C146" s="217"/>
      <c r="D146" s="207" t="s">
        <v>184</v>
      </c>
      <c r="E146" s="218" t="s">
        <v>1</v>
      </c>
      <c r="F146" s="219" t="s">
        <v>4032</v>
      </c>
      <c r="G146" s="217"/>
      <c r="H146" s="220">
        <v>1000</v>
      </c>
      <c r="I146" s="221"/>
      <c r="J146" s="217"/>
      <c r="K146" s="217"/>
      <c r="L146" s="222"/>
      <c r="M146" s="223"/>
      <c r="N146" s="224"/>
      <c r="O146" s="224"/>
      <c r="P146" s="224"/>
      <c r="Q146" s="224"/>
      <c r="R146" s="224"/>
      <c r="S146" s="224"/>
      <c r="T146" s="225"/>
      <c r="AT146" s="226" t="s">
        <v>184</v>
      </c>
      <c r="AU146" s="226" t="s">
        <v>85</v>
      </c>
      <c r="AV146" s="14" t="s">
        <v>85</v>
      </c>
      <c r="AW146" s="14" t="s">
        <v>34</v>
      </c>
      <c r="AX146" s="14" t="s">
        <v>83</v>
      </c>
      <c r="AY146" s="226" t="s">
        <v>175</v>
      </c>
    </row>
    <row r="147" spans="1:65" s="2" customFormat="1" ht="21.75" customHeight="1">
      <c r="A147" s="35"/>
      <c r="B147" s="36"/>
      <c r="C147" s="192" t="s">
        <v>182</v>
      </c>
      <c r="D147" s="192" t="s">
        <v>178</v>
      </c>
      <c r="E147" s="193" t="s">
        <v>4037</v>
      </c>
      <c r="F147" s="194" t="s">
        <v>4038</v>
      </c>
      <c r="G147" s="195" t="s">
        <v>251</v>
      </c>
      <c r="H147" s="196">
        <v>200</v>
      </c>
      <c r="I147" s="197"/>
      <c r="J147" s="198">
        <f>ROUND(I147*H147,2)</f>
        <v>0</v>
      </c>
      <c r="K147" s="194" t="s">
        <v>224</v>
      </c>
      <c r="L147" s="40"/>
      <c r="M147" s="199" t="s">
        <v>1</v>
      </c>
      <c r="N147" s="200" t="s">
        <v>41</v>
      </c>
      <c r="O147" s="72"/>
      <c r="P147" s="201">
        <f>O147*H147</f>
        <v>0</v>
      </c>
      <c r="Q147" s="201">
        <v>0</v>
      </c>
      <c r="R147" s="201">
        <f>Q147*H147</f>
        <v>0</v>
      </c>
      <c r="S147" s="201">
        <v>3.0000000000000001E-5</v>
      </c>
      <c r="T147" s="202">
        <f>S147*H147</f>
        <v>6.0000000000000001E-3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85</v>
      </c>
      <c r="AY147" s="18" t="s">
        <v>175</v>
      </c>
      <c r="BE147" s="204">
        <f>IF(N147="základní",J147,0)</f>
        <v>0</v>
      </c>
      <c r="BF147" s="204">
        <f>IF(N147="snížená",J147,0)</f>
        <v>0</v>
      </c>
      <c r="BG147" s="204">
        <f>IF(N147="zákl. přenesená",J147,0)</f>
        <v>0</v>
      </c>
      <c r="BH147" s="204">
        <f>IF(N147="sníž. přenesená",J147,0)</f>
        <v>0</v>
      </c>
      <c r="BI147" s="204">
        <f>IF(N147="nulová",J147,0)</f>
        <v>0</v>
      </c>
      <c r="BJ147" s="18" t="s">
        <v>83</v>
      </c>
      <c r="BK147" s="204">
        <f>ROUND(I147*H147,2)</f>
        <v>0</v>
      </c>
      <c r="BL147" s="18" t="s">
        <v>182</v>
      </c>
      <c r="BM147" s="203" t="s">
        <v>4039</v>
      </c>
    </row>
    <row r="148" spans="1:65" s="2" customFormat="1" ht="11.25">
      <c r="A148" s="35"/>
      <c r="B148" s="36"/>
      <c r="C148" s="37"/>
      <c r="D148" s="227" t="s">
        <v>193</v>
      </c>
      <c r="E148" s="37"/>
      <c r="F148" s="228" t="s">
        <v>4040</v>
      </c>
      <c r="G148" s="37"/>
      <c r="H148" s="37"/>
      <c r="I148" s="229"/>
      <c r="J148" s="37"/>
      <c r="K148" s="37"/>
      <c r="L148" s="40"/>
      <c r="M148" s="230"/>
      <c r="N148" s="231"/>
      <c r="O148" s="72"/>
      <c r="P148" s="72"/>
      <c r="Q148" s="72"/>
      <c r="R148" s="72"/>
      <c r="S148" s="72"/>
      <c r="T148" s="73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8" t="s">
        <v>193</v>
      </c>
      <c r="AU148" s="18" t="s">
        <v>85</v>
      </c>
    </row>
    <row r="149" spans="1:65" s="14" customFormat="1" ht="11.25">
      <c r="B149" s="216"/>
      <c r="C149" s="217"/>
      <c r="D149" s="207" t="s">
        <v>184</v>
      </c>
      <c r="E149" s="218" t="s">
        <v>1</v>
      </c>
      <c r="F149" s="219" t="s">
        <v>1561</v>
      </c>
      <c r="G149" s="217"/>
      <c r="H149" s="220">
        <v>200</v>
      </c>
      <c r="I149" s="221"/>
      <c r="J149" s="217"/>
      <c r="K149" s="217"/>
      <c r="L149" s="222"/>
      <c r="M149" s="223"/>
      <c r="N149" s="224"/>
      <c r="O149" s="224"/>
      <c r="P149" s="224"/>
      <c r="Q149" s="224"/>
      <c r="R149" s="224"/>
      <c r="S149" s="224"/>
      <c r="T149" s="225"/>
      <c r="AT149" s="226" t="s">
        <v>184</v>
      </c>
      <c r="AU149" s="226" t="s">
        <v>85</v>
      </c>
      <c r="AV149" s="14" t="s">
        <v>85</v>
      </c>
      <c r="AW149" s="14" t="s">
        <v>34</v>
      </c>
      <c r="AX149" s="14" t="s">
        <v>83</v>
      </c>
      <c r="AY149" s="226" t="s">
        <v>175</v>
      </c>
    </row>
    <row r="150" spans="1:65" s="2" customFormat="1" ht="21.75" customHeight="1">
      <c r="A150" s="35"/>
      <c r="B150" s="36"/>
      <c r="C150" s="192" t="s">
        <v>209</v>
      </c>
      <c r="D150" s="192" t="s">
        <v>178</v>
      </c>
      <c r="E150" s="193" t="s">
        <v>4041</v>
      </c>
      <c r="F150" s="194" t="s">
        <v>4042</v>
      </c>
      <c r="G150" s="195" t="s">
        <v>181</v>
      </c>
      <c r="H150" s="196">
        <v>1</v>
      </c>
      <c r="I150" s="197"/>
      <c r="J150" s="198">
        <f>ROUND(I150*H150,2)</f>
        <v>0</v>
      </c>
      <c r="K150" s="194" t="s">
        <v>224</v>
      </c>
      <c r="L150" s="40"/>
      <c r="M150" s="199" t="s">
        <v>1</v>
      </c>
      <c r="N150" s="200" t="s">
        <v>41</v>
      </c>
      <c r="O150" s="72"/>
      <c r="P150" s="201">
        <f>O150*H150</f>
        <v>0</v>
      </c>
      <c r="Q150" s="201">
        <v>0</v>
      </c>
      <c r="R150" s="201">
        <f>Q150*H150</f>
        <v>0</v>
      </c>
      <c r="S150" s="201">
        <v>2.5000000000000001E-4</v>
      </c>
      <c r="T150" s="202">
        <f>S150*H150</f>
        <v>2.5000000000000001E-4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182</v>
      </c>
      <c r="AT150" s="203" t="s">
        <v>178</v>
      </c>
      <c r="AU150" s="203" t="s">
        <v>85</v>
      </c>
      <c r="AY150" s="18" t="s">
        <v>175</v>
      </c>
      <c r="BE150" s="204">
        <f>IF(N150="základní",J150,0)</f>
        <v>0</v>
      </c>
      <c r="BF150" s="204">
        <f>IF(N150="snížená",J150,0)</f>
        <v>0</v>
      </c>
      <c r="BG150" s="204">
        <f>IF(N150="zákl. přenesená",J150,0)</f>
        <v>0</v>
      </c>
      <c r="BH150" s="204">
        <f>IF(N150="sníž. přenesená",J150,0)</f>
        <v>0</v>
      </c>
      <c r="BI150" s="204">
        <f>IF(N150="nulová",J150,0)</f>
        <v>0</v>
      </c>
      <c r="BJ150" s="18" t="s">
        <v>83</v>
      </c>
      <c r="BK150" s="204">
        <f>ROUND(I150*H150,2)</f>
        <v>0</v>
      </c>
      <c r="BL150" s="18" t="s">
        <v>182</v>
      </c>
      <c r="BM150" s="203" t="s">
        <v>4043</v>
      </c>
    </row>
    <row r="151" spans="1:65" s="2" customFormat="1" ht="11.25">
      <c r="A151" s="35"/>
      <c r="B151" s="36"/>
      <c r="C151" s="37"/>
      <c r="D151" s="227" t="s">
        <v>193</v>
      </c>
      <c r="E151" s="37"/>
      <c r="F151" s="228" t="s">
        <v>4044</v>
      </c>
      <c r="G151" s="37"/>
      <c r="H151" s="37"/>
      <c r="I151" s="229"/>
      <c r="J151" s="37"/>
      <c r="K151" s="37"/>
      <c r="L151" s="40"/>
      <c r="M151" s="230"/>
      <c r="N151" s="231"/>
      <c r="O151" s="72"/>
      <c r="P151" s="72"/>
      <c r="Q151" s="72"/>
      <c r="R151" s="72"/>
      <c r="S151" s="72"/>
      <c r="T151" s="73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8" t="s">
        <v>193</v>
      </c>
      <c r="AU151" s="18" t="s">
        <v>85</v>
      </c>
    </row>
    <row r="152" spans="1:65" s="14" customFormat="1" ht="11.25">
      <c r="B152" s="216"/>
      <c r="C152" s="217"/>
      <c r="D152" s="207" t="s">
        <v>184</v>
      </c>
      <c r="E152" s="218" t="s">
        <v>1</v>
      </c>
      <c r="F152" s="219" t="s">
        <v>83</v>
      </c>
      <c r="G152" s="217"/>
      <c r="H152" s="220">
        <v>1</v>
      </c>
      <c r="I152" s="221"/>
      <c r="J152" s="217"/>
      <c r="K152" s="217"/>
      <c r="L152" s="222"/>
      <c r="M152" s="223"/>
      <c r="N152" s="224"/>
      <c r="O152" s="224"/>
      <c r="P152" s="224"/>
      <c r="Q152" s="224"/>
      <c r="R152" s="224"/>
      <c r="S152" s="224"/>
      <c r="T152" s="225"/>
      <c r="AT152" s="226" t="s">
        <v>184</v>
      </c>
      <c r="AU152" s="226" t="s">
        <v>85</v>
      </c>
      <c r="AV152" s="14" t="s">
        <v>85</v>
      </c>
      <c r="AW152" s="14" t="s">
        <v>34</v>
      </c>
      <c r="AX152" s="14" t="s">
        <v>83</v>
      </c>
      <c r="AY152" s="226" t="s">
        <v>175</v>
      </c>
    </row>
    <row r="153" spans="1:65" s="2" customFormat="1" ht="21.75" customHeight="1">
      <c r="A153" s="35"/>
      <c r="B153" s="36"/>
      <c r="C153" s="192" t="s">
        <v>221</v>
      </c>
      <c r="D153" s="192" t="s">
        <v>178</v>
      </c>
      <c r="E153" s="193" t="s">
        <v>4045</v>
      </c>
      <c r="F153" s="194" t="s">
        <v>4046</v>
      </c>
      <c r="G153" s="195" t="s">
        <v>181</v>
      </c>
      <c r="H153" s="196">
        <v>1</v>
      </c>
      <c r="I153" s="197"/>
      <c r="J153" s="198">
        <f>ROUND(I153*H153,2)</f>
        <v>0</v>
      </c>
      <c r="K153" s="194" t="s">
        <v>224</v>
      </c>
      <c r="L153" s="40"/>
      <c r="M153" s="199" t="s">
        <v>1</v>
      </c>
      <c r="N153" s="200" t="s">
        <v>41</v>
      </c>
      <c r="O153" s="72"/>
      <c r="P153" s="201">
        <f>O153*H153</f>
        <v>0</v>
      </c>
      <c r="Q153" s="201">
        <v>0</v>
      </c>
      <c r="R153" s="201">
        <f>Q153*H153</f>
        <v>0</v>
      </c>
      <c r="S153" s="201">
        <v>1E-3</v>
      </c>
      <c r="T153" s="202">
        <f>S153*H153</f>
        <v>1E-3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03" t="s">
        <v>182</v>
      </c>
      <c r="AT153" s="203" t="s">
        <v>178</v>
      </c>
      <c r="AU153" s="203" t="s">
        <v>85</v>
      </c>
      <c r="AY153" s="18" t="s">
        <v>175</v>
      </c>
      <c r="BE153" s="204">
        <f>IF(N153="základní",J153,0)</f>
        <v>0</v>
      </c>
      <c r="BF153" s="204">
        <f>IF(N153="snížená",J153,0)</f>
        <v>0</v>
      </c>
      <c r="BG153" s="204">
        <f>IF(N153="zákl. přenesená",J153,0)</f>
        <v>0</v>
      </c>
      <c r="BH153" s="204">
        <f>IF(N153="sníž. přenesená",J153,0)</f>
        <v>0</v>
      </c>
      <c r="BI153" s="204">
        <f>IF(N153="nulová",J153,0)</f>
        <v>0</v>
      </c>
      <c r="BJ153" s="18" t="s">
        <v>83</v>
      </c>
      <c r="BK153" s="204">
        <f>ROUND(I153*H153,2)</f>
        <v>0</v>
      </c>
      <c r="BL153" s="18" t="s">
        <v>182</v>
      </c>
      <c r="BM153" s="203" t="s">
        <v>4047</v>
      </c>
    </row>
    <row r="154" spans="1:65" s="2" customFormat="1" ht="11.25">
      <c r="A154" s="35"/>
      <c r="B154" s="36"/>
      <c r="C154" s="37"/>
      <c r="D154" s="227" t="s">
        <v>193</v>
      </c>
      <c r="E154" s="37"/>
      <c r="F154" s="228" t="s">
        <v>4048</v>
      </c>
      <c r="G154" s="37"/>
      <c r="H154" s="37"/>
      <c r="I154" s="229"/>
      <c r="J154" s="37"/>
      <c r="K154" s="37"/>
      <c r="L154" s="40"/>
      <c r="M154" s="230"/>
      <c r="N154" s="231"/>
      <c r="O154" s="72"/>
      <c r="P154" s="72"/>
      <c r="Q154" s="72"/>
      <c r="R154" s="72"/>
      <c r="S154" s="72"/>
      <c r="T154" s="73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T154" s="18" t="s">
        <v>193</v>
      </c>
      <c r="AU154" s="18" t="s">
        <v>85</v>
      </c>
    </row>
    <row r="155" spans="1:65" s="14" customFormat="1" ht="11.25">
      <c r="B155" s="216"/>
      <c r="C155" s="217"/>
      <c r="D155" s="207" t="s">
        <v>184</v>
      </c>
      <c r="E155" s="218" t="s">
        <v>1</v>
      </c>
      <c r="F155" s="219" t="s">
        <v>83</v>
      </c>
      <c r="G155" s="217"/>
      <c r="H155" s="220">
        <v>1</v>
      </c>
      <c r="I155" s="221"/>
      <c r="J155" s="217"/>
      <c r="K155" s="217"/>
      <c r="L155" s="222"/>
      <c r="M155" s="223"/>
      <c r="N155" s="224"/>
      <c r="O155" s="224"/>
      <c r="P155" s="224"/>
      <c r="Q155" s="224"/>
      <c r="R155" s="224"/>
      <c r="S155" s="224"/>
      <c r="T155" s="225"/>
      <c r="AT155" s="226" t="s">
        <v>184</v>
      </c>
      <c r="AU155" s="226" t="s">
        <v>85</v>
      </c>
      <c r="AV155" s="14" t="s">
        <v>85</v>
      </c>
      <c r="AW155" s="14" t="s">
        <v>34</v>
      </c>
      <c r="AX155" s="14" t="s">
        <v>83</v>
      </c>
      <c r="AY155" s="226" t="s">
        <v>175</v>
      </c>
    </row>
    <row r="156" spans="1:65" s="2" customFormat="1" ht="24.2" customHeight="1">
      <c r="A156" s="35"/>
      <c r="B156" s="36"/>
      <c r="C156" s="192" t="s">
        <v>200</v>
      </c>
      <c r="D156" s="192" t="s">
        <v>178</v>
      </c>
      <c r="E156" s="193" t="s">
        <v>4049</v>
      </c>
      <c r="F156" s="194" t="s">
        <v>4050</v>
      </c>
      <c r="G156" s="195" t="s">
        <v>181</v>
      </c>
      <c r="H156" s="196">
        <v>30</v>
      </c>
      <c r="I156" s="197"/>
      <c r="J156" s="198">
        <f>ROUND(I156*H156,2)</f>
        <v>0</v>
      </c>
      <c r="K156" s="194" t="s">
        <v>224</v>
      </c>
      <c r="L156" s="40"/>
      <c r="M156" s="199" t="s">
        <v>1</v>
      </c>
      <c r="N156" s="200" t="s">
        <v>41</v>
      </c>
      <c r="O156" s="72"/>
      <c r="P156" s="201">
        <f>O156*H156</f>
        <v>0</v>
      </c>
      <c r="Q156" s="201">
        <v>0</v>
      </c>
      <c r="R156" s="201">
        <f>Q156*H156</f>
        <v>0</v>
      </c>
      <c r="S156" s="201">
        <v>2.0000000000000001E-4</v>
      </c>
      <c r="T156" s="202">
        <f>S156*H156</f>
        <v>6.0000000000000001E-3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03" t="s">
        <v>182</v>
      </c>
      <c r="AT156" s="203" t="s">
        <v>178</v>
      </c>
      <c r="AU156" s="203" t="s">
        <v>85</v>
      </c>
      <c r="AY156" s="18" t="s">
        <v>175</v>
      </c>
      <c r="BE156" s="204">
        <f>IF(N156="základní",J156,0)</f>
        <v>0</v>
      </c>
      <c r="BF156" s="204">
        <f>IF(N156="snížená",J156,0)</f>
        <v>0</v>
      </c>
      <c r="BG156" s="204">
        <f>IF(N156="zákl. přenesená",J156,0)</f>
        <v>0</v>
      </c>
      <c r="BH156" s="204">
        <f>IF(N156="sníž. přenesená",J156,0)</f>
        <v>0</v>
      </c>
      <c r="BI156" s="204">
        <f>IF(N156="nulová",J156,0)</f>
        <v>0</v>
      </c>
      <c r="BJ156" s="18" t="s">
        <v>83</v>
      </c>
      <c r="BK156" s="204">
        <f>ROUND(I156*H156,2)</f>
        <v>0</v>
      </c>
      <c r="BL156" s="18" t="s">
        <v>182</v>
      </c>
      <c r="BM156" s="203" t="s">
        <v>4051</v>
      </c>
    </row>
    <row r="157" spans="1:65" s="2" customFormat="1" ht="11.25">
      <c r="A157" s="35"/>
      <c r="B157" s="36"/>
      <c r="C157" s="37"/>
      <c r="D157" s="227" t="s">
        <v>193</v>
      </c>
      <c r="E157" s="37"/>
      <c r="F157" s="228" t="s">
        <v>4052</v>
      </c>
      <c r="G157" s="37"/>
      <c r="H157" s="37"/>
      <c r="I157" s="229"/>
      <c r="J157" s="37"/>
      <c r="K157" s="37"/>
      <c r="L157" s="40"/>
      <c r="M157" s="230"/>
      <c r="N157" s="231"/>
      <c r="O157" s="72"/>
      <c r="P157" s="72"/>
      <c r="Q157" s="72"/>
      <c r="R157" s="72"/>
      <c r="S157" s="72"/>
      <c r="T157" s="73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T157" s="18" t="s">
        <v>193</v>
      </c>
      <c r="AU157" s="18" t="s">
        <v>85</v>
      </c>
    </row>
    <row r="158" spans="1:65" s="14" customFormat="1" ht="11.25">
      <c r="B158" s="216"/>
      <c r="C158" s="217"/>
      <c r="D158" s="207" t="s">
        <v>184</v>
      </c>
      <c r="E158" s="218" t="s">
        <v>1</v>
      </c>
      <c r="F158" s="219" t="s">
        <v>508</v>
      </c>
      <c r="G158" s="217"/>
      <c r="H158" s="220">
        <v>30</v>
      </c>
      <c r="I158" s="221"/>
      <c r="J158" s="217"/>
      <c r="K158" s="217"/>
      <c r="L158" s="222"/>
      <c r="M158" s="223"/>
      <c r="N158" s="224"/>
      <c r="O158" s="224"/>
      <c r="P158" s="224"/>
      <c r="Q158" s="224"/>
      <c r="R158" s="224"/>
      <c r="S158" s="224"/>
      <c r="T158" s="225"/>
      <c r="AT158" s="226" t="s">
        <v>184</v>
      </c>
      <c r="AU158" s="226" t="s">
        <v>85</v>
      </c>
      <c r="AV158" s="14" t="s">
        <v>85</v>
      </c>
      <c r="AW158" s="14" t="s">
        <v>34</v>
      </c>
      <c r="AX158" s="14" t="s">
        <v>83</v>
      </c>
      <c r="AY158" s="226" t="s">
        <v>175</v>
      </c>
    </row>
    <row r="159" spans="1:65" s="2" customFormat="1" ht="24.2" customHeight="1">
      <c r="A159" s="35"/>
      <c r="B159" s="36"/>
      <c r="C159" s="192" t="s">
        <v>239</v>
      </c>
      <c r="D159" s="192" t="s">
        <v>178</v>
      </c>
      <c r="E159" s="193" t="s">
        <v>4053</v>
      </c>
      <c r="F159" s="194" t="s">
        <v>4054</v>
      </c>
      <c r="G159" s="195" t="s">
        <v>1527</v>
      </c>
      <c r="H159" s="196">
        <v>50</v>
      </c>
      <c r="I159" s="197"/>
      <c r="J159" s="198">
        <f>ROUND(I159*H159,2)</f>
        <v>0</v>
      </c>
      <c r="K159" s="194" t="s">
        <v>1</v>
      </c>
      <c r="L159" s="40"/>
      <c r="M159" s="199" t="s">
        <v>1</v>
      </c>
      <c r="N159" s="200" t="s">
        <v>41</v>
      </c>
      <c r="O159" s="72"/>
      <c r="P159" s="201">
        <f>O159*H159</f>
        <v>0</v>
      </c>
      <c r="Q159" s="201">
        <v>0</v>
      </c>
      <c r="R159" s="201">
        <f>Q159*H159</f>
        <v>0</v>
      </c>
      <c r="S159" s="201">
        <v>0</v>
      </c>
      <c r="T159" s="20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182</v>
      </c>
      <c r="AT159" s="203" t="s">
        <v>178</v>
      </c>
      <c r="AU159" s="203" t="s">
        <v>85</v>
      </c>
      <c r="AY159" s="18" t="s">
        <v>175</v>
      </c>
      <c r="BE159" s="204">
        <f>IF(N159="základní",J159,0)</f>
        <v>0</v>
      </c>
      <c r="BF159" s="204">
        <f>IF(N159="snížená",J159,0)</f>
        <v>0</v>
      </c>
      <c r="BG159" s="204">
        <f>IF(N159="zákl. přenesená",J159,0)</f>
        <v>0</v>
      </c>
      <c r="BH159" s="204">
        <f>IF(N159="sníž. přenesená",J159,0)</f>
        <v>0</v>
      </c>
      <c r="BI159" s="204">
        <f>IF(N159="nulová",J159,0)</f>
        <v>0</v>
      </c>
      <c r="BJ159" s="18" t="s">
        <v>83</v>
      </c>
      <c r="BK159" s="204">
        <f>ROUND(I159*H159,2)</f>
        <v>0</v>
      </c>
      <c r="BL159" s="18" t="s">
        <v>182</v>
      </c>
      <c r="BM159" s="203" t="s">
        <v>4055</v>
      </c>
    </row>
    <row r="160" spans="1:65" s="14" customFormat="1" ht="11.25">
      <c r="B160" s="216"/>
      <c r="C160" s="217"/>
      <c r="D160" s="207" t="s">
        <v>184</v>
      </c>
      <c r="E160" s="218" t="s">
        <v>1</v>
      </c>
      <c r="F160" s="219" t="s">
        <v>646</v>
      </c>
      <c r="G160" s="217"/>
      <c r="H160" s="220">
        <v>50</v>
      </c>
      <c r="I160" s="221"/>
      <c r="J160" s="217"/>
      <c r="K160" s="217"/>
      <c r="L160" s="222"/>
      <c r="M160" s="223"/>
      <c r="N160" s="224"/>
      <c r="O160" s="224"/>
      <c r="P160" s="224"/>
      <c r="Q160" s="224"/>
      <c r="R160" s="224"/>
      <c r="S160" s="224"/>
      <c r="T160" s="225"/>
      <c r="AT160" s="226" t="s">
        <v>184</v>
      </c>
      <c r="AU160" s="226" t="s">
        <v>85</v>
      </c>
      <c r="AV160" s="14" t="s">
        <v>85</v>
      </c>
      <c r="AW160" s="14" t="s">
        <v>34</v>
      </c>
      <c r="AX160" s="14" t="s">
        <v>83</v>
      </c>
      <c r="AY160" s="226" t="s">
        <v>175</v>
      </c>
    </row>
    <row r="161" spans="1:65" s="12" customFormat="1" ht="22.9" customHeight="1">
      <c r="B161" s="176"/>
      <c r="C161" s="177"/>
      <c r="D161" s="178" t="s">
        <v>75</v>
      </c>
      <c r="E161" s="190" t="s">
        <v>4056</v>
      </c>
      <c r="F161" s="190" t="s">
        <v>4057</v>
      </c>
      <c r="G161" s="177"/>
      <c r="H161" s="177"/>
      <c r="I161" s="180"/>
      <c r="J161" s="191">
        <f>BK161</f>
        <v>0</v>
      </c>
      <c r="K161" s="177"/>
      <c r="L161" s="182"/>
      <c r="M161" s="183"/>
      <c r="N161" s="184"/>
      <c r="O161" s="184"/>
      <c r="P161" s="185">
        <f>SUM(P162:P186)</f>
        <v>0</v>
      </c>
      <c r="Q161" s="184"/>
      <c r="R161" s="185">
        <f>SUM(R162:R186)</f>
        <v>0</v>
      </c>
      <c r="S161" s="184"/>
      <c r="T161" s="186">
        <f>SUM(T162:T186)</f>
        <v>0</v>
      </c>
      <c r="AR161" s="187" t="s">
        <v>83</v>
      </c>
      <c r="AT161" s="188" t="s">
        <v>75</v>
      </c>
      <c r="AU161" s="188" t="s">
        <v>83</v>
      </c>
      <c r="AY161" s="187" t="s">
        <v>175</v>
      </c>
      <c r="BK161" s="189">
        <f>SUM(BK162:BK186)</f>
        <v>0</v>
      </c>
    </row>
    <row r="162" spans="1:65" s="2" customFormat="1" ht="24.2" customHeight="1">
      <c r="A162" s="35"/>
      <c r="B162" s="36"/>
      <c r="C162" s="254" t="s">
        <v>195</v>
      </c>
      <c r="D162" s="254" t="s">
        <v>539</v>
      </c>
      <c r="E162" s="255" t="s">
        <v>3337</v>
      </c>
      <c r="F162" s="256" t="s">
        <v>4058</v>
      </c>
      <c r="G162" s="257" t="s">
        <v>251</v>
      </c>
      <c r="H162" s="258">
        <v>12</v>
      </c>
      <c r="I162" s="259"/>
      <c r="J162" s="260">
        <f>ROUND(I162*H162,2)</f>
        <v>0</v>
      </c>
      <c r="K162" s="256" t="s">
        <v>1</v>
      </c>
      <c r="L162" s="261"/>
      <c r="M162" s="262" t="s">
        <v>1</v>
      </c>
      <c r="N162" s="263" t="s">
        <v>41</v>
      </c>
      <c r="O162" s="72"/>
      <c r="P162" s="201">
        <f>O162*H162</f>
        <v>0</v>
      </c>
      <c r="Q162" s="201">
        <v>0</v>
      </c>
      <c r="R162" s="201">
        <f>Q162*H162</f>
        <v>0</v>
      </c>
      <c r="S162" s="201">
        <v>0</v>
      </c>
      <c r="T162" s="20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1128</v>
      </c>
      <c r="AT162" s="203" t="s">
        <v>539</v>
      </c>
      <c r="AU162" s="203" t="s">
        <v>85</v>
      </c>
      <c r="AY162" s="18" t="s">
        <v>175</v>
      </c>
      <c r="BE162" s="204">
        <f>IF(N162="základní",J162,0)</f>
        <v>0</v>
      </c>
      <c r="BF162" s="204">
        <f>IF(N162="snížená",J162,0)</f>
        <v>0</v>
      </c>
      <c r="BG162" s="204">
        <f>IF(N162="zákl. přenesená",J162,0)</f>
        <v>0</v>
      </c>
      <c r="BH162" s="204">
        <f>IF(N162="sníž. přenesená",J162,0)</f>
        <v>0</v>
      </c>
      <c r="BI162" s="204">
        <f>IF(N162="nulová",J162,0)</f>
        <v>0</v>
      </c>
      <c r="BJ162" s="18" t="s">
        <v>83</v>
      </c>
      <c r="BK162" s="204">
        <f>ROUND(I162*H162,2)</f>
        <v>0</v>
      </c>
      <c r="BL162" s="18" t="s">
        <v>1128</v>
      </c>
      <c r="BM162" s="203" t="s">
        <v>4059</v>
      </c>
    </row>
    <row r="163" spans="1:65" s="14" customFormat="1" ht="11.25">
      <c r="B163" s="216"/>
      <c r="C163" s="217"/>
      <c r="D163" s="207" t="s">
        <v>184</v>
      </c>
      <c r="E163" s="218" t="s">
        <v>1</v>
      </c>
      <c r="F163" s="219" t="s">
        <v>8</v>
      </c>
      <c r="G163" s="217"/>
      <c r="H163" s="220">
        <v>12</v>
      </c>
      <c r="I163" s="221"/>
      <c r="J163" s="217"/>
      <c r="K163" s="217"/>
      <c r="L163" s="222"/>
      <c r="M163" s="223"/>
      <c r="N163" s="224"/>
      <c r="O163" s="224"/>
      <c r="P163" s="224"/>
      <c r="Q163" s="224"/>
      <c r="R163" s="224"/>
      <c r="S163" s="224"/>
      <c r="T163" s="225"/>
      <c r="AT163" s="226" t="s">
        <v>184</v>
      </c>
      <c r="AU163" s="226" t="s">
        <v>85</v>
      </c>
      <c r="AV163" s="14" t="s">
        <v>85</v>
      </c>
      <c r="AW163" s="14" t="s">
        <v>34</v>
      </c>
      <c r="AX163" s="14" t="s">
        <v>83</v>
      </c>
      <c r="AY163" s="226" t="s">
        <v>175</v>
      </c>
    </row>
    <row r="164" spans="1:65" s="2" customFormat="1" ht="33" customHeight="1">
      <c r="A164" s="35"/>
      <c r="B164" s="36"/>
      <c r="C164" s="192" t="s">
        <v>258</v>
      </c>
      <c r="D164" s="192" t="s">
        <v>178</v>
      </c>
      <c r="E164" s="193" t="s">
        <v>4060</v>
      </c>
      <c r="F164" s="194" t="s">
        <v>4061</v>
      </c>
      <c r="G164" s="195" t="s">
        <v>181</v>
      </c>
      <c r="H164" s="196">
        <v>12</v>
      </c>
      <c r="I164" s="197"/>
      <c r="J164" s="198">
        <f>ROUND(I164*H164,2)</f>
        <v>0</v>
      </c>
      <c r="K164" s="194" t="s">
        <v>224</v>
      </c>
      <c r="L164" s="40"/>
      <c r="M164" s="199" t="s">
        <v>1</v>
      </c>
      <c r="N164" s="200" t="s">
        <v>41</v>
      </c>
      <c r="O164" s="72"/>
      <c r="P164" s="201">
        <f>O164*H164</f>
        <v>0</v>
      </c>
      <c r="Q164" s="201">
        <v>0</v>
      </c>
      <c r="R164" s="201">
        <f>Q164*H164</f>
        <v>0</v>
      </c>
      <c r="S164" s="201">
        <v>0</v>
      </c>
      <c r="T164" s="20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03" t="s">
        <v>559</v>
      </c>
      <c r="AT164" s="203" t="s">
        <v>178</v>
      </c>
      <c r="AU164" s="203" t="s">
        <v>85</v>
      </c>
      <c r="AY164" s="18" t="s">
        <v>175</v>
      </c>
      <c r="BE164" s="204">
        <f>IF(N164="základní",J164,0)</f>
        <v>0</v>
      </c>
      <c r="BF164" s="204">
        <f>IF(N164="snížená",J164,0)</f>
        <v>0</v>
      </c>
      <c r="BG164" s="204">
        <f>IF(N164="zákl. přenesená",J164,0)</f>
        <v>0</v>
      </c>
      <c r="BH164" s="204">
        <f>IF(N164="sníž. přenesená",J164,0)</f>
        <v>0</v>
      </c>
      <c r="BI164" s="204">
        <f>IF(N164="nulová",J164,0)</f>
        <v>0</v>
      </c>
      <c r="BJ164" s="18" t="s">
        <v>83</v>
      </c>
      <c r="BK164" s="204">
        <f>ROUND(I164*H164,2)</f>
        <v>0</v>
      </c>
      <c r="BL164" s="18" t="s">
        <v>559</v>
      </c>
      <c r="BM164" s="203" t="s">
        <v>4062</v>
      </c>
    </row>
    <row r="165" spans="1:65" s="2" customFormat="1" ht="11.25">
      <c r="A165" s="35"/>
      <c r="B165" s="36"/>
      <c r="C165" s="37"/>
      <c r="D165" s="227" t="s">
        <v>193</v>
      </c>
      <c r="E165" s="37"/>
      <c r="F165" s="228" t="s">
        <v>4063</v>
      </c>
      <c r="G165" s="37"/>
      <c r="H165" s="37"/>
      <c r="I165" s="229"/>
      <c r="J165" s="37"/>
      <c r="K165" s="37"/>
      <c r="L165" s="40"/>
      <c r="M165" s="230"/>
      <c r="N165" s="231"/>
      <c r="O165" s="72"/>
      <c r="P165" s="72"/>
      <c r="Q165" s="72"/>
      <c r="R165" s="72"/>
      <c r="S165" s="72"/>
      <c r="T165" s="73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T165" s="18" t="s">
        <v>193</v>
      </c>
      <c r="AU165" s="18" t="s">
        <v>85</v>
      </c>
    </row>
    <row r="166" spans="1:65" s="14" customFormat="1" ht="11.25">
      <c r="B166" s="216"/>
      <c r="C166" s="217"/>
      <c r="D166" s="207" t="s">
        <v>184</v>
      </c>
      <c r="E166" s="218" t="s">
        <v>1</v>
      </c>
      <c r="F166" s="219" t="s">
        <v>8</v>
      </c>
      <c r="G166" s="217"/>
      <c r="H166" s="220">
        <v>12</v>
      </c>
      <c r="I166" s="221"/>
      <c r="J166" s="217"/>
      <c r="K166" s="217"/>
      <c r="L166" s="222"/>
      <c r="M166" s="223"/>
      <c r="N166" s="224"/>
      <c r="O166" s="224"/>
      <c r="P166" s="224"/>
      <c r="Q166" s="224"/>
      <c r="R166" s="224"/>
      <c r="S166" s="224"/>
      <c r="T166" s="225"/>
      <c r="AT166" s="226" t="s">
        <v>184</v>
      </c>
      <c r="AU166" s="226" t="s">
        <v>85</v>
      </c>
      <c r="AV166" s="14" t="s">
        <v>85</v>
      </c>
      <c r="AW166" s="14" t="s">
        <v>34</v>
      </c>
      <c r="AX166" s="14" t="s">
        <v>83</v>
      </c>
      <c r="AY166" s="226" t="s">
        <v>175</v>
      </c>
    </row>
    <row r="167" spans="1:65" s="2" customFormat="1" ht="37.9" customHeight="1">
      <c r="A167" s="35"/>
      <c r="B167" s="36"/>
      <c r="C167" s="254" t="s">
        <v>188</v>
      </c>
      <c r="D167" s="254" t="s">
        <v>539</v>
      </c>
      <c r="E167" s="255" t="s">
        <v>4064</v>
      </c>
      <c r="F167" s="256" t="s">
        <v>4065</v>
      </c>
      <c r="G167" s="257" t="s">
        <v>251</v>
      </c>
      <c r="H167" s="258">
        <v>12</v>
      </c>
      <c r="I167" s="259"/>
      <c r="J167" s="260">
        <f>ROUND(I167*H167,2)</f>
        <v>0</v>
      </c>
      <c r="K167" s="256" t="s">
        <v>1</v>
      </c>
      <c r="L167" s="261"/>
      <c r="M167" s="262" t="s">
        <v>1</v>
      </c>
      <c r="N167" s="263" t="s">
        <v>41</v>
      </c>
      <c r="O167" s="72"/>
      <c r="P167" s="201">
        <f>O167*H167</f>
        <v>0</v>
      </c>
      <c r="Q167" s="201">
        <v>0</v>
      </c>
      <c r="R167" s="201">
        <f>Q167*H167</f>
        <v>0</v>
      </c>
      <c r="S167" s="201">
        <v>0</v>
      </c>
      <c r="T167" s="20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03" t="s">
        <v>1128</v>
      </c>
      <c r="AT167" s="203" t="s">
        <v>539</v>
      </c>
      <c r="AU167" s="203" t="s">
        <v>85</v>
      </c>
      <c r="AY167" s="18" t="s">
        <v>175</v>
      </c>
      <c r="BE167" s="204">
        <f>IF(N167="základní",J167,0)</f>
        <v>0</v>
      </c>
      <c r="BF167" s="204">
        <f>IF(N167="snížená",J167,0)</f>
        <v>0</v>
      </c>
      <c r="BG167" s="204">
        <f>IF(N167="zákl. přenesená",J167,0)</f>
        <v>0</v>
      </c>
      <c r="BH167" s="204">
        <f>IF(N167="sníž. přenesená",J167,0)</f>
        <v>0</v>
      </c>
      <c r="BI167" s="204">
        <f>IF(N167="nulová",J167,0)</f>
        <v>0</v>
      </c>
      <c r="BJ167" s="18" t="s">
        <v>83</v>
      </c>
      <c r="BK167" s="204">
        <f>ROUND(I167*H167,2)</f>
        <v>0</v>
      </c>
      <c r="BL167" s="18" t="s">
        <v>1128</v>
      </c>
      <c r="BM167" s="203" t="s">
        <v>4066</v>
      </c>
    </row>
    <row r="168" spans="1:65" s="14" customFormat="1" ht="11.25">
      <c r="B168" s="216"/>
      <c r="C168" s="217"/>
      <c r="D168" s="207" t="s">
        <v>184</v>
      </c>
      <c r="E168" s="218" t="s">
        <v>1</v>
      </c>
      <c r="F168" s="219" t="s">
        <v>8</v>
      </c>
      <c r="G168" s="217"/>
      <c r="H168" s="220">
        <v>12</v>
      </c>
      <c r="I168" s="221"/>
      <c r="J168" s="217"/>
      <c r="K168" s="217"/>
      <c r="L168" s="222"/>
      <c r="M168" s="223"/>
      <c r="N168" s="224"/>
      <c r="O168" s="224"/>
      <c r="P168" s="224"/>
      <c r="Q168" s="224"/>
      <c r="R168" s="224"/>
      <c r="S168" s="224"/>
      <c r="T168" s="225"/>
      <c r="AT168" s="226" t="s">
        <v>184</v>
      </c>
      <c r="AU168" s="226" t="s">
        <v>85</v>
      </c>
      <c r="AV168" s="14" t="s">
        <v>85</v>
      </c>
      <c r="AW168" s="14" t="s">
        <v>34</v>
      </c>
      <c r="AX168" s="14" t="s">
        <v>83</v>
      </c>
      <c r="AY168" s="226" t="s">
        <v>175</v>
      </c>
    </row>
    <row r="169" spans="1:65" s="2" customFormat="1" ht="33" customHeight="1">
      <c r="A169" s="35"/>
      <c r="B169" s="36"/>
      <c r="C169" s="192" t="s">
        <v>8</v>
      </c>
      <c r="D169" s="192" t="s">
        <v>178</v>
      </c>
      <c r="E169" s="193" t="s">
        <v>4067</v>
      </c>
      <c r="F169" s="194" t="s">
        <v>4068</v>
      </c>
      <c r="G169" s="195" t="s">
        <v>181</v>
      </c>
      <c r="H169" s="196">
        <v>12</v>
      </c>
      <c r="I169" s="197"/>
      <c r="J169" s="198">
        <f>ROUND(I169*H169,2)</f>
        <v>0</v>
      </c>
      <c r="K169" s="194" t="s">
        <v>224</v>
      </c>
      <c r="L169" s="40"/>
      <c r="M169" s="199" t="s">
        <v>1</v>
      </c>
      <c r="N169" s="200" t="s">
        <v>41</v>
      </c>
      <c r="O169" s="72"/>
      <c r="P169" s="201">
        <f>O169*H169</f>
        <v>0</v>
      </c>
      <c r="Q169" s="201">
        <v>0</v>
      </c>
      <c r="R169" s="201">
        <f>Q169*H169</f>
        <v>0</v>
      </c>
      <c r="S169" s="201">
        <v>0</v>
      </c>
      <c r="T169" s="20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03" t="s">
        <v>559</v>
      </c>
      <c r="AT169" s="203" t="s">
        <v>178</v>
      </c>
      <c r="AU169" s="203" t="s">
        <v>85</v>
      </c>
      <c r="AY169" s="18" t="s">
        <v>175</v>
      </c>
      <c r="BE169" s="204">
        <f>IF(N169="základní",J169,0)</f>
        <v>0</v>
      </c>
      <c r="BF169" s="204">
        <f>IF(N169="snížená",J169,0)</f>
        <v>0</v>
      </c>
      <c r="BG169" s="204">
        <f>IF(N169="zákl. přenesená",J169,0)</f>
        <v>0</v>
      </c>
      <c r="BH169" s="204">
        <f>IF(N169="sníž. přenesená",J169,0)</f>
        <v>0</v>
      </c>
      <c r="BI169" s="204">
        <f>IF(N169="nulová",J169,0)</f>
        <v>0</v>
      </c>
      <c r="BJ169" s="18" t="s">
        <v>83</v>
      </c>
      <c r="BK169" s="204">
        <f>ROUND(I169*H169,2)</f>
        <v>0</v>
      </c>
      <c r="BL169" s="18" t="s">
        <v>559</v>
      </c>
      <c r="BM169" s="203" t="s">
        <v>4069</v>
      </c>
    </row>
    <row r="170" spans="1:65" s="2" customFormat="1" ht="11.25">
      <c r="A170" s="35"/>
      <c r="B170" s="36"/>
      <c r="C170" s="37"/>
      <c r="D170" s="227" t="s">
        <v>193</v>
      </c>
      <c r="E170" s="37"/>
      <c r="F170" s="228" t="s">
        <v>4070</v>
      </c>
      <c r="G170" s="37"/>
      <c r="H170" s="37"/>
      <c r="I170" s="229"/>
      <c r="J170" s="37"/>
      <c r="K170" s="37"/>
      <c r="L170" s="40"/>
      <c r="M170" s="230"/>
      <c r="N170" s="231"/>
      <c r="O170" s="72"/>
      <c r="P170" s="72"/>
      <c r="Q170" s="72"/>
      <c r="R170" s="72"/>
      <c r="S170" s="72"/>
      <c r="T170" s="73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T170" s="18" t="s">
        <v>193</v>
      </c>
      <c r="AU170" s="18" t="s">
        <v>85</v>
      </c>
    </row>
    <row r="171" spans="1:65" s="14" customFormat="1" ht="11.25">
      <c r="B171" s="216"/>
      <c r="C171" s="217"/>
      <c r="D171" s="207" t="s">
        <v>184</v>
      </c>
      <c r="E171" s="218" t="s">
        <v>1</v>
      </c>
      <c r="F171" s="219" t="s">
        <v>8</v>
      </c>
      <c r="G171" s="217"/>
      <c r="H171" s="220">
        <v>12</v>
      </c>
      <c r="I171" s="221"/>
      <c r="J171" s="217"/>
      <c r="K171" s="217"/>
      <c r="L171" s="222"/>
      <c r="M171" s="223"/>
      <c r="N171" s="224"/>
      <c r="O171" s="224"/>
      <c r="P171" s="224"/>
      <c r="Q171" s="224"/>
      <c r="R171" s="224"/>
      <c r="S171" s="224"/>
      <c r="T171" s="225"/>
      <c r="AT171" s="226" t="s">
        <v>184</v>
      </c>
      <c r="AU171" s="226" t="s">
        <v>85</v>
      </c>
      <c r="AV171" s="14" t="s">
        <v>85</v>
      </c>
      <c r="AW171" s="14" t="s">
        <v>34</v>
      </c>
      <c r="AX171" s="14" t="s">
        <v>83</v>
      </c>
      <c r="AY171" s="226" t="s">
        <v>175</v>
      </c>
    </row>
    <row r="172" spans="1:65" s="2" customFormat="1" ht="24.2" customHeight="1">
      <c r="A172" s="35"/>
      <c r="B172" s="36"/>
      <c r="C172" s="254" t="s">
        <v>292</v>
      </c>
      <c r="D172" s="254" t="s">
        <v>539</v>
      </c>
      <c r="E172" s="255" t="s">
        <v>4071</v>
      </c>
      <c r="F172" s="256" t="s">
        <v>4072</v>
      </c>
      <c r="G172" s="257" t="s">
        <v>251</v>
      </c>
      <c r="H172" s="258">
        <v>15</v>
      </c>
      <c r="I172" s="259"/>
      <c r="J172" s="260">
        <f>ROUND(I172*H172,2)</f>
        <v>0</v>
      </c>
      <c r="K172" s="256" t="s">
        <v>1</v>
      </c>
      <c r="L172" s="261"/>
      <c r="M172" s="262" t="s">
        <v>1</v>
      </c>
      <c r="N172" s="263" t="s">
        <v>41</v>
      </c>
      <c r="O172" s="72"/>
      <c r="P172" s="201">
        <f>O172*H172</f>
        <v>0</v>
      </c>
      <c r="Q172" s="201">
        <v>0</v>
      </c>
      <c r="R172" s="201">
        <f>Q172*H172</f>
        <v>0</v>
      </c>
      <c r="S172" s="201">
        <v>0</v>
      </c>
      <c r="T172" s="20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03" t="s">
        <v>239</v>
      </c>
      <c r="AT172" s="203" t="s">
        <v>539</v>
      </c>
      <c r="AU172" s="203" t="s">
        <v>85</v>
      </c>
      <c r="AY172" s="18" t="s">
        <v>175</v>
      </c>
      <c r="BE172" s="204">
        <f>IF(N172="základní",J172,0)</f>
        <v>0</v>
      </c>
      <c r="BF172" s="204">
        <f>IF(N172="snížená",J172,0)</f>
        <v>0</v>
      </c>
      <c r="BG172" s="204">
        <f>IF(N172="zákl. přenesená",J172,0)</f>
        <v>0</v>
      </c>
      <c r="BH172" s="204">
        <f>IF(N172="sníž. přenesená",J172,0)</f>
        <v>0</v>
      </c>
      <c r="BI172" s="204">
        <f>IF(N172="nulová",J172,0)</f>
        <v>0</v>
      </c>
      <c r="BJ172" s="18" t="s">
        <v>83</v>
      </c>
      <c r="BK172" s="204">
        <f>ROUND(I172*H172,2)</f>
        <v>0</v>
      </c>
      <c r="BL172" s="18" t="s">
        <v>182</v>
      </c>
      <c r="BM172" s="203" t="s">
        <v>4073</v>
      </c>
    </row>
    <row r="173" spans="1:65" s="14" customFormat="1" ht="11.25">
      <c r="B173" s="216"/>
      <c r="C173" s="217"/>
      <c r="D173" s="207" t="s">
        <v>184</v>
      </c>
      <c r="E173" s="218" t="s">
        <v>1</v>
      </c>
      <c r="F173" s="219" t="s">
        <v>4074</v>
      </c>
      <c r="G173" s="217"/>
      <c r="H173" s="220">
        <v>15</v>
      </c>
      <c r="I173" s="221"/>
      <c r="J173" s="217"/>
      <c r="K173" s="217"/>
      <c r="L173" s="222"/>
      <c r="M173" s="223"/>
      <c r="N173" s="224"/>
      <c r="O173" s="224"/>
      <c r="P173" s="224"/>
      <c r="Q173" s="224"/>
      <c r="R173" s="224"/>
      <c r="S173" s="224"/>
      <c r="T173" s="225"/>
      <c r="AT173" s="226" t="s">
        <v>184</v>
      </c>
      <c r="AU173" s="226" t="s">
        <v>85</v>
      </c>
      <c r="AV173" s="14" t="s">
        <v>85</v>
      </c>
      <c r="AW173" s="14" t="s">
        <v>34</v>
      </c>
      <c r="AX173" s="14" t="s">
        <v>83</v>
      </c>
      <c r="AY173" s="226" t="s">
        <v>175</v>
      </c>
    </row>
    <row r="174" spans="1:65" s="2" customFormat="1" ht="24.2" customHeight="1">
      <c r="A174" s="35"/>
      <c r="B174" s="36"/>
      <c r="C174" s="254" t="s">
        <v>298</v>
      </c>
      <c r="D174" s="254" t="s">
        <v>539</v>
      </c>
      <c r="E174" s="255" t="s">
        <v>4075</v>
      </c>
      <c r="F174" s="256" t="s">
        <v>4076</v>
      </c>
      <c r="G174" s="257" t="s">
        <v>251</v>
      </c>
      <c r="H174" s="258">
        <v>15</v>
      </c>
      <c r="I174" s="259"/>
      <c r="J174" s="260">
        <f>ROUND(I174*H174,2)</f>
        <v>0</v>
      </c>
      <c r="K174" s="256" t="s">
        <v>1</v>
      </c>
      <c r="L174" s="261"/>
      <c r="M174" s="262" t="s">
        <v>1</v>
      </c>
      <c r="N174" s="263" t="s">
        <v>41</v>
      </c>
      <c r="O174" s="72"/>
      <c r="P174" s="201">
        <f>O174*H174</f>
        <v>0</v>
      </c>
      <c r="Q174" s="201">
        <v>0</v>
      </c>
      <c r="R174" s="201">
        <f>Q174*H174</f>
        <v>0</v>
      </c>
      <c r="S174" s="201">
        <v>0</v>
      </c>
      <c r="T174" s="20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03" t="s">
        <v>239</v>
      </c>
      <c r="AT174" s="203" t="s">
        <v>539</v>
      </c>
      <c r="AU174" s="203" t="s">
        <v>85</v>
      </c>
      <c r="AY174" s="18" t="s">
        <v>175</v>
      </c>
      <c r="BE174" s="204">
        <f>IF(N174="základní",J174,0)</f>
        <v>0</v>
      </c>
      <c r="BF174" s="204">
        <f>IF(N174="snížená",J174,0)</f>
        <v>0</v>
      </c>
      <c r="BG174" s="204">
        <f>IF(N174="zákl. přenesená",J174,0)</f>
        <v>0</v>
      </c>
      <c r="BH174" s="204">
        <f>IF(N174="sníž. přenesená",J174,0)</f>
        <v>0</v>
      </c>
      <c r="BI174" s="204">
        <f>IF(N174="nulová",J174,0)</f>
        <v>0</v>
      </c>
      <c r="BJ174" s="18" t="s">
        <v>83</v>
      </c>
      <c r="BK174" s="204">
        <f>ROUND(I174*H174,2)</f>
        <v>0</v>
      </c>
      <c r="BL174" s="18" t="s">
        <v>182</v>
      </c>
      <c r="BM174" s="203" t="s">
        <v>4077</v>
      </c>
    </row>
    <row r="175" spans="1:65" s="14" customFormat="1" ht="11.25">
      <c r="B175" s="216"/>
      <c r="C175" s="217"/>
      <c r="D175" s="207" t="s">
        <v>184</v>
      </c>
      <c r="E175" s="218" t="s">
        <v>1</v>
      </c>
      <c r="F175" s="219" t="s">
        <v>303</v>
      </c>
      <c r="G175" s="217"/>
      <c r="H175" s="220">
        <v>15</v>
      </c>
      <c r="I175" s="221"/>
      <c r="J175" s="217"/>
      <c r="K175" s="217"/>
      <c r="L175" s="222"/>
      <c r="M175" s="223"/>
      <c r="N175" s="224"/>
      <c r="O175" s="224"/>
      <c r="P175" s="224"/>
      <c r="Q175" s="224"/>
      <c r="R175" s="224"/>
      <c r="S175" s="224"/>
      <c r="T175" s="225"/>
      <c r="AT175" s="226" t="s">
        <v>184</v>
      </c>
      <c r="AU175" s="226" t="s">
        <v>85</v>
      </c>
      <c r="AV175" s="14" t="s">
        <v>85</v>
      </c>
      <c r="AW175" s="14" t="s">
        <v>34</v>
      </c>
      <c r="AX175" s="14" t="s">
        <v>83</v>
      </c>
      <c r="AY175" s="226" t="s">
        <v>175</v>
      </c>
    </row>
    <row r="176" spans="1:65" s="2" customFormat="1" ht="24.2" customHeight="1">
      <c r="A176" s="35"/>
      <c r="B176" s="36"/>
      <c r="C176" s="192" t="s">
        <v>303</v>
      </c>
      <c r="D176" s="192" t="s">
        <v>178</v>
      </c>
      <c r="E176" s="193" t="s">
        <v>4078</v>
      </c>
      <c r="F176" s="194" t="s">
        <v>4079</v>
      </c>
      <c r="G176" s="195" t="s">
        <v>251</v>
      </c>
      <c r="H176" s="196">
        <v>15</v>
      </c>
      <c r="I176" s="197"/>
      <c r="J176" s="198">
        <f>ROUND(I176*H176,2)</f>
        <v>0</v>
      </c>
      <c r="K176" s="194" t="s">
        <v>224</v>
      </c>
      <c r="L176" s="40"/>
      <c r="M176" s="199" t="s">
        <v>1</v>
      </c>
      <c r="N176" s="200" t="s">
        <v>41</v>
      </c>
      <c r="O176" s="72"/>
      <c r="P176" s="201">
        <f>O176*H176</f>
        <v>0</v>
      </c>
      <c r="Q176" s="201">
        <v>0</v>
      </c>
      <c r="R176" s="201">
        <f>Q176*H176</f>
        <v>0</v>
      </c>
      <c r="S176" s="201">
        <v>0</v>
      </c>
      <c r="T176" s="20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03" t="s">
        <v>182</v>
      </c>
      <c r="AT176" s="203" t="s">
        <v>178</v>
      </c>
      <c r="AU176" s="203" t="s">
        <v>85</v>
      </c>
      <c r="AY176" s="18" t="s">
        <v>175</v>
      </c>
      <c r="BE176" s="204">
        <f>IF(N176="základní",J176,0)</f>
        <v>0</v>
      </c>
      <c r="BF176" s="204">
        <f>IF(N176="snížená",J176,0)</f>
        <v>0</v>
      </c>
      <c r="BG176" s="204">
        <f>IF(N176="zákl. přenesená",J176,0)</f>
        <v>0</v>
      </c>
      <c r="BH176" s="204">
        <f>IF(N176="sníž. přenesená",J176,0)</f>
        <v>0</v>
      </c>
      <c r="BI176" s="204">
        <f>IF(N176="nulová",J176,0)</f>
        <v>0</v>
      </c>
      <c r="BJ176" s="18" t="s">
        <v>83</v>
      </c>
      <c r="BK176" s="204">
        <f>ROUND(I176*H176,2)</f>
        <v>0</v>
      </c>
      <c r="BL176" s="18" t="s">
        <v>182</v>
      </c>
      <c r="BM176" s="203" t="s">
        <v>4080</v>
      </c>
    </row>
    <row r="177" spans="1:65" s="2" customFormat="1" ht="11.25">
      <c r="A177" s="35"/>
      <c r="B177" s="36"/>
      <c r="C177" s="37"/>
      <c r="D177" s="227" t="s">
        <v>193</v>
      </c>
      <c r="E177" s="37"/>
      <c r="F177" s="228" t="s">
        <v>4081</v>
      </c>
      <c r="G177" s="37"/>
      <c r="H177" s="37"/>
      <c r="I177" s="229"/>
      <c r="J177" s="37"/>
      <c r="K177" s="37"/>
      <c r="L177" s="40"/>
      <c r="M177" s="230"/>
      <c r="N177" s="231"/>
      <c r="O177" s="72"/>
      <c r="P177" s="72"/>
      <c r="Q177" s="72"/>
      <c r="R177" s="72"/>
      <c r="S177" s="72"/>
      <c r="T177" s="73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T177" s="18" t="s">
        <v>193</v>
      </c>
      <c r="AU177" s="18" t="s">
        <v>85</v>
      </c>
    </row>
    <row r="178" spans="1:65" s="14" customFormat="1" ht="11.25">
      <c r="B178" s="216"/>
      <c r="C178" s="217"/>
      <c r="D178" s="207" t="s">
        <v>184</v>
      </c>
      <c r="E178" s="218" t="s">
        <v>1</v>
      </c>
      <c r="F178" s="219" t="s">
        <v>303</v>
      </c>
      <c r="G178" s="217"/>
      <c r="H178" s="220">
        <v>15</v>
      </c>
      <c r="I178" s="221"/>
      <c r="J178" s="217"/>
      <c r="K178" s="217"/>
      <c r="L178" s="222"/>
      <c r="M178" s="223"/>
      <c r="N178" s="224"/>
      <c r="O178" s="224"/>
      <c r="P178" s="224"/>
      <c r="Q178" s="224"/>
      <c r="R178" s="224"/>
      <c r="S178" s="224"/>
      <c r="T178" s="225"/>
      <c r="AT178" s="226" t="s">
        <v>184</v>
      </c>
      <c r="AU178" s="226" t="s">
        <v>85</v>
      </c>
      <c r="AV178" s="14" t="s">
        <v>85</v>
      </c>
      <c r="AW178" s="14" t="s">
        <v>34</v>
      </c>
      <c r="AX178" s="14" t="s">
        <v>83</v>
      </c>
      <c r="AY178" s="226" t="s">
        <v>175</v>
      </c>
    </row>
    <row r="179" spans="1:65" s="2" customFormat="1" ht="24.2" customHeight="1">
      <c r="A179" s="35"/>
      <c r="B179" s="36"/>
      <c r="C179" s="254" t="s">
        <v>309</v>
      </c>
      <c r="D179" s="254" t="s">
        <v>539</v>
      </c>
      <c r="E179" s="255" t="s">
        <v>4082</v>
      </c>
      <c r="F179" s="256" t="s">
        <v>4083</v>
      </c>
      <c r="G179" s="257" t="s">
        <v>251</v>
      </c>
      <c r="H179" s="258">
        <v>70</v>
      </c>
      <c r="I179" s="259"/>
      <c r="J179" s="260">
        <f>ROUND(I179*H179,2)</f>
        <v>0</v>
      </c>
      <c r="K179" s="256" t="s">
        <v>1</v>
      </c>
      <c r="L179" s="261"/>
      <c r="M179" s="262" t="s">
        <v>1</v>
      </c>
      <c r="N179" s="263" t="s">
        <v>41</v>
      </c>
      <c r="O179" s="72"/>
      <c r="P179" s="201">
        <f>O179*H179</f>
        <v>0</v>
      </c>
      <c r="Q179" s="201">
        <v>0</v>
      </c>
      <c r="R179" s="201">
        <f>Q179*H179</f>
        <v>0</v>
      </c>
      <c r="S179" s="201">
        <v>0</v>
      </c>
      <c r="T179" s="20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03" t="s">
        <v>239</v>
      </c>
      <c r="AT179" s="203" t="s">
        <v>539</v>
      </c>
      <c r="AU179" s="203" t="s">
        <v>85</v>
      </c>
      <c r="AY179" s="18" t="s">
        <v>175</v>
      </c>
      <c r="BE179" s="204">
        <f>IF(N179="základní",J179,0)</f>
        <v>0</v>
      </c>
      <c r="BF179" s="204">
        <f>IF(N179="snížená",J179,0)</f>
        <v>0</v>
      </c>
      <c r="BG179" s="204">
        <f>IF(N179="zákl. přenesená",J179,0)</f>
        <v>0</v>
      </c>
      <c r="BH179" s="204">
        <f>IF(N179="sníž. přenesená",J179,0)</f>
        <v>0</v>
      </c>
      <c r="BI179" s="204">
        <f>IF(N179="nulová",J179,0)</f>
        <v>0</v>
      </c>
      <c r="BJ179" s="18" t="s">
        <v>83</v>
      </c>
      <c r="BK179" s="204">
        <f>ROUND(I179*H179,2)</f>
        <v>0</v>
      </c>
      <c r="BL179" s="18" t="s">
        <v>182</v>
      </c>
      <c r="BM179" s="203" t="s">
        <v>4084</v>
      </c>
    </row>
    <row r="180" spans="1:65" s="14" customFormat="1" ht="11.25">
      <c r="B180" s="216"/>
      <c r="C180" s="217"/>
      <c r="D180" s="207" t="s">
        <v>184</v>
      </c>
      <c r="E180" s="218" t="s">
        <v>1</v>
      </c>
      <c r="F180" s="219" t="s">
        <v>4085</v>
      </c>
      <c r="G180" s="217"/>
      <c r="H180" s="220">
        <v>40</v>
      </c>
      <c r="I180" s="221"/>
      <c r="J180" s="217"/>
      <c r="K180" s="217"/>
      <c r="L180" s="222"/>
      <c r="M180" s="223"/>
      <c r="N180" s="224"/>
      <c r="O180" s="224"/>
      <c r="P180" s="224"/>
      <c r="Q180" s="224"/>
      <c r="R180" s="224"/>
      <c r="S180" s="224"/>
      <c r="T180" s="225"/>
      <c r="AT180" s="226" t="s">
        <v>184</v>
      </c>
      <c r="AU180" s="226" t="s">
        <v>85</v>
      </c>
      <c r="AV180" s="14" t="s">
        <v>85</v>
      </c>
      <c r="AW180" s="14" t="s">
        <v>34</v>
      </c>
      <c r="AX180" s="14" t="s">
        <v>76</v>
      </c>
      <c r="AY180" s="226" t="s">
        <v>175</v>
      </c>
    </row>
    <row r="181" spans="1:65" s="14" customFormat="1" ht="11.25">
      <c r="B181" s="216"/>
      <c r="C181" s="217"/>
      <c r="D181" s="207" t="s">
        <v>184</v>
      </c>
      <c r="E181" s="218" t="s">
        <v>1</v>
      </c>
      <c r="F181" s="219" t="s">
        <v>4086</v>
      </c>
      <c r="G181" s="217"/>
      <c r="H181" s="220">
        <v>30</v>
      </c>
      <c r="I181" s="221"/>
      <c r="J181" s="217"/>
      <c r="K181" s="217"/>
      <c r="L181" s="222"/>
      <c r="M181" s="223"/>
      <c r="N181" s="224"/>
      <c r="O181" s="224"/>
      <c r="P181" s="224"/>
      <c r="Q181" s="224"/>
      <c r="R181" s="224"/>
      <c r="S181" s="224"/>
      <c r="T181" s="225"/>
      <c r="AT181" s="226" t="s">
        <v>184</v>
      </c>
      <c r="AU181" s="226" t="s">
        <v>85</v>
      </c>
      <c r="AV181" s="14" t="s">
        <v>85</v>
      </c>
      <c r="AW181" s="14" t="s">
        <v>34</v>
      </c>
      <c r="AX181" s="14" t="s">
        <v>76</v>
      </c>
      <c r="AY181" s="226" t="s">
        <v>175</v>
      </c>
    </row>
    <row r="182" spans="1:65" s="2" customFormat="1" ht="24.2" customHeight="1">
      <c r="A182" s="35"/>
      <c r="B182" s="36"/>
      <c r="C182" s="254" t="s">
        <v>314</v>
      </c>
      <c r="D182" s="254" t="s">
        <v>539</v>
      </c>
      <c r="E182" s="255" t="s">
        <v>4087</v>
      </c>
      <c r="F182" s="256" t="s">
        <v>4088</v>
      </c>
      <c r="G182" s="257" t="s">
        <v>251</v>
      </c>
      <c r="H182" s="258">
        <v>70</v>
      </c>
      <c r="I182" s="259"/>
      <c r="J182" s="260">
        <f>ROUND(I182*H182,2)</f>
        <v>0</v>
      </c>
      <c r="K182" s="256" t="s">
        <v>1</v>
      </c>
      <c r="L182" s="261"/>
      <c r="M182" s="262" t="s">
        <v>1</v>
      </c>
      <c r="N182" s="263" t="s">
        <v>41</v>
      </c>
      <c r="O182" s="72"/>
      <c r="P182" s="201">
        <f>O182*H182</f>
        <v>0</v>
      </c>
      <c r="Q182" s="201">
        <v>0</v>
      </c>
      <c r="R182" s="201">
        <f>Q182*H182</f>
        <v>0</v>
      </c>
      <c r="S182" s="201">
        <v>0</v>
      </c>
      <c r="T182" s="20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03" t="s">
        <v>239</v>
      </c>
      <c r="AT182" s="203" t="s">
        <v>539</v>
      </c>
      <c r="AU182" s="203" t="s">
        <v>85</v>
      </c>
      <c r="AY182" s="18" t="s">
        <v>175</v>
      </c>
      <c r="BE182" s="204">
        <f>IF(N182="základní",J182,0)</f>
        <v>0</v>
      </c>
      <c r="BF182" s="204">
        <f>IF(N182="snížená",J182,0)</f>
        <v>0</v>
      </c>
      <c r="BG182" s="204">
        <f>IF(N182="zákl. přenesená",J182,0)</f>
        <v>0</v>
      </c>
      <c r="BH182" s="204">
        <f>IF(N182="sníž. přenesená",J182,0)</f>
        <v>0</v>
      </c>
      <c r="BI182" s="204">
        <f>IF(N182="nulová",J182,0)</f>
        <v>0</v>
      </c>
      <c r="BJ182" s="18" t="s">
        <v>83</v>
      </c>
      <c r="BK182" s="204">
        <f>ROUND(I182*H182,2)</f>
        <v>0</v>
      </c>
      <c r="BL182" s="18" t="s">
        <v>182</v>
      </c>
      <c r="BM182" s="203" t="s">
        <v>4089</v>
      </c>
    </row>
    <row r="183" spans="1:65" s="14" customFormat="1" ht="11.25">
      <c r="B183" s="216"/>
      <c r="C183" s="217"/>
      <c r="D183" s="207" t="s">
        <v>184</v>
      </c>
      <c r="E183" s="218" t="s">
        <v>1</v>
      </c>
      <c r="F183" s="219" t="s">
        <v>794</v>
      </c>
      <c r="G183" s="217"/>
      <c r="H183" s="220">
        <v>70</v>
      </c>
      <c r="I183" s="221"/>
      <c r="J183" s="217"/>
      <c r="K183" s="217"/>
      <c r="L183" s="222"/>
      <c r="M183" s="223"/>
      <c r="N183" s="224"/>
      <c r="O183" s="224"/>
      <c r="P183" s="224"/>
      <c r="Q183" s="224"/>
      <c r="R183" s="224"/>
      <c r="S183" s="224"/>
      <c r="T183" s="225"/>
      <c r="AT183" s="226" t="s">
        <v>184</v>
      </c>
      <c r="AU183" s="226" t="s">
        <v>85</v>
      </c>
      <c r="AV183" s="14" t="s">
        <v>85</v>
      </c>
      <c r="AW183" s="14" t="s">
        <v>34</v>
      </c>
      <c r="AX183" s="14" t="s">
        <v>83</v>
      </c>
      <c r="AY183" s="226" t="s">
        <v>175</v>
      </c>
    </row>
    <row r="184" spans="1:65" s="2" customFormat="1" ht="24.2" customHeight="1">
      <c r="A184" s="35"/>
      <c r="B184" s="36"/>
      <c r="C184" s="192" t="s">
        <v>322</v>
      </c>
      <c r="D184" s="192" t="s">
        <v>178</v>
      </c>
      <c r="E184" s="193" t="s">
        <v>4090</v>
      </c>
      <c r="F184" s="194" t="s">
        <v>4091</v>
      </c>
      <c r="G184" s="195" t="s">
        <v>251</v>
      </c>
      <c r="H184" s="196">
        <v>70</v>
      </c>
      <c r="I184" s="197"/>
      <c r="J184" s="198">
        <f>ROUND(I184*H184,2)</f>
        <v>0</v>
      </c>
      <c r="K184" s="194" t="s">
        <v>224</v>
      </c>
      <c r="L184" s="40"/>
      <c r="M184" s="199" t="s">
        <v>1</v>
      </c>
      <c r="N184" s="200" t="s">
        <v>41</v>
      </c>
      <c r="O184" s="72"/>
      <c r="P184" s="201">
        <f>O184*H184</f>
        <v>0</v>
      </c>
      <c r="Q184" s="201">
        <v>0</v>
      </c>
      <c r="R184" s="201">
        <f>Q184*H184</f>
        <v>0</v>
      </c>
      <c r="S184" s="201">
        <v>0</v>
      </c>
      <c r="T184" s="20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03" t="s">
        <v>182</v>
      </c>
      <c r="AT184" s="203" t="s">
        <v>178</v>
      </c>
      <c r="AU184" s="203" t="s">
        <v>85</v>
      </c>
      <c r="AY184" s="18" t="s">
        <v>175</v>
      </c>
      <c r="BE184" s="204">
        <f>IF(N184="základní",J184,0)</f>
        <v>0</v>
      </c>
      <c r="BF184" s="204">
        <f>IF(N184="snížená",J184,0)</f>
        <v>0</v>
      </c>
      <c r="BG184" s="204">
        <f>IF(N184="zákl. přenesená",J184,0)</f>
        <v>0</v>
      </c>
      <c r="BH184" s="204">
        <f>IF(N184="sníž. přenesená",J184,0)</f>
        <v>0</v>
      </c>
      <c r="BI184" s="204">
        <f>IF(N184="nulová",J184,0)</f>
        <v>0</v>
      </c>
      <c r="BJ184" s="18" t="s">
        <v>83</v>
      </c>
      <c r="BK184" s="204">
        <f>ROUND(I184*H184,2)</f>
        <v>0</v>
      </c>
      <c r="BL184" s="18" t="s">
        <v>182</v>
      </c>
      <c r="BM184" s="203" t="s">
        <v>4092</v>
      </c>
    </row>
    <row r="185" spans="1:65" s="2" customFormat="1" ht="11.25">
      <c r="A185" s="35"/>
      <c r="B185" s="36"/>
      <c r="C185" s="37"/>
      <c r="D185" s="227" t="s">
        <v>193</v>
      </c>
      <c r="E185" s="37"/>
      <c r="F185" s="228" t="s">
        <v>4093</v>
      </c>
      <c r="G185" s="37"/>
      <c r="H185" s="37"/>
      <c r="I185" s="229"/>
      <c r="J185" s="37"/>
      <c r="K185" s="37"/>
      <c r="L185" s="40"/>
      <c r="M185" s="230"/>
      <c r="N185" s="231"/>
      <c r="O185" s="72"/>
      <c r="P185" s="72"/>
      <c r="Q185" s="72"/>
      <c r="R185" s="72"/>
      <c r="S185" s="72"/>
      <c r="T185" s="73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T185" s="18" t="s">
        <v>193</v>
      </c>
      <c r="AU185" s="18" t="s">
        <v>85</v>
      </c>
    </row>
    <row r="186" spans="1:65" s="14" customFormat="1" ht="11.25">
      <c r="B186" s="216"/>
      <c r="C186" s="217"/>
      <c r="D186" s="207" t="s">
        <v>184</v>
      </c>
      <c r="E186" s="218" t="s">
        <v>1</v>
      </c>
      <c r="F186" s="219" t="s">
        <v>794</v>
      </c>
      <c r="G186" s="217"/>
      <c r="H186" s="220">
        <v>70</v>
      </c>
      <c r="I186" s="221"/>
      <c r="J186" s="217"/>
      <c r="K186" s="217"/>
      <c r="L186" s="222"/>
      <c r="M186" s="223"/>
      <c r="N186" s="224"/>
      <c r="O186" s="224"/>
      <c r="P186" s="224"/>
      <c r="Q186" s="224"/>
      <c r="R186" s="224"/>
      <c r="S186" s="224"/>
      <c r="T186" s="225"/>
      <c r="AT186" s="226" t="s">
        <v>184</v>
      </c>
      <c r="AU186" s="226" t="s">
        <v>85</v>
      </c>
      <c r="AV186" s="14" t="s">
        <v>85</v>
      </c>
      <c r="AW186" s="14" t="s">
        <v>34</v>
      </c>
      <c r="AX186" s="14" t="s">
        <v>83</v>
      </c>
      <c r="AY186" s="226" t="s">
        <v>175</v>
      </c>
    </row>
    <row r="187" spans="1:65" s="12" customFormat="1" ht="22.9" customHeight="1">
      <c r="B187" s="176"/>
      <c r="C187" s="177"/>
      <c r="D187" s="178" t="s">
        <v>75</v>
      </c>
      <c r="E187" s="190" t="s">
        <v>4094</v>
      </c>
      <c r="F187" s="190" t="s">
        <v>4095</v>
      </c>
      <c r="G187" s="177"/>
      <c r="H187" s="177"/>
      <c r="I187" s="180"/>
      <c r="J187" s="191">
        <f>BK187</f>
        <v>0</v>
      </c>
      <c r="K187" s="177"/>
      <c r="L187" s="182"/>
      <c r="M187" s="183"/>
      <c r="N187" s="184"/>
      <c r="O187" s="184"/>
      <c r="P187" s="185">
        <f>P188+P248+P315</f>
        <v>0</v>
      </c>
      <c r="Q187" s="184"/>
      <c r="R187" s="185">
        <f>R188+R248+R315</f>
        <v>0</v>
      </c>
      <c r="S187" s="184"/>
      <c r="T187" s="186">
        <f>T188+T248+T315</f>
        <v>0</v>
      </c>
      <c r="AR187" s="187" t="s">
        <v>83</v>
      </c>
      <c r="AT187" s="188" t="s">
        <v>75</v>
      </c>
      <c r="AU187" s="188" t="s">
        <v>83</v>
      </c>
      <c r="AY187" s="187" t="s">
        <v>175</v>
      </c>
      <c r="BK187" s="189">
        <f>BK188+BK248+BK315</f>
        <v>0</v>
      </c>
    </row>
    <row r="188" spans="1:65" s="12" customFormat="1" ht="20.85" customHeight="1">
      <c r="B188" s="176"/>
      <c r="C188" s="177"/>
      <c r="D188" s="178" t="s">
        <v>75</v>
      </c>
      <c r="E188" s="190" t="s">
        <v>4096</v>
      </c>
      <c r="F188" s="190" t="s">
        <v>4097</v>
      </c>
      <c r="G188" s="177"/>
      <c r="H188" s="177"/>
      <c r="I188" s="180"/>
      <c r="J188" s="191">
        <f>BK188</f>
        <v>0</v>
      </c>
      <c r="K188" s="177"/>
      <c r="L188" s="182"/>
      <c r="M188" s="183"/>
      <c r="N188" s="184"/>
      <c r="O188" s="184"/>
      <c r="P188" s="185">
        <f>SUM(P189:P247)</f>
        <v>0</v>
      </c>
      <c r="Q188" s="184"/>
      <c r="R188" s="185">
        <f>SUM(R189:R247)</f>
        <v>0</v>
      </c>
      <c r="S188" s="184"/>
      <c r="T188" s="186">
        <f>SUM(T189:T247)</f>
        <v>0</v>
      </c>
      <c r="AR188" s="187" t="s">
        <v>83</v>
      </c>
      <c r="AT188" s="188" t="s">
        <v>75</v>
      </c>
      <c r="AU188" s="188" t="s">
        <v>85</v>
      </c>
      <c r="AY188" s="187" t="s">
        <v>175</v>
      </c>
      <c r="BK188" s="189">
        <f>SUM(BK189:BK247)</f>
        <v>0</v>
      </c>
    </row>
    <row r="189" spans="1:65" s="2" customFormat="1" ht="24.2" customHeight="1">
      <c r="A189" s="35"/>
      <c r="B189" s="36"/>
      <c r="C189" s="254" t="s">
        <v>329</v>
      </c>
      <c r="D189" s="254" t="s">
        <v>539</v>
      </c>
      <c r="E189" s="255" t="s">
        <v>4098</v>
      </c>
      <c r="F189" s="256" t="s">
        <v>4099</v>
      </c>
      <c r="G189" s="257" t="s">
        <v>1527</v>
      </c>
      <c r="H189" s="258">
        <v>680</v>
      </c>
      <c r="I189" s="259"/>
      <c r="J189" s="260">
        <f>ROUND(I189*H189,2)</f>
        <v>0</v>
      </c>
      <c r="K189" s="256" t="s">
        <v>1</v>
      </c>
      <c r="L189" s="261"/>
      <c r="M189" s="262" t="s">
        <v>1</v>
      </c>
      <c r="N189" s="263" t="s">
        <v>41</v>
      </c>
      <c r="O189" s="72"/>
      <c r="P189" s="201">
        <f>O189*H189</f>
        <v>0</v>
      </c>
      <c r="Q189" s="201">
        <v>0</v>
      </c>
      <c r="R189" s="201">
        <f>Q189*H189</f>
        <v>0</v>
      </c>
      <c r="S189" s="201">
        <v>0</v>
      </c>
      <c r="T189" s="20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03" t="s">
        <v>3048</v>
      </c>
      <c r="AT189" s="203" t="s">
        <v>539</v>
      </c>
      <c r="AU189" s="203" t="s">
        <v>176</v>
      </c>
      <c r="AY189" s="18" t="s">
        <v>175</v>
      </c>
      <c r="BE189" s="204">
        <f>IF(N189="základní",J189,0)</f>
        <v>0</v>
      </c>
      <c r="BF189" s="204">
        <f>IF(N189="snížená",J189,0)</f>
        <v>0</v>
      </c>
      <c r="BG189" s="204">
        <f>IF(N189="zákl. přenesená",J189,0)</f>
        <v>0</v>
      </c>
      <c r="BH189" s="204">
        <f>IF(N189="sníž. přenesená",J189,0)</f>
        <v>0</v>
      </c>
      <c r="BI189" s="204">
        <f>IF(N189="nulová",J189,0)</f>
        <v>0</v>
      </c>
      <c r="BJ189" s="18" t="s">
        <v>83</v>
      </c>
      <c r="BK189" s="204">
        <f>ROUND(I189*H189,2)</f>
        <v>0</v>
      </c>
      <c r="BL189" s="18" t="s">
        <v>3048</v>
      </c>
      <c r="BM189" s="203" t="s">
        <v>4100</v>
      </c>
    </row>
    <row r="190" spans="1:65" s="14" customFormat="1" ht="11.25">
      <c r="B190" s="216"/>
      <c r="C190" s="217"/>
      <c r="D190" s="207" t="s">
        <v>184</v>
      </c>
      <c r="E190" s="218" t="s">
        <v>1</v>
      </c>
      <c r="F190" s="219" t="s">
        <v>4101</v>
      </c>
      <c r="G190" s="217"/>
      <c r="H190" s="220">
        <v>680</v>
      </c>
      <c r="I190" s="221"/>
      <c r="J190" s="217"/>
      <c r="K190" s="217"/>
      <c r="L190" s="222"/>
      <c r="M190" s="223"/>
      <c r="N190" s="224"/>
      <c r="O190" s="224"/>
      <c r="P190" s="224"/>
      <c r="Q190" s="224"/>
      <c r="R190" s="224"/>
      <c r="S190" s="224"/>
      <c r="T190" s="225"/>
      <c r="AT190" s="226" t="s">
        <v>184</v>
      </c>
      <c r="AU190" s="226" t="s">
        <v>176</v>
      </c>
      <c r="AV190" s="14" t="s">
        <v>85</v>
      </c>
      <c r="AW190" s="14" t="s">
        <v>34</v>
      </c>
      <c r="AX190" s="14" t="s">
        <v>83</v>
      </c>
      <c r="AY190" s="226" t="s">
        <v>175</v>
      </c>
    </row>
    <row r="191" spans="1:65" s="2" customFormat="1" ht="21.75" customHeight="1">
      <c r="A191" s="35"/>
      <c r="B191" s="36"/>
      <c r="C191" s="192" t="s">
        <v>335</v>
      </c>
      <c r="D191" s="192" t="s">
        <v>178</v>
      </c>
      <c r="E191" s="193" t="s">
        <v>4102</v>
      </c>
      <c r="F191" s="194" t="s">
        <v>4103</v>
      </c>
      <c r="G191" s="195" t="s">
        <v>181</v>
      </c>
      <c r="H191" s="196">
        <v>680</v>
      </c>
      <c r="I191" s="197"/>
      <c r="J191" s="198">
        <f>ROUND(I191*H191,2)</f>
        <v>0</v>
      </c>
      <c r="K191" s="194" t="s">
        <v>224</v>
      </c>
      <c r="L191" s="40"/>
      <c r="M191" s="199" t="s">
        <v>1</v>
      </c>
      <c r="N191" s="200" t="s">
        <v>41</v>
      </c>
      <c r="O191" s="72"/>
      <c r="P191" s="201">
        <f>O191*H191</f>
        <v>0</v>
      </c>
      <c r="Q191" s="201">
        <v>0</v>
      </c>
      <c r="R191" s="201">
        <f>Q191*H191</f>
        <v>0</v>
      </c>
      <c r="S191" s="201">
        <v>0</v>
      </c>
      <c r="T191" s="20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03" t="s">
        <v>3048</v>
      </c>
      <c r="AT191" s="203" t="s">
        <v>178</v>
      </c>
      <c r="AU191" s="203" t="s">
        <v>176</v>
      </c>
      <c r="AY191" s="18" t="s">
        <v>175</v>
      </c>
      <c r="BE191" s="204">
        <f>IF(N191="základní",J191,0)</f>
        <v>0</v>
      </c>
      <c r="BF191" s="204">
        <f>IF(N191="snížená",J191,0)</f>
        <v>0</v>
      </c>
      <c r="BG191" s="204">
        <f>IF(N191="zákl. přenesená",J191,0)</f>
        <v>0</v>
      </c>
      <c r="BH191" s="204">
        <f>IF(N191="sníž. přenesená",J191,0)</f>
        <v>0</v>
      </c>
      <c r="BI191" s="204">
        <f>IF(N191="nulová",J191,0)</f>
        <v>0</v>
      </c>
      <c r="BJ191" s="18" t="s">
        <v>83</v>
      </c>
      <c r="BK191" s="204">
        <f>ROUND(I191*H191,2)</f>
        <v>0</v>
      </c>
      <c r="BL191" s="18" t="s">
        <v>3048</v>
      </c>
      <c r="BM191" s="203" t="s">
        <v>4104</v>
      </c>
    </row>
    <row r="192" spans="1:65" s="2" customFormat="1" ht="11.25">
      <c r="A192" s="35"/>
      <c r="B192" s="36"/>
      <c r="C192" s="37"/>
      <c r="D192" s="227" t="s">
        <v>193</v>
      </c>
      <c r="E192" s="37"/>
      <c r="F192" s="228" t="s">
        <v>4105</v>
      </c>
      <c r="G192" s="37"/>
      <c r="H192" s="37"/>
      <c r="I192" s="229"/>
      <c r="J192" s="37"/>
      <c r="K192" s="37"/>
      <c r="L192" s="40"/>
      <c r="M192" s="230"/>
      <c r="N192" s="231"/>
      <c r="O192" s="72"/>
      <c r="P192" s="72"/>
      <c r="Q192" s="72"/>
      <c r="R192" s="72"/>
      <c r="S192" s="72"/>
      <c r="T192" s="73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T192" s="18" t="s">
        <v>193</v>
      </c>
      <c r="AU192" s="18" t="s">
        <v>176</v>
      </c>
    </row>
    <row r="193" spans="1:65" s="14" customFormat="1" ht="11.25">
      <c r="B193" s="216"/>
      <c r="C193" s="217"/>
      <c r="D193" s="207" t="s">
        <v>184</v>
      </c>
      <c r="E193" s="218" t="s">
        <v>1</v>
      </c>
      <c r="F193" s="219" t="s">
        <v>4101</v>
      </c>
      <c r="G193" s="217"/>
      <c r="H193" s="220">
        <v>680</v>
      </c>
      <c r="I193" s="221"/>
      <c r="J193" s="217"/>
      <c r="K193" s="217"/>
      <c r="L193" s="222"/>
      <c r="M193" s="223"/>
      <c r="N193" s="224"/>
      <c r="O193" s="224"/>
      <c r="P193" s="224"/>
      <c r="Q193" s="224"/>
      <c r="R193" s="224"/>
      <c r="S193" s="224"/>
      <c r="T193" s="225"/>
      <c r="AT193" s="226" t="s">
        <v>184</v>
      </c>
      <c r="AU193" s="226" t="s">
        <v>176</v>
      </c>
      <c r="AV193" s="14" t="s">
        <v>85</v>
      </c>
      <c r="AW193" s="14" t="s">
        <v>34</v>
      </c>
      <c r="AX193" s="14" t="s">
        <v>83</v>
      </c>
      <c r="AY193" s="226" t="s">
        <v>175</v>
      </c>
    </row>
    <row r="194" spans="1:65" s="2" customFormat="1" ht="21.75" customHeight="1">
      <c r="A194" s="35"/>
      <c r="B194" s="36"/>
      <c r="C194" s="254" t="s">
        <v>7</v>
      </c>
      <c r="D194" s="254" t="s">
        <v>539</v>
      </c>
      <c r="E194" s="255" t="s">
        <v>4106</v>
      </c>
      <c r="F194" s="256" t="s">
        <v>4107</v>
      </c>
      <c r="G194" s="257" t="s">
        <v>251</v>
      </c>
      <c r="H194" s="258">
        <v>480</v>
      </c>
      <c r="I194" s="259"/>
      <c r="J194" s="260">
        <f>ROUND(I194*H194,2)</f>
        <v>0</v>
      </c>
      <c r="K194" s="256" t="s">
        <v>1</v>
      </c>
      <c r="L194" s="261"/>
      <c r="M194" s="262" t="s">
        <v>1</v>
      </c>
      <c r="N194" s="263" t="s">
        <v>41</v>
      </c>
      <c r="O194" s="72"/>
      <c r="P194" s="201">
        <f>O194*H194</f>
        <v>0</v>
      </c>
      <c r="Q194" s="201">
        <v>0</v>
      </c>
      <c r="R194" s="201">
        <f>Q194*H194</f>
        <v>0</v>
      </c>
      <c r="S194" s="201">
        <v>0</v>
      </c>
      <c r="T194" s="20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03" t="s">
        <v>3048</v>
      </c>
      <c r="AT194" s="203" t="s">
        <v>539</v>
      </c>
      <c r="AU194" s="203" t="s">
        <v>176</v>
      </c>
      <c r="AY194" s="18" t="s">
        <v>175</v>
      </c>
      <c r="BE194" s="204">
        <f>IF(N194="základní",J194,0)</f>
        <v>0</v>
      </c>
      <c r="BF194" s="204">
        <f>IF(N194="snížená",J194,0)</f>
        <v>0</v>
      </c>
      <c r="BG194" s="204">
        <f>IF(N194="zákl. přenesená",J194,0)</f>
        <v>0</v>
      </c>
      <c r="BH194" s="204">
        <f>IF(N194="sníž. přenesená",J194,0)</f>
        <v>0</v>
      </c>
      <c r="BI194" s="204">
        <f>IF(N194="nulová",J194,0)</f>
        <v>0</v>
      </c>
      <c r="BJ194" s="18" t="s">
        <v>83</v>
      </c>
      <c r="BK194" s="204">
        <f>ROUND(I194*H194,2)</f>
        <v>0</v>
      </c>
      <c r="BL194" s="18" t="s">
        <v>3048</v>
      </c>
      <c r="BM194" s="203" t="s">
        <v>4108</v>
      </c>
    </row>
    <row r="195" spans="1:65" s="14" customFormat="1" ht="11.25">
      <c r="B195" s="216"/>
      <c r="C195" s="217"/>
      <c r="D195" s="207" t="s">
        <v>184</v>
      </c>
      <c r="E195" s="218" t="s">
        <v>1</v>
      </c>
      <c r="F195" s="219" t="s">
        <v>4109</v>
      </c>
      <c r="G195" s="217"/>
      <c r="H195" s="220">
        <v>480</v>
      </c>
      <c r="I195" s="221"/>
      <c r="J195" s="217"/>
      <c r="K195" s="217"/>
      <c r="L195" s="222"/>
      <c r="M195" s="223"/>
      <c r="N195" s="224"/>
      <c r="O195" s="224"/>
      <c r="P195" s="224"/>
      <c r="Q195" s="224"/>
      <c r="R195" s="224"/>
      <c r="S195" s="224"/>
      <c r="T195" s="225"/>
      <c r="AT195" s="226" t="s">
        <v>184</v>
      </c>
      <c r="AU195" s="226" t="s">
        <v>176</v>
      </c>
      <c r="AV195" s="14" t="s">
        <v>85</v>
      </c>
      <c r="AW195" s="14" t="s">
        <v>34</v>
      </c>
      <c r="AX195" s="14" t="s">
        <v>83</v>
      </c>
      <c r="AY195" s="226" t="s">
        <v>175</v>
      </c>
    </row>
    <row r="196" spans="1:65" s="2" customFormat="1" ht="24.2" customHeight="1">
      <c r="A196" s="35"/>
      <c r="B196" s="36"/>
      <c r="C196" s="192" t="s">
        <v>348</v>
      </c>
      <c r="D196" s="192" t="s">
        <v>178</v>
      </c>
      <c r="E196" s="193" t="s">
        <v>4110</v>
      </c>
      <c r="F196" s="194" t="s">
        <v>4111</v>
      </c>
      <c r="G196" s="195" t="s">
        <v>251</v>
      </c>
      <c r="H196" s="196">
        <v>480</v>
      </c>
      <c r="I196" s="197"/>
      <c r="J196" s="198">
        <f>ROUND(I196*H196,2)</f>
        <v>0</v>
      </c>
      <c r="K196" s="194" t="s">
        <v>224</v>
      </c>
      <c r="L196" s="40"/>
      <c r="M196" s="199" t="s">
        <v>1</v>
      </c>
      <c r="N196" s="200" t="s">
        <v>41</v>
      </c>
      <c r="O196" s="72"/>
      <c r="P196" s="201">
        <f>O196*H196</f>
        <v>0</v>
      </c>
      <c r="Q196" s="201">
        <v>0</v>
      </c>
      <c r="R196" s="201">
        <f>Q196*H196</f>
        <v>0</v>
      </c>
      <c r="S196" s="201">
        <v>0</v>
      </c>
      <c r="T196" s="202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03" t="s">
        <v>3048</v>
      </c>
      <c r="AT196" s="203" t="s">
        <v>178</v>
      </c>
      <c r="AU196" s="203" t="s">
        <v>176</v>
      </c>
      <c r="AY196" s="18" t="s">
        <v>175</v>
      </c>
      <c r="BE196" s="204">
        <f>IF(N196="základní",J196,0)</f>
        <v>0</v>
      </c>
      <c r="BF196" s="204">
        <f>IF(N196="snížená",J196,0)</f>
        <v>0</v>
      </c>
      <c r="BG196" s="204">
        <f>IF(N196="zákl. přenesená",J196,0)</f>
        <v>0</v>
      </c>
      <c r="BH196" s="204">
        <f>IF(N196="sníž. přenesená",J196,0)</f>
        <v>0</v>
      </c>
      <c r="BI196" s="204">
        <f>IF(N196="nulová",J196,0)</f>
        <v>0</v>
      </c>
      <c r="BJ196" s="18" t="s">
        <v>83</v>
      </c>
      <c r="BK196" s="204">
        <f>ROUND(I196*H196,2)</f>
        <v>0</v>
      </c>
      <c r="BL196" s="18" t="s">
        <v>3048</v>
      </c>
      <c r="BM196" s="203" t="s">
        <v>4112</v>
      </c>
    </row>
    <row r="197" spans="1:65" s="2" customFormat="1" ht="11.25">
      <c r="A197" s="35"/>
      <c r="B197" s="36"/>
      <c r="C197" s="37"/>
      <c r="D197" s="227" t="s">
        <v>193</v>
      </c>
      <c r="E197" s="37"/>
      <c r="F197" s="228" t="s">
        <v>4113</v>
      </c>
      <c r="G197" s="37"/>
      <c r="H197" s="37"/>
      <c r="I197" s="229"/>
      <c r="J197" s="37"/>
      <c r="K197" s="37"/>
      <c r="L197" s="40"/>
      <c r="M197" s="230"/>
      <c r="N197" s="231"/>
      <c r="O197" s="72"/>
      <c r="P197" s="72"/>
      <c r="Q197" s="72"/>
      <c r="R197" s="72"/>
      <c r="S197" s="72"/>
      <c r="T197" s="73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T197" s="18" t="s">
        <v>193</v>
      </c>
      <c r="AU197" s="18" t="s">
        <v>176</v>
      </c>
    </row>
    <row r="198" spans="1:65" s="14" customFormat="1" ht="11.25">
      <c r="B198" s="216"/>
      <c r="C198" s="217"/>
      <c r="D198" s="207" t="s">
        <v>184</v>
      </c>
      <c r="E198" s="218" t="s">
        <v>1</v>
      </c>
      <c r="F198" s="219" t="s">
        <v>4109</v>
      </c>
      <c r="G198" s="217"/>
      <c r="H198" s="220">
        <v>480</v>
      </c>
      <c r="I198" s="221"/>
      <c r="J198" s="217"/>
      <c r="K198" s="217"/>
      <c r="L198" s="222"/>
      <c r="M198" s="223"/>
      <c r="N198" s="224"/>
      <c r="O198" s="224"/>
      <c r="P198" s="224"/>
      <c r="Q198" s="224"/>
      <c r="R198" s="224"/>
      <c r="S198" s="224"/>
      <c r="T198" s="225"/>
      <c r="AT198" s="226" t="s">
        <v>184</v>
      </c>
      <c r="AU198" s="226" t="s">
        <v>176</v>
      </c>
      <c r="AV198" s="14" t="s">
        <v>85</v>
      </c>
      <c r="AW198" s="14" t="s">
        <v>34</v>
      </c>
      <c r="AX198" s="14" t="s">
        <v>83</v>
      </c>
      <c r="AY198" s="226" t="s">
        <v>175</v>
      </c>
    </row>
    <row r="199" spans="1:65" s="2" customFormat="1" ht="16.5" customHeight="1">
      <c r="A199" s="35"/>
      <c r="B199" s="36"/>
      <c r="C199" s="254" t="s">
        <v>370</v>
      </c>
      <c r="D199" s="254" t="s">
        <v>539</v>
      </c>
      <c r="E199" s="255" t="s">
        <v>4114</v>
      </c>
      <c r="F199" s="256" t="s">
        <v>4115</v>
      </c>
      <c r="G199" s="257" t="s">
        <v>1527</v>
      </c>
      <c r="H199" s="258">
        <v>30</v>
      </c>
      <c r="I199" s="259"/>
      <c r="J199" s="260">
        <f>ROUND(I199*H199,2)</f>
        <v>0</v>
      </c>
      <c r="K199" s="256" t="s">
        <v>1</v>
      </c>
      <c r="L199" s="261"/>
      <c r="M199" s="262" t="s">
        <v>1</v>
      </c>
      <c r="N199" s="263" t="s">
        <v>41</v>
      </c>
      <c r="O199" s="72"/>
      <c r="P199" s="201">
        <f>O199*H199</f>
        <v>0</v>
      </c>
      <c r="Q199" s="201">
        <v>0</v>
      </c>
      <c r="R199" s="201">
        <f>Q199*H199</f>
        <v>0</v>
      </c>
      <c r="S199" s="201">
        <v>0</v>
      </c>
      <c r="T199" s="202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03" t="s">
        <v>3048</v>
      </c>
      <c r="AT199" s="203" t="s">
        <v>539</v>
      </c>
      <c r="AU199" s="203" t="s">
        <v>176</v>
      </c>
      <c r="AY199" s="18" t="s">
        <v>175</v>
      </c>
      <c r="BE199" s="204">
        <f>IF(N199="základní",J199,0)</f>
        <v>0</v>
      </c>
      <c r="BF199" s="204">
        <f>IF(N199="snížená",J199,0)</f>
        <v>0</v>
      </c>
      <c r="BG199" s="204">
        <f>IF(N199="zákl. přenesená",J199,0)</f>
        <v>0</v>
      </c>
      <c r="BH199" s="204">
        <f>IF(N199="sníž. přenesená",J199,0)</f>
        <v>0</v>
      </c>
      <c r="BI199" s="204">
        <f>IF(N199="nulová",J199,0)</f>
        <v>0</v>
      </c>
      <c r="BJ199" s="18" t="s">
        <v>83</v>
      </c>
      <c r="BK199" s="204">
        <f>ROUND(I199*H199,2)</f>
        <v>0</v>
      </c>
      <c r="BL199" s="18" t="s">
        <v>3048</v>
      </c>
      <c r="BM199" s="203" t="s">
        <v>4116</v>
      </c>
    </row>
    <row r="200" spans="1:65" s="14" customFormat="1" ht="11.25">
      <c r="B200" s="216"/>
      <c r="C200" s="217"/>
      <c r="D200" s="207" t="s">
        <v>184</v>
      </c>
      <c r="E200" s="218" t="s">
        <v>1</v>
      </c>
      <c r="F200" s="219" t="s">
        <v>508</v>
      </c>
      <c r="G200" s="217"/>
      <c r="H200" s="220">
        <v>30</v>
      </c>
      <c r="I200" s="221"/>
      <c r="J200" s="217"/>
      <c r="K200" s="217"/>
      <c r="L200" s="222"/>
      <c r="M200" s="223"/>
      <c r="N200" s="224"/>
      <c r="O200" s="224"/>
      <c r="P200" s="224"/>
      <c r="Q200" s="224"/>
      <c r="R200" s="224"/>
      <c r="S200" s="224"/>
      <c r="T200" s="225"/>
      <c r="AT200" s="226" t="s">
        <v>184</v>
      </c>
      <c r="AU200" s="226" t="s">
        <v>176</v>
      </c>
      <c r="AV200" s="14" t="s">
        <v>85</v>
      </c>
      <c r="AW200" s="14" t="s">
        <v>34</v>
      </c>
      <c r="AX200" s="14" t="s">
        <v>83</v>
      </c>
      <c r="AY200" s="226" t="s">
        <v>175</v>
      </c>
    </row>
    <row r="201" spans="1:65" s="2" customFormat="1" ht="24.2" customHeight="1">
      <c r="A201" s="35"/>
      <c r="B201" s="36"/>
      <c r="C201" s="254" t="s">
        <v>413</v>
      </c>
      <c r="D201" s="254" t="s">
        <v>539</v>
      </c>
      <c r="E201" s="255" t="s">
        <v>4117</v>
      </c>
      <c r="F201" s="256" t="s">
        <v>4118</v>
      </c>
      <c r="G201" s="257" t="s">
        <v>1527</v>
      </c>
      <c r="H201" s="258">
        <v>10</v>
      </c>
      <c r="I201" s="259"/>
      <c r="J201" s="260">
        <f>ROUND(I201*H201,2)</f>
        <v>0</v>
      </c>
      <c r="K201" s="256" t="s">
        <v>1</v>
      </c>
      <c r="L201" s="261"/>
      <c r="M201" s="262" t="s">
        <v>1</v>
      </c>
      <c r="N201" s="263" t="s">
        <v>41</v>
      </c>
      <c r="O201" s="72"/>
      <c r="P201" s="201">
        <f>O201*H201</f>
        <v>0</v>
      </c>
      <c r="Q201" s="201">
        <v>0</v>
      </c>
      <c r="R201" s="201">
        <f>Q201*H201</f>
        <v>0</v>
      </c>
      <c r="S201" s="201">
        <v>0</v>
      </c>
      <c r="T201" s="202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03" t="s">
        <v>3048</v>
      </c>
      <c r="AT201" s="203" t="s">
        <v>539</v>
      </c>
      <c r="AU201" s="203" t="s">
        <v>176</v>
      </c>
      <c r="AY201" s="18" t="s">
        <v>175</v>
      </c>
      <c r="BE201" s="204">
        <f>IF(N201="základní",J201,0)</f>
        <v>0</v>
      </c>
      <c r="BF201" s="204">
        <f>IF(N201="snížená",J201,0)</f>
        <v>0</v>
      </c>
      <c r="BG201" s="204">
        <f>IF(N201="zákl. přenesená",J201,0)</f>
        <v>0</v>
      </c>
      <c r="BH201" s="204">
        <f>IF(N201="sníž. přenesená",J201,0)</f>
        <v>0</v>
      </c>
      <c r="BI201" s="204">
        <f>IF(N201="nulová",J201,0)</f>
        <v>0</v>
      </c>
      <c r="BJ201" s="18" t="s">
        <v>83</v>
      </c>
      <c r="BK201" s="204">
        <f>ROUND(I201*H201,2)</f>
        <v>0</v>
      </c>
      <c r="BL201" s="18" t="s">
        <v>3048</v>
      </c>
      <c r="BM201" s="203" t="s">
        <v>4119</v>
      </c>
    </row>
    <row r="202" spans="1:65" s="14" customFormat="1" ht="11.25">
      <c r="B202" s="216"/>
      <c r="C202" s="217"/>
      <c r="D202" s="207" t="s">
        <v>184</v>
      </c>
      <c r="E202" s="218" t="s">
        <v>1</v>
      </c>
      <c r="F202" s="219" t="s">
        <v>258</v>
      </c>
      <c r="G202" s="217"/>
      <c r="H202" s="220">
        <v>10</v>
      </c>
      <c r="I202" s="221"/>
      <c r="J202" s="217"/>
      <c r="K202" s="217"/>
      <c r="L202" s="222"/>
      <c r="M202" s="223"/>
      <c r="N202" s="224"/>
      <c r="O202" s="224"/>
      <c r="P202" s="224"/>
      <c r="Q202" s="224"/>
      <c r="R202" s="224"/>
      <c r="S202" s="224"/>
      <c r="T202" s="225"/>
      <c r="AT202" s="226" t="s">
        <v>184</v>
      </c>
      <c r="AU202" s="226" t="s">
        <v>176</v>
      </c>
      <c r="AV202" s="14" t="s">
        <v>85</v>
      </c>
      <c r="AW202" s="14" t="s">
        <v>34</v>
      </c>
      <c r="AX202" s="14" t="s">
        <v>83</v>
      </c>
      <c r="AY202" s="226" t="s">
        <v>175</v>
      </c>
    </row>
    <row r="203" spans="1:65" s="2" customFormat="1" ht="16.5" customHeight="1">
      <c r="A203" s="35"/>
      <c r="B203" s="36"/>
      <c r="C203" s="254" t="s">
        <v>418</v>
      </c>
      <c r="D203" s="254" t="s">
        <v>539</v>
      </c>
      <c r="E203" s="255" t="s">
        <v>4120</v>
      </c>
      <c r="F203" s="256" t="s">
        <v>4121</v>
      </c>
      <c r="G203" s="257" t="s">
        <v>1527</v>
      </c>
      <c r="H203" s="258">
        <v>8</v>
      </c>
      <c r="I203" s="259"/>
      <c r="J203" s="260">
        <f>ROUND(I203*H203,2)</f>
        <v>0</v>
      </c>
      <c r="K203" s="256" t="s">
        <v>1</v>
      </c>
      <c r="L203" s="261"/>
      <c r="M203" s="262" t="s">
        <v>1</v>
      </c>
      <c r="N203" s="263" t="s">
        <v>41</v>
      </c>
      <c r="O203" s="72"/>
      <c r="P203" s="201">
        <f>O203*H203</f>
        <v>0</v>
      </c>
      <c r="Q203" s="201">
        <v>0</v>
      </c>
      <c r="R203" s="201">
        <f>Q203*H203</f>
        <v>0</v>
      </c>
      <c r="S203" s="201">
        <v>0</v>
      </c>
      <c r="T203" s="20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03" t="s">
        <v>3048</v>
      </c>
      <c r="AT203" s="203" t="s">
        <v>539</v>
      </c>
      <c r="AU203" s="203" t="s">
        <v>176</v>
      </c>
      <c r="AY203" s="18" t="s">
        <v>175</v>
      </c>
      <c r="BE203" s="204">
        <f>IF(N203="základní",J203,0)</f>
        <v>0</v>
      </c>
      <c r="BF203" s="204">
        <f>IF(N203="snížená",J203,0)</f>
        <v>0</v>
      </c>
      <c r="BG203" s="204">
        <f>IF(N203="zákl. přenesená",J203,0)</f>
        <v>0</v>
      </c>
      <c r="BH203" s="204">
        <f>IF(N203="sníž. přenesená",J203,0)</f>
        <v>0</v>
      </c>
      <c r="BI203" s="204">
        <f>IF(N203="nulová",J203,0)</f>
        <v>0</v>
      </c>
      <c r="BJ203" s="18" t="s">
        <v>83</v>
      </c>
      <c r="BK203" s="204">
        <f>ROUND(I203*H203,2)</f>
        <v>0</v>
      </c>
      <c r="BL203" s="18" t="s">
        <v>3048</v>
      </c>
      <c r="BM203" s="203" t="s">
        <v>4122</v>
      </c>
    </row>
    <row r="204" spans="1:65" s="14" customFormat="1" ht="11.25">
      <c r="B204" s="216"/>
      <c r="C204" s="217"/>
      <c r="D204" s="207" t="s">
        <v>184</v>
      </c>
      <c r="E204" s="218" t="s">
        <v>1</v>
      </c>
      <c r="F204" s="219" t="s">
        <v>239</v>
      </c>
      <c r="G204" s="217"/>
      <c r="H204" s="220">
        <v>8</v>
      </c>
      <c r="I204" s="221"/>
      <c r="J204" s="217"/>
      <c r="K204" s="217"/>
      <c r="L204" s="222"/>
      <c r="M204" s="223"/>
      <c r="N204" s="224"/>
      <c r="O204" s="224"/>
      <c r="P204" s="224"/>
      <c r="Q204" s="224"/>
      <c r="R204" s="224"/>
      <c r="S204" s="224"/>
      <c r="T204" s="225"/>
      <c r="AT204" s="226" t="s">
        <v>184</v>
      </c>
      <c r="AU204" s="226" t="s">
        <v>176</v>
      </c>
      <c r="AV204" s="14" t="s">
        <v>85</v>
      </c>
      <c r="AW204" s="14" t="s">
        <v>34</v>
      </c>
      <c r="AX204" s="14" t="s">
        <v>83</v>
      </c>
      <c r="AY204" s="226" t="s">
        <v>175</v>
      </c>
    </row>
    <row r="205" spans="1:65" s="2" customFormat="1" ht="24.2" customHeight="1">
      <c r="A205" s="35"/>
      <c r="B205" s="36"/>
      <c r="C205" s="192" t="s">
        <v>449</v>
      </c>
      <c r="D205" s="192" t="s">
        <v>178</v>
      </c>
      <c r="E205" s="193" t="s">
        <v>4123</v>
      </c>
      <c r="F205" s="194" t="s">
        <v>4124</v>
      </c>
      <c r="G205" s="195" t="s">
        <v>181</v>
      </c>
      <c r="H205" s="196">
        <v>48</v>
      </c>
      <c r="I205" s="197"/>
      <c r="J205" s="198">
        <f>ROUND(I205*H205,2)</f>
        <v>0</v>
      </c>
      <c r="K205" s="194" t="s">
        <v>224</v>
      </c>
      <c r="L205" s="40"/>
      <c r="M205" s="199" t="s">
        <v>1</v>
      </c>
      <c r="N205" s="200" t="s">
        <v>41</v>
      </c>
      <c r="O205" s="72"/>
      <c r="P205" s="201">
        <f>O205*H205</f>
        <v>0</v>
      </c>
      <c r="Q205" s="201">
        <v>0</v>
      </c>
      <c r="R205" s="201">
        <f>Q205*H205</f>
        <v>0</v>
      </c>
      <c r="S205" s="201">
        <v>0</v>
      </c>
      <c r="T205" s="20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03" t="s">
        <v>3048</v>
      </c>
      <c r="AT205" s="203" t="s">
        <v>178</v>
      </c>
      <c r="AU205" s="203" t="s">
        <v>176</v>
      </c>
      <c r="AY205" s="18" t="s">
        <v>175</v>
      </c>
      <c r="BE205" s="204">
        <f>IF(N205="základní",J205,0)</f>
        <v>0</v>
      </c>
      <c r="BF205" s="204">
        <f>IF(N205="snížená",J205,0)</f>
        <v>0</v>
      </c>
      <c r="BG205" s="204">
        <f>IF(N205="zákl. přenesená",J205,0)</f>
        <v>0</v>
      </c>
      <c r="BH205" s="204">
        <f>IF(N205="sníž. přenesená",J205,0)</f>
        <v>0</v>
      </c>
      <c r="BI205" s="204">
        <f>IF(N205="nulová",J205,0)</f>
        <v>0</v>
      </c>
      <c r="BJ205" s="18" t="s">
        <v>83</v>
      </c>
      <c r="BK205" s="204">
        <f>ROUND(I205*H205,2)</f>
        <v>0</v>
      </c>
      <c r="BL205" s="18" t="s">
        <v>3048</v>
      </c>
      <c r="BM205" s="203" t="s">
        <v>4125</v>
      </c>
    </row>
    <row r="206" spans="1:65" s="2" customFormat="1" ht="11.25">
      <c r="A206" s="35"/>
      <c r="B206" s="36"/>
      <c r="C206" s="37"/>
      <c r="D206" s="227" t="s">
        <v>193</v>
      </c>
      <c r="E206" s="37"/>
      <c r="F206" s="228" t="s">
        <v>4126</v>
      </c>
      <c r="G206" s="37"/>
      <c r="H206" s="37"/>
      <c r="I206" s="229"/>
      <c r="J206" s="37"/>
      <c r="K206" s="37"/>
      <c r="L206" s="40"/>
      <c r="M206" s="230"/>
      <c r="N206" s="231"/>
      <c r="O206" s="72"/>
      <c r="P206" s="72"/>
      <c r="Q206" s="72"/>
      <c r="R206" s="72"/>
      <c r="S206" s="72"/>
      <c r="T206" s="73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T206" s="18" t="s">
        <v>193</v>
      </c>
      <c r="AU206" s="18" t="s">
        <v>176</v>
      </c>
    </row>
    <row r="207" spans="1:65" s="14" customFormat="1" ht="11.25">
      <c r="B207" s="216"/>
      <c r="C207" s="217"/>
      <c r="D207" s="207" t="s">
        <v>184</v>
      </c>
      <c r="E207" s="218" t="s">
        <v>1</v>
      </c>
      <c r="F207" s="219" t="s">
        <v>636</v>
      </c>
      <c r="G207" s="217"/>
      <c r="H207" s="220">
        <v>48</v>
      </c>
      <c r="I207" s="221"/>
      <c r="J207" s="217"/>
      <c r="K207" s="217"/>
      <c r="L207" s="222"/>
      <c r="M207" s="223"/>
      <c r="N207" s="224"/>
      <c r="O207" s="224"/>
      <c r="P207" s="224"/>
      <c r="Q207" s="224"/>
      <c r="R207" s="224"/>
      <c r="S207" s="224"/>
      <c r="T207" s="225"/>
      <c r="AT207" s="226" t="s">
        <v>184</v>
      </c>
      <c r="AU207" s="226" t="s">
        <v>176</v>
      </c>
      <c r="AV207" s="14" t="s">
        <v>85</v>
      </c>
      <c r="AW207" s="14" t="s">
        <v>34</v>
      </c>
      <c r="AX207" s="14" t="s">
        <v>83</v>
      </c>
      <c r="AY207" s="226" t="s">
        <v>175</v>
      </c>
    </row>
    <row r="208" spans="1:65" s="2" customFormat="1" ht="37.9" customHeight="1">
      <c r="A208" s="35"/>
      <c r="B208" s="36"/>
      <c r="C208" s="254" t="s">
        <v>481</v>
      </c>
      <c r="D208" s="254" t="s">
        <v>539</v>
      </c>
      <c r="E208" s="255" t="s">
        <v>4127</v>
      </c>
      <c r="F208" s="256" t="s">
        <v>4128</v>
      </c>
      <c r="G208" s="257" t="s">
        <v>1527</v>
      </c>
      <c r="H208" s="258">
        <v>41</v>
      </c>
      <c r="I208" s="259"/>
      <c r="J208" s="260">
        <f>ROUND(I208*H208,2)</f>
        <v>0</v>
      </c>
      <c r="K208" s="256" t="s">
        <v>1</v>
      </c>
      <c r="L208" s="261"/>
      <c r="M208" s="262" t="s">
        <v>1</v>
      </c>
      <c r="N208" s="263" t="s">
        <v>41</v>
      </c>
      <c r="O208" s="72"/>
      <c r="P208" s="201">
        <f>O208*H208</f>
        <v>0</v>
      </c>
      <c r="Q208" s="201">
        <v>0</v>
      </c>
      <c r="R208" s="201">
        <f>Q208*H208</f>
        <v>0</v>
      </c>
      <c r="S208" s="201">
        <v>0</v>
      </c>
      <c r="T208" s="202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03" t="s">
        <v>3048</v>
      </c>
      <c r="AT208" s="203" t="s">
        <v>539</v>
      </c>
      <c r="AU208" s="203" t="s">
        <v>176</v>
      </c>
      <c r="AY208" s="18" t="s">
        <v>175</v>
      </c>
      <c r="BE208" s="204">
        <f>IF(N208="základní",J208,0)</f>
        <v>0</v>
      </c>
      <c r="BF208" s="204">
        <f>IF(N208="snížená",J208,0)</f>
        <v>0</v>
      </c>
      <c r="BG208" s="204">
        <f>IF(N208="zákl. přenesená",J208,0)</f>
        <v>0</v>
      </c>
      <c r="BH208" s="204">
        <f>IF(N208="sníž. přenesená",J208,0)</f>
        <v>0</v>
      </c>
      <c r="BI208" s="204">
        <f>IF(N208="nulová",J208,0)</f>
        <v>0</v>
      </c>
      <c r="BJ208" s="18" t="s">
        <v>83</v>
      </c>
      <c r="BK208" s="204">
        <f>ROUND(I208*H208,2)</f>
        <v>0</v>
      </c>
      <c r="BL208" s="18" t="s">
        <v>3048</v>
      </c>
      <c r="BM208" s="203" t="s">
        <v>4129</v>
      </c>
    </row>
    <row r="209" spans="1:65" s="14" customFormat="1" ht="11.25">
      <c r="B209" s="216"/>
      <c r="C209" s="217"/>
      <c r="D209" s="207" t="s">
        <v>184</v>
      </c>
      <c r="E209" s="218" t="s">
        <v>1</v>
      </c>
      <c r="F209" s="219" t="s">
        <v>586</v>
      </c>
      <c r="G209" s="217"/>
      <c r="H209" s="220">
        <v>41</v>
      </c>
      <c r="I209" s="221"/>
      <c r="J209" s="217"/>
      <c r="K209" s="217"/>
      <c r="L209" s="222"/>
      <c r="M209" s="223"/>
      <c r="N209" s="224"/>
      <c r="O209" s="224"/>
      <c r="P209" s="224"/>
      <c r="Q209" s="224"/>
      <c r="R209" s="224"/>
      <c r="S209" s="224"/>
      <c r="T209" s="225"/>
      <c r="AT209" s="226" t="s">
        <v>184</v>
      </c>
      <c r="AU209" s="226" t="s">
        <v>176</v>
      </c>
      <c r="AV209" s="14" t="s">
        <v>85</v>
      </c>
      <c r="AW209" s="14" t="s">
        <v>34</v>
      </c>
      <c r="AX209" s="14" t="s">
        <v>83</v>
      </c>
      <c r="AY209" s="226" t="s">
        <v>175</v>
      </c>
    </row>
    <row r="210" spans="1:65" s="2" customFormat="1" ht="16.5" customHeight="1">
      <c r="A210" s="35"/>
      <c r="B210" s="36"/>
      <c r="C210" s="192" t="s">
        <v>491</v>
      </c>
      <c r="D210" s="192" t="s">
        <v>178</v>
      </c>
      <c r="E210" s="193" t="s">
        <v>4130</v>
      </c>
      <c r="F210" s="194" t="s">
        <v>4131</v>
      </c>
      <c r="G210" s="195" t="s">
        <v>181</v>
      </c>
      <c r="H210" s="196">
        <v>40</v>
      </c>
      <c r="I210" s="197"/>
      <c r="J210" s="198">
        <f>ROUND(I210*H210,2)</f>
        <v>0</v>
      </c>
      <c r="K210" s="194" t="s">
        <v>224</v>
      </c>
      <c r="L210" s="40"/>
      <c r="M210" s="199" t="s">
        <v>1</v>
      </c>
      <c r="N210" s="200" t="s">
        <v>41</v>
      </c>
      <c r="O210" s="72"/>
      <c r="P210" s="201">
        <f>O210*H210</f>
        <v>0</v>
      </c>
      <c r="Q210" s="201">
        <v>0</v>
      </c>
      <c r="R210" s="201">
        <f>Q210*H210</f>
        <v>0</v>
      </c>
      <c r="S210" s="201">
        <v>0</v>
      </c>
      <c r="T210" s="202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03" t="s">
        <v>3048</v>
      </c>
      <c r="AT210" s="203" t="s">
        <v>178</v>
      </c>
      <c r="AU210" s="203" t="s">
        <v>176</v>
      </c>
      <c r="AY210" s="18" t="s">
        <v>175</v>
      </c>
      <c r="BE210" s="204">
        <f>IF(N210="základní",J210,0)</f>
        <v>0</v>
      </c>
      <c r="BF210" s="204">
        <f>IF(N210="snížená",J210,0)</f>
        <v>0</v>
      </c>
      <c r="BG210" s="204">
        <f>IF(N210="zákl. přenesená",J210,0)</f>
        <v>0</v>
      </c>
      <c r="BH210" s="204">
        <f>IF(N210="sníž. přenesená",J210,0)</f>
        <v>0</v>
      </c>
      <c r="BI210" s="204">
        <f>IF(N210="nulová",J210,0)</f>
        <v>0</v>
      </c>
      <c r="BJ210" s="18" t="s">
        <v>83</v>
      </c>
      <c r="BK210" s="204">
        <f>ROUND(I210*H210,2)</f>
        <v>0</v>
      </c>
      <c r="BL210" s="18" t="s">
        <v>3048</v>
      </c>
      <c r="BM210" s="203" t="s">
        <v>4132</v>
      </c>
    </row>
    <row r="211" spans="1:65" s="2" customFormat="1" ht="11.25">
      <c r="A211" s="35"/>
      <c r="B211" s="36"/>
      <c r="C211" s="37"/>
      <c r="D211" s="227" t="s">
        <v>193</v>
      </c>
      <c r="E211" s="37"/>
      <c r="F211" s="228" t="s">
        <v>4133</v>
      </c>
      <c r="G211" s="37"/>
      <c r="H211" s="37"/>
      <c r="I211" s="229"/>
      <c r="J211" s="37"/>
      <c r="K211" s="37"/>
      <c r="L211" s="40"/>
      <c r="M211" s="230"/>
      <c r="N211" s="231"/>
      <c r="O211" s="72"/>
      <c r="P211" s="72"/>
      <c r="Q211" s="72"/>
      <c r="R211" s="72"/>
      <c r="S211" s="72"/>
      <c r="T211" s="73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T211" s="18" t="s">
        <v>193</v>
      </c>
      <c r="AU211" s="18" t="s">
        <v>176</v>
      </c>
    </row>
    <row r="212" spans="1:65" s="14" customFormat="1" ht="11.25">
      <c r="B212" s="216"/>
      <c r="C212" s="217"/>
      <c r="D212" s="207" t="s">
        <v>184</v>
      </c>
      <c r="E212" s="218" t="s">
        <v>1</v>
      </c>
      <c r="F212" s="219" t="s">
        <v>581</v>
      </c>
      <c r="G212" s="217"/>
      <c r="H212" s="220">
        <v>40</v>
      </c>
      <c r="I212" s="221"/>
      <c r="J212" s="217"/>
      <c r="K212" s="217"/>
      <c r="L212" s="222"/>
      <c r="M212" s="223"/>
      <c r="N212" s="224"/>
      <c r="O212" s="224"/>
      <c r="P212" s="224"/>
      <c r="Q212" s="224"/>
      <c r="R212" s="224"/>
      <c r="S212" s="224"/>
      <c r="T212" s="225"/>
      <c r="AT212" s="226" t="s">
        <v>184</v>
      </c>
      <c r="AU212" s="226" t="s">
        <v>176</v>
      </c>
      <c r="AV212" s="14" t="s">
        <v>85</v>
      </c>
      <c r="AW212" s="14" t="s">
        <v>34</v>
      </c>
      <c r="AX212" s="14" t="s">
        <v>83</v>
      </c>
      <c r="AY212" s="226" t="s">
        <v>175</v>
      </c>
    </row>
    <row r="213" spans="1:65" s="2" customFormat="1" ht="24.2" customHeight="1">
      <c r="A213" s="35"/>
      <c r="B213" s="36"/>
      <c r="C213" s="192" t="s">
        <v>500</v>
      </c>
      <c r="D213" s="192" t="s">
        <v>178</v>
      </c>
      <c r="E213" s="193" t="s">
        <v>4134</v>
      </c>
      <c r="F213" s="194" t="s">
        <v>4135</v>
      </c>
      <c r="G213" s="195" t="s">
        <v>181</v>
      </c>
      <c r="H213" s="196">
        <v>8</v>
      </c>
      <c r="I213" s="197"/>
      <c r="J213" s="198">
        <f>ROUND(I213*H213,2)</f>
        <v>0</v>
      </c>
      <c r="K213" s="194" t="s">
        <v>224</v>
      </c>
      <c r="L213" s="40"/>
      <c r="M213" s="199" t="s">
        <v>1</v>
      </c>
      <c r="N213" s="200" t="s">
        <v>41</v>
      </c>
      <c r="O213" s="72"/>
      <c r="P213" s="201">
        <f>O213*H213</f>
        <v>0</v>
      </c>
      <c r="Q213" s="201">
        <v>0</v>
      </c>
      <c r="R213" s="201">
        <f>Q213*H213</f>
        <v>0</v>
      </c>
      <c r="S213" s="201">
        <v>0</v>
      </c>
      <c r="T213" s="20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03" t="s">
        <v>3048</v>
      </c>
      <c r="AT213" s="203" t="s">
        <v>178</v>
      </c>
      <c r="AU213" s="203" t="s">
        <v>176</v>
      </c>
      <c r="AY213" s="18" t="s">
        <v>175</v>
      </c>
      <c r="BE213" s="204">
        <f>IF(N213="základní",J213,0)</f>
        <v>0</v>
      </c>
      <c r="BF213" s="204">
        <f>IF(N213="snížená",J213,0)</f>
        <v>0</v>
      </c>
      <c r="BG213" s="204">
        <f>IF(N213="zákl. přenesená",J213,0)</f>
        <v>0</v>
      </c>
      <c r="BH213" s="204">
        <f>IF(N213="sníž. přenesená",J213,0)</f>
        <v>0</v>
      </c>
      <c r="BI213" s="204">
        <f>IF(N213="nulová",J213,0)</f>
        <v>0</v>
      </c>
      <c r="BJ213" s="18" t="s">
        <v>83</v>
      </c>
      <c r="BK213" s="204">
        <f>ROUND(I213*H213,2)</f>
        <v>0</v>
      </c>
      <c r="BL213" s="18" t="s">
        <v>3048</v>
      </c>
      <c r="BM213" s="203" t="s">
        <v>4136</v>
      </c>
    </row>
    <row r="214" spans="1:65" s="2" customFormat="1" ht="11.25">
      <c r="A214" s="35"/>
      <c r="B214" s="36"/>
      <c r="C214" s="37"/>
      <c r="D214" s="227" t="s">
        <v>193</v>
      </c>
      <c r="E214" s="37"/>
      <c r="F214" s="228" t="s">
        <v>4137</v>
      </c>
      <c r="G214" s="37"/>
      <c r="H214" s="37"/>
      <c r="I214" s="229"/>
      <c r="J214" s="37"/>
      <c r="K214" s="37"/>
      <c r="L214" s="40"/>
      <c r="M214" s="230"/>
      <c r="N214" s="231"/>
      <c r="O214" s="72"/>
      <c r="P214" s="72"/>
      <c r="Q214" s="72"/>
      <c r="R214" s="72"/>
      <c r="S214" s="72"/>
      <c r="T214" s="73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T214" s="18" t="s">
        <v>193</v>
      </c>
      <c r="AU214" s="18" t="s">
        <v>176</v>
      </c>
    </row>
    <row r="215" spans="1:65" s="14" customFormat="1" ht="11.25">
      <c r="B215" s="216"/>
      <c r="C215" s="217"/>
      <c r="D215" s="207" t="s">
        <v>184</v>
      </c>
      <c r="E215" s="218" t="s">
        <v>1</v>
      </c>
      <c r="F215" s="219" t="s">
        <v>239</v>
      </c>
      <c r="G215" s="217"/>
      <c r="H215" s="220">
        <v>8</v>
      </c>
      <c r="I215" s="221"/>
      <c r="J215" s="217"/>
      <c r="K215" s="217"/>
      <c r="L215" s="222"/>
      <c r="M215" s="223"/>
      <c r="N215" s="224"/>
      <c r="O215" s="224"/>
      <c r="P215" s="224"/>
      <c r="Q215" s="224"/>
      <c r="R215" s="224"/>
      <c r="S215" s="224"/>
      <c r="T215" s="225"/>
      <c r="AT215" s="226" t="s">
        <v>184</v>
      </c>
      <c r="AU215" s="226" t="s">
        <v>176</v>
      </c>
      <c r="AV215" s="14" t="s">
        <v>85</v>
      </c>
      <c r="AW215" s="14" t="s">
        <v>34</v>
      </c>
      <c r="AX215" s="14" t="s">
        <v>83</v>
      </c>
      <c r="AY215" s="226" t="s">
        <v>175</v>
      </c>
    </row>
    <row r="216" spans="1:65" s="2" customFormat="1" ht="16.5" customHeight="1">
      <c r="A216" s="35"/>
      <c r="B216" s="36"/>
      <c r="C216" s="192" t="s">
        <v>508</v>
      </c>
      <c r="D216" s="192" t="s">
        <v>178</v>
      </c>
      <c r="E216" s="193" t="s">
        <v>4138</v>
      </c>
      <c r="F216" s="194" t="s">
        <v>4139</v>
      </c>
      <c r="G216" s="195" t="s">
        <v>181</v>
      </c>
      <c r="H216" s="196">
        <v>88</v>
      </c>
      <c r="I216" s="197"/>
      <c r="J216" s="198">
        <f>ROUND(I216*H216,2)</f>
        <v>0</v>
      </c>
      <c r="K216" s="194" t="s">
        <v>224</v>
      </c>
      <c r="L216" s="40"/>
      <c r="M216" s="199" t="s">
        <v>1</v>
      </c>
      <c r="N216" s="200" t="s">
        <v>41</v>
      </c>
      <c r="O216" s="72"/>
      <c r="P216" s="201">
        <f>O216*H216</f>
        <v>0</v>
      </c>
      <c r="Q216" s="201">
        <v>0</v>
      </c>
      <c r="R216" s="201">
        <f>Q216*H216</f>
        <v>0</v>
      </c>
      <c r="S216" s="201">
        <v>0</v>
      </c>
      <c r="T216" s="202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03" t="s">
        <v>3048</v>
      </c>
      <c r="AT216" s="203" t="s">
        <v>178</v>
      </c>
      <c r="AU216" s="203" t="s">
        <v>176</v>
      </c>
      <c r="AY216" s="18" t="s">
        <v>175</v>
      </c>
      <c r="BE216" s="204">
        <f>IF(N216="základní",J216,0)</f>
        <v>0</v>
      </c>
      <c r="BF216" s="204">
        <f>IF(N216="snížená",J216,0)</f>
        <v>0</v>
      </c>
      <c r="BG216" s="204">
        <f>IF(N216="zákl. přenesená",J216,0)</f>
        <v>0</v>
      </c>
      <c r="BH216" s="204">
        <f>IF(N216="sníž. přenesená",J216,0)</f>
        <v>0</v>
      </c>
      <c r="BI216" s="204">
        <f>IF(N216="nulová",J216,0)</f>
        <v>0</v>
      </c>
      <c r="BJ216" s="18" t="s">
        <v>83</v>
      </c>
      <c r="BK216" s="204">
        <f>ROUND(I216*H216,2)</f>
        <v>0</v>
      </c>
      <c r="BL216" s="18" t="s">
        <v>3048</v>
      </c>
      <c r="BM216" s="203" t="s">
        <v>4140</v>
      </c>
    </row>
    <row r="217" spans="1:65" s="2" customFormat="1" ht="11.25">
      <c r="A217" s="35"/>
      <c r="B217" s="36"/>
      <c r="C217" s="37"/>
      <c r="D217" s="227" t="s">
        <v>193</v>
      </c>
      <c r="E217" s="37"/>
      <c r="F217" s="228" t="s">
        <v>4141</v>
      </c>
      <c r="G217" s="37"/>
      <c r="H217" s="37"/>
      <c r="I217" s="229"/>
      <c r="J217" s="37"/>
      <c r="K217" s="37"/>
      <c r="L217" s="40"/>
      <c r="M217" s="230"/>
      <c r="N217" s="231"/>
      <c r="O217" s="72"/>
      <c r="P217" s="72"/>
      <c r="Q217" s="72"/>
      <c r="R217" s="72"/>
      <c r="S217" s="72"/>
      <c r="T217" s="73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T217" s="18" t="s">
        <v>193</v>
      </c>
      <c r="AU217" s="18" t="s">
        <v>176</v>
      </c>
    </row>
    <row r="218" spans="1:65" s="14" customFormat="1" ht="11.25">
      <c r="B218" s="216"/>
      <c r="C218" s="217"/>
      <c r="D218" s="207" t="s">
        <v>184</v>
      </c>
      <c r="E218" s="218" t="s">
        <v>1</v>
      </c>
      <c r="F218" s="219" t="s">
        <v>885</v>
      </c>
      <c r="G218" s="217"/>
      <c r="H218" s="220">
        <v>88</v>
      </c>
      <c r="I218" s="221"/>
      <c r="J218" s="217"/>
      <c r="K218" s="217"/>
      <c r="L218" s="222"/>
      <c r="M218" s="223"/>
      <c r="N218" s="224"/>
      <c r="O218" s="224"/>
      <c r="P218" s="224"/>
      <c r="Q218" s="224"/>
      <c r="R218" s="224"/>
      <c r="S218" s="224"/>
      <c r="T218" s="225"/>
      <c r="AT218" s="226" t="s">
        <v>184</v>
      </c>
      <c r="AU218" s="226" t="s">
        <v>176</v>
      </c>
      <c r="AV218" s="14" t="s">
        <v>85</v>
      </c>
      <c r="AW218" s="14" t="s">
        <v>34</v>
      </c>
      <c r="AX218" s="14" t="s">
        <v>83</v>
      </c>
      <c r="AY218" s="226" t="s">
        <v>175</v>
      </c>
    </row>
    <row r="219" spans="1:65" s="2" customFormat="1" ht="24.2" customHeight="1">
      <c r="A219" s="35"/>
      <c r="B219" s="36"/>
      <c r="C219" s="254" t="s">
        <v>527</v>
      </c>
      <c r="D219" s="254" t="s">
        <v>539</v>
      </c>
      <c r="E219" s="255" t="s">
        <v>4142</v>
      </c>
      <c r="F219" s="256" t="s">
        <v>4143</v>
      </c>
      <c r="G219" s="257" t="s">
        <v>251</v>
      </c>
      <c r="H219" s="258">
        <v>5500</v>
      </c>
      <c r="I219" s="259"/>
      <c r="J219" s="260">
        <f>ROUND(I219*H219,2)</f>
        <v>0</v>
      </c>
      <c r="K219" s="256" t="s">
        <v>1</v>
      </c>
      <c r="L219" s="261"/>
      <c r="M219" s="262" t="s">
        <v>1</v>
      </c>
      <c r="N219" s="263" t="s">
        <v>41</v>
      </c>
      <c r="O219" s="72"/>
      <c r="P219" s="201">
        <f>O219*H219</f>
        <v>0</v>
      </c>
      <c r="Q219" s="201">
        <v>0</v>
      </c>
      <c r="R219" s="201">
        <f>Q219*H219</f>
        <v>0</v>
      </c>
      <c r="S219" s="201">
        <v>0</v>
      </c>
      <c r="T219" s="202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03" t="s">
        <v>3048</v>
      </c>
      <c r="AT219" s="203" t="s">
        <v>539</v>
      </c>
      <c r="AU219" s="203" t="s">
        <v>176</v>
      </c>
      <c r="AY219" s="18" t="s">
        <v>175</v>
      </c>
      <c r="BE219" s="204">
        <f>IF(N219="základní",J219,0)</f>
        <v>0</v>
      </c>
      <c r="BF219" s="204">
        <f>IF(N219="snížená",J219,0)</f>
        <v>0</v>
      </c>
      <c r="BG219" s="204">
        <f>IF(N219="zákl. přenesená",J219,0)</f>
        <v>0</v>
      </c>
      <c r="BH219" s="204">
        <f>IF(N219="sníž. přenesená",J219,0)</f>
        <v>0</v>
      </c>
      <c r="BI219" s="204">
        <f>IF(N219="nulová",J219,0)</f>
        <v>0</v>
      </c>
      <c r="BJ219" s="18" t="s">
        <v>83</v>
      </c>
      <c r="BK219" s="204">
        <f>ROUND(I219*H219,2)</f>
        <v>0</v>
      </c>
      <c r="BL219" s="18" t="s">
        <v>3048</v>
      </c>
      <c r="BM219" s="203" t="s">
        <v>4144</v>
      </c>
    </row>
    <row r="220" spans="1:65" s="14" customFormat="1" ht="11.25">
      <c r="B220" s="216"/>
      <c r="C220" s="217"/>
      <c r="D220" s="207" t="s">
        <v>184</v>
      </c>
      <c r="E220" s="218" t="s">
        <v>1</v>
      </c>
      <c r="F220" s="219" t="s">
        <v>4145</v>
      </c>
      <c r="G220" s="217"/>
      <c r="H220" s="220">
        <v>5500</v>
      </c>
      <c r="I220" s="221"/>
      <c r="J220" s="217"/>
      <c r="K220" s="217"/>
      <c r="L220" s="222"/>
      <c r="M220" s="223"/>
      <c r="N220" s="224"/>
      <c r="O220" s="224"/>
      <c r="P220" s="224"/>
      <c r="Q220" s="224"/>
      <c r="R220" s="224"/>
      <c r="S220" s="224"/>
      <c r="T220" s="225"/>
      <c r="AT220" s="226" t="s">
        <v>184</v>
      </c>
      <c r="AU220" s="226" t="s">
        <v>176</v>
      </c>
      <c r="AV220" s="14" t="s">
        <v>85</v>
      </c>
      <c r="AW220" s="14" t="s">
        <v>34</v>
      </c>
      <c r="AX220" s="14" t="s">
        <v>83</v>
      </c>
      <c r="AY220" s="226" t="s">
        <v>175</v>
      </c>
    </row>
    <row r="221" spans="1:65" s="2" customFormat="1" ht="24.2" customHeight="1">
      <c r="A221" s="35"/>
      <c r="B221" s="36"/>
      <c r="C221" s="192" t="s">
        <v>532</v>
      </c>
      <c r="D221" s="192" t="s">
        <v>178</v>
      </c>
      <c r="E221" s="193" t="s">
        <v>4146</v>
      </c>
      <c r="F221" s="194" t="s">
        <v>4147</v>
      </c>
      <c r="G221" s="195" t="s">
        <v>251</v>
      </c>
      <c r="H221" s="196">
        <v>4000</v>
      </c>
      <c r="I221" s="197"/>
      <c r="J221" s="198">
        <f>ROUND(I221*H221,2)</f>
        <v>0</v>
      </c>
      <c r="K221" s="194" t="s">
        <v>224</v>
      </c>
      <c r="L221" s="40"/>
      <c r="M221" s="199" t="s">
        <v>1</v>
      </c>
      <c r="N221" s="200" t="s">
        <v>41</v>
      </c>
      <c r="O221" s="72"/>
      <c r="P221" s="201">
        <f>O221*H221</f>
        <v>0</v>
      </c>
      <c r="Q221" s="201">
        <v>0</v>
      </c>
      <c r="R221" s="201">
        <f>Q221*H221</f>
        <v>0</v>
      </c>
      <c r="S221" s="201">
        <v>0</v>
      </c>
      <c r="T221" s="20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03" t="s">
        <v>3048</v>
      </c>
      <c r="AT221" s="203" t="s">
        <v>178</v>
      </c>
      <c r="AU221" s="203" t="s">
        <v>176</v>
      </c>
      <c r="AY221" s="18" t="s">
        <v>175</v>
      </c>
      <c r="BE221" s="204">
        <f>IF(N221="základní",J221,0)</f>
        <v>0</v>
      </c>
      <c r="BF221" s="204">
        <f>IF(N221="snížená",J221,0)</f>
        <v>0</v>
      </c>
      <c r="BG221" s="204">
        <f>IF(N221="zákl. přenesená",J221,0)</f>
        <v>0</v>
      </c>
      <c r="BH221" s="204">
        <f>IF(N221="sníž. přenesená",J221,0)</f>
        <v>0</v>
      </c>
      <c r="BI221" s="204">
        <f>IF(N221="nulová",J221,0)</f>
        <v>0</v>
      </c>
      <c r="BJ221" s="18" t="s">
        <v>83</v>
      </c>
      <c r="BK221" s="204">
        <f>ROUND(I221*H221,2)</f>
        <v>0</v>
      </c>
      <c r="BL221" s="18" t="s">
        <v>3048</v>
      </c>
      <c r="BM221" s="203" t="s">
        <v>4148</v>
      </c>
    </row>
    <row r="222" spans="1:65" s="2" customFormat="1" ht="11.25">
      <c r="A222" s="35"/>
      <c r="B222" s="36"/>
      <c r="C222" s="37"/>
      <c r="D222" s="227" t="s">
        <v>193</v>
      </c>
      <c r="E222" s="37"/>
      <c r="F222" s="228" t="s">
        <v>4149</v>
      </c>
      <c r="G222" s="37"/>
      <c r="H222" s="37"/>
      <c r="I222" s="229"/>
      <c r="J222" s="37"/>
      <c r="K222" s="37"/>
      <c r="L222" s="40"/>
      <c r="M222" s="230"/>
      <c r="N222" s="231"/>
      <c r="O222" s="72"/>
      <c r="P222" s="72"/>
      <c r="Q222" s="72"/>
      <c r="R222" s="72"/>
      <c r="S222" s="72"/>
      <c r="T222" s="73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T222" s="18" t="s">
        <v>193</v>
      </c>
      <c r="AU222" s="18" t="s">
        <v>176</v>
      </c>
    </row>
    <row r="223" spans="1:65" s="14" customFormat="1" ht="11.25">
      <c r="B223" s="216"/>
      <c r="C223" s="217"/>
      <c r="D223" s="207" t="s">
        <v>184</v>
      </c>
      <c r="E223" s="218" t="s">
        <v>1</v>
      </c>
      <c r="F223" s="219" t="s">
        <v>4150</v>
      </c>
      <c r="G223" s="217"/>
      <c r="H223" s="220">
        <v>4000</v>
      </c>
      <c r="I223" s="221"/>
      <c r="J223" s="217"/>
      <c r="K223" s="217"/>
      <c r="L223" s="222"/>
      <c r="M223" s="223"/>
      <c r="N223" s="224"/>
      <c r="O223" s="224"/>
      <c r="P223" s="224"/>
      <c r="Q223" s="224"/>
      <c r="R223" s="224"/>
      <c r="S223" s="224"/>
      <c r="T223" s="225"/>
      <c r="AT223" s="226" t="s">
        <v>184</v>
      </c>
      <c r="AU223" s="226" t="s">
        <v>176</v>
      </c>
      <c r="AV223" s="14" t="s">
        <v>85</v>
      </c>
      <c r="AW223" s="14" t="s">
        <v>34</v>
      </c>
      <c r="AX223" s="14" t="s">
        <v>83</v>
      </c>
      <c r="AY223" s="226" t="s">
        <v>175</v>
      </c>
    </row>
    <row r="224" spans="1:65" s="2" customFormat="1" ht="24.2" customHeight="1">
      <c r="A224" s="35"/>
      <c r="B224" s="36"/>
      <c r="C224" s="192" t="s">
        <v>538</v>
      </c>
      <c r="D224" s="192" t="s">
        <v>178</v>
      </c>
      <c r="E224" s="193" t="s">
        <v>4151</v>
      </c>
      <c r="F224" s="194" t="s">
        <v>4152</v>
      </c>
      <c r="G224" s="195" t="s">
        <v>251</v>
      </c>
      <c r="H224" s="196">
        <v>1000</v>
      </c>
      <c r="I224" s="197"/>
      <c r="J224" s="198">
        <f>ROUND(I224*H224,2)</f>
        <v>0</v>
      </c>
      <c r="K224" s="194" t="s">
        <v>224</v>
      </c>
      <c r="L224" s="40"/>
      <c r="M224" s="199" t="s">
        <v>1</v>
      </c>
      <c r="N224" s="200" t="s">
        <v>41</v>
      </c>
      <c r="O224" s="72"/>
      <c r="P224" s="201">
        <f>O224*H224</f>
        <v>0</v>
      </c>
      <c r="Q224" s="201">
        <v>0</v>
      </c>
      <c r="R224" s="201">
        <f>Q224*H224</f>
        <v>0</v>
      </c>
      <c r="S224" s="201">
        <v>0</v>
      </c>
      <c r="T224" s="20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03" t="s">
        <v>3048</v>
      </c>
      <c r="AT224" s="203" t="s">
        <v>178</v>
      </c>
      <c r="AU224" s="203" t="s">
        <v>176</v>
      </c>
      <c r="AY224" s="18" t="s">
        <v>175</v>
      </c>
      <c r="BE224" s="204">
        <f>IF(N224="základní",J224,0)</f>
        <v>0</v>
      </c>
      <c r="BF224" s="204">
        <f>IF(N224="snížená",J224,0)</f>
        <v>0</v>
      </c>
      <c r="BG224" s="204">
        <f>IF(N224="zákl. přenesená",J224,0)</f>
        <v>0</v>
      </c>
      <c r="BH224" s="204">
        <f>IF(N224="sníž. přenesená",J224,0)</f>
        <v>0</v>
      </c>
      <c r="BI224" s="204">
        <f>IF(N224="nulová",J224,0)</f>
        <v>0</v>
      </c>
      <c r="BJ224" s="18" t="s">
        <v>83</v>
      </c>
      <c r="BK224" s="204">
        <f>ROUND(I224*H224,2)</f>
        <v>0</v>
      </c>
      <c r="BL224" s="18" t="s">
        <v>3048</v>
      </c>
      <c r="BM224" s="203" t="s">
        <v>4153</v>
      </c>
    </row>
    <row r="225" spans="1:65" s="2" customFormat="1" ht="11.25">
      <c r="A225" s="35"/>
      <c r="B225" s="36"/>
      <c r="C225" s="37"/>
      <c r="D225" s="227" t="s">
        <v>193</v>
      </c>
      <c r="E225" s="37"/>
      <c r="F225" s="228" t="s">
        <v>4154</v>
      </c>
      <c r="G225" s="37"/>
      <c r="H225" s="37"/>
      <c r="I225" s="229"/>
      <c r="J225" s="37"/>
      <c r="K225" s="37"/>
      <c r="L225" s="40"/>
      <c r="M225" s="230"/>
      <c r="N225" s="231"/>
      <c r="O225" s="72"/>
      <c r="P225" s="72"/>
      <c r="Q225" s="72"/>
      <c r="R225" s="72"/>
      <c r="S225" s="72"/>
      <c r="T225" s="73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T225" s="18" t="s">
        <v>193</v>
      </c>
      <c r="AU225" s="18" t="s">
        <v>176</v>
      </c>
    </row>
    <row r="226" spans="1:65" s="14" customFormat="1" ht="11.25">
      <c r="B226" s="216"/>
      <c r="C226" s="217"/>
      <c r="D226" s="207" t="s">
        <v>184</v>
      </c>
      <c r="E226" s="218" t="s">
        <v>1</v>
      </c>
      <c r="F226" s="219" t="s">
        <v>4032</v>
      </c>
      <c r="G226" s="217"/>
      <c r="H226" s="220">
        <v>1000</v>
      </c>
      <c r="I226" s="221"/>
      <c r="J226" s="217"/>
      <c r="K226" s="217"/>
      <c r="L226" s="222"/>
      <c r="M226" s="223"/>
      <c r="N226" s="224"/>
      <c r="O226" s="224"/>
      <c r="P226" s="224"/>
      <c r="Q226" s="224"/>
      <c r="R226" s="224"/>
      <c r="S226" s="224"/>
      <c r="T226" s="225"/>
      <c r="AT226" s="226" t="s">
        <v>184</v>
      </c>
      <c r="AU226" s="226" t="s">
        <v>176</v>
      </c>
      <c r="AV226" s="14" t="s">
        <v>85</v>
      </c>
      <c r="AW226" s="14" t="s">
        <v>34</v>
      </c>
      <c r="AX226" s="14" t="s">
        <v>83</v>
      </c>
      <c r="AY226" s="226" t="s">
        <v>175</v>
      </c>
    </row>
    <row r="227" spans="1:65" s="2" customFormat="1" ht="24.2" customHeight="1">
      <c r="A227" s="35"/>
      <c r="B227" s="36"/>
      <c r="C227" s="192" t="s">
        <v>545</v>
      </c>
      <c r="D227" s="192" t="s">
        <v>178</v>
      </c>
      <c r="E227" s="193" t="s">
        <v>4155</v>
      </c>
      <c r="F227" s="194" t="s">
        <v>4156</v>
      </c>
      <c r="G227" s="195" t="s">
        <v>181</v>
      </c>
      <c r="H227" s="196">
        <v>88</v>
      </c>
      <c r="I227" s="197"/>
      <c r="J227" s="198">
        <f>ROUND(I227*H227,2)</f>
        <v>0</v>
      </c>
      <c r="K227" s="194" t="s">
        <v>224</v>
      </c>
      <c r="L227" s="40"/>
      <c r="M227" s="199" t="s">
        <v>1</v>
      </c>
      <c r="N227" s="200" t="s">
        <v>41</v>
      </c>
      <c r="O227" s="72"/>
      <c r="P227" s="201">
        <f>O227*H227</f>
        <v>0</v>
      </c>
      <c r="Q227" s="201">
        <v>0</v>
      </c>
      <c r="R227" s="201">
        <f>Q227*H227</f>
        <v>0</v>
      </c>
      <c r="S227" s="201">
        <v>0</v>
      </c>
      <c r="T227" s="20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03" t="s">
        <v>3048</v>
      </c>
      <c r="AT227" s="203" t="s">
        <v>178</v>
      </c>
      <c r="AU227" s="203" t="s">
        <v>176</v>
      </c>
      <c r="AY227" s="18" t="s">
        <v>175</v>
      </c>
      <c r="BE227" s="204">
        <f>IF(N227="základní",J227,0)</f>
        <v>0</v>
      </c>
      <c r="BF227" s="204">
        <f>IF(N227="snížená",J227,0)</f>
        <v>0</v>
      </c>
      <c r="BG227" s="204">
        <f>IF(N227="zákl. přenesená",J227,0)</f>
        <v>0</v>
      </c>
      <c r="BH227" s="204">
        <f>IF(N227="sníž. přenesená",J227,0)</f>
        <v>0</v>
      </c>
      <c r="BI227" s="204">
        <f>IF(N227="nulová",J227,0)</f>
        <v>0</v>
      </c>
      <c r="BJ227" s="18" t="s">
        <v>83</v>
      </c>
      <c r="BK227" s="204">
        <f>ROUND(I227*H227,2)</f>
        <v>0</v>
      </c>
      <c r="BL227" s="18" t="s">
        <v>3048</v>
      </c>
      <c r="BM227" s="203" t="s">
        <v>4157</v>
      </c>
    </row>
    <row r="228" spans="1:65" s="2" customFormat="1" ht="11.25">
      <c r="A228" s="35"/>
      <c r="B228" s="36"/>
      <c r="C228" s="37"/>
      <c r="D228" s="227" t="s">
        <v>193</v>
      </c>
      <c r="E228" s="37"/>
      <c r="F228" s="228" t="s">
        <v>4158</v>
      </c>
      <c r="G228" s="37"/>
      <c r="H228" s="37"/>
      <c r="I228" s="229"/>
      <c r="J228" s="37"/>
      <c r="K228" s="37"/>
      <c r="L228" s="40"/>
      <c r="M228" s="230"/>
      <c r="N228" s="231"/>
      <c r="O228" s="72"/>
      <c r="P228" s="72"/>
      <c r="Q228" s="72"/>
      <c r="R228" s="72"/>
      <c r="S228" s="72"/>
      <c r="T228" s="73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T228" s="18" t="s">
        <v>193</v>
      </c>
      <c r="AU228" s="18" t="s">
        <v>176</v>
      </c>
    </row>
    <row r="229" spans="1:65" s="14" customFormat="1" ht="11.25">
      <c r="B229" s="216"/>
      <c r="C229" s="217"/>
      <c r="D229" s="207" t="s">
        <v>184</v>
      </c>
      <c r="E229" s="218" t="s">
        <v>1</v>
      </c>
      <c r="F229" s="219" t="s">
        <v>885</v>
      </c>
      <c r="G229" s="217"/>
      <c r="H229" s="220">
        <v>88</v>
      </c>
      <c r="I229" s="221"/>
      <c r="J229" s="217"/>
      <c r="K229" s="217"/>
      <c r="L229" s="222"/>
      <c r="M229" s="223"/>
      <c r="N229" s="224"/>
      <c r="O229" s="224"/>
      <c r="P229" s="224"/>
      <c r="Q229" s="224"/>
      <c r="R229" s="224"/>
      <c r="S229" s="224"/>
      <c r="T229" s="225"/>
      <c r="AT229" s="226" t="s">
        <v>184</v>
      </c>
      <c r="AU229" s="226" t="s">
        <v>176</v>
      </c>
      <c r="AV229" s="14" t="s">
        <v>85</v>
      </c>
      <c r="AW229" s="14" t="s">
        <v>34</v>
      </c>
      <c r="AX229" s="14" t="s">
        <v>83</v>
      </c>
      <c r="AY229" s="226" t="s">
        <v>175</v>
      </c>
    </row>
    <row r="230" spans="1:65" s="2" customFormat="1" ht="16.5" customHeight="1">
      <c r="A230" s="35"/>
      <c r="B230" s="36"/>
      <c r="C230" s="254" t="s">
        <v>550</v>
      </c>
      <c r="D230" s="254" t="s">
        <v>539</v>
      </c>
      <c r="E230" s="255" t="s">
        <v>4159</v>
      </c>
      <c r="F230" s="256" t="s">
        <v>4160</v>
      </c>
      <c r="G230" s="257" t="s">
        <v>251</v>
      </c>
      <c r="H230" s="258">
        <v>150</v>
      </c>
      <c r="I230" s="259"/>
      <c r="J230" s="260">
        <f>ROUND(I230*H230,2)</f>
        <v>0</v>
      </c>
      <c r="K230" s="256" t="s">
        <v>1</v>
      </c>
      <c r="L230" s="261"/>
      <c r="M230" s="262" t="s">
        <v>1</v>
      </c>
      <c r="N230" s="263" t="s">
        <v>41</v>
      </c>
      <c r="O230" s="72"/>
      <c r="P230" s="201">
        <f>O230*H230</f>
        <v>0</v>
      </c>
      <c r="Q230" s="201">
        <v>0</v>
      </c>
      <c r="R230" s="201">
        <f>Q230*H230</f>
        <v>0</v>
      </c>
      <c r="S230" s="201">
        <v>0</v>
      </c>
      <c r="T230" s="20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03" t="s">
        <v>3048</v>
      </c>
      <c r="AT230" s="203" t="s">
        <v>539</v>
      </c>
      <c r="AU230" s="203" t="s">
        <v>176</v>
      </c>
      <c r="AY230" s="18" t="s">
        <v>175</v>
      </c>
      <c r="BE230" s="204">
        <f>IF(N230="základní",J230,0)</f>
        <v>0</v>
      </c>
      <c r="BF230" s="204">
        <f>IF(N230="snížená",J230,0)</f>
        <v>0</v>
      </c>
      <c r="BG230" s="204">
        <f>IF(N230="zákl. přenesená",J230,0)</f>
        <v>0</v>
      </c>
      <c r="BH230" s="204">
        <f>IF(N230="sníž. přenesená",J230,0)</f>
        <v>0</v>
      </c>
      <c r="BI230" s="204">
        <f>IF(N230="nulová",J230,0)</f>
        <v>0</v>
      </c>
      <c r="BJ230" s="18" t="s">
        <v>83</v>
      </c>
      <c r="BK230" s="204">
        <f>ROUND(I230*H230,2)</f>
        <v>0</v>
      </c>
      <c r="BL230" s="18" t="s">
        <v>3048</v>
      </c>
      <c r="BM230" s="203" t="s">
        <v>4161</v>
      </c>
    </row>
    <row r="231" spans="1:65" s="14" customFormat="1" ht="11.25">
      <c r="B231" s="216"/>
      <c r="C231" s="217"/>
      <c r="D231" s="207" t="s">
        <v>184</v>
      </c>
      <c r="E231" s="218" t="s">
        <v>1</v>
      </c>
      <c r="F231" s="219" t="s">
        <v>1262</v>
      </c>
      <c r="G231" s="217"/>
      <c r="H231" s="220">
        <v>150</v>
      </c>
      <c r="I231" s="221"/>
      <c r="J231" s="217"/>
      <c r="K231" s="217"/>
      <c r="L231" s="222"/>
      <c r="M231" s="223"/>
      <c r="N231" s="224"/>
      <c r="O231" s="224"/>
      <c r="P231" s="224"/>
      <c r="Q231" s="224"/>
      <c r="R231" s="224"/>
      <c r="S231" s="224"/>
      <c r="T231" s="225"/>
      <c r="AT231" s="226" t="s">
        <v>184</v>
      </c>
      <c r="AU231" s="226" t="s">
        <v>176</v>
      </c>
      <c r="AV231" s="14" t="s">
        <v>85</v>
      </c>
      <c r="AW231" s="14" t="s">
        <v>34</v>
      </c>
      <c r="AX231" s="14" t="s">
        <v>83</v>
      </c>
      <c r="AY231" s="226" t="s">
        <v>175</v>
      </c>
    </row>
    <row r="232" spans="1:65" s="2" customFormat="1" ht="24.2" customHeight="1">
      <c r="A232" s="35"/>
      <c r="B232" s="36"/>
      <c r="C232" s="192" t="s">
        <v>556</v>
      </c>
      <c r="D232" s="192" t="s">
        <v>178</v>
      </c>
      <c r="E232" s="193" t="s">
        <v>4162</v>
      </c>
      <c r="F232" s="194" t="s">
        <v>4163</v>
      </c>
      <c r="G232" s="195" t="s">
        <v>251</v>
      </c>
      <c r="H232" s="196">
        <v>150</v>
      </c>
      <c r="I232" s="197"/>
      <c r="J232" s="198">
        <f>ROUND(I232*H232,2)</f>
        <v>0</v>
      </c>
      <c r="K232" s="194" t="s">
        <v>224</v>
      </c>
      <c r="L232" s="40"/>
      <c r="M232" s="199" t="s">
        <v>1</v>
      </c>
      <c r="N232" s="200" t="s">
        <v>41</v>
      </c>
      <c r="O232" s="72"/>
      <c r="P232" s="201">
        <f>O232*H232</f>
        <v>0</v>
      </c>
      <c r="Q232" s="201">
        <v>0</v>
      </c>
      <c r="R232" s="201">
        <f>Q232*H232</f>
        <v>0</v>
      </c>
      <c r="S232" s="201">
        <v>0</v>
      </c>
      <c r="T232" s="202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03" t="s">
        <v>3048</v>
      </c>
      <c r="AT232" s="203" t="s">
        <v>178</v>
      </c>
      <c r="AU232" s="203" t="s">
        <v>176</v>
      </c>
      <c r="AY232" s="18" t="s">
        <v>175</v>
      </c>
      <c r="BE232" s="204">
        <f>IF(N232="základní",J232,0)</f>
        <v>0</v>
      </c>
      <c r="BF232" s="204">
        <f>IF(N232="snížená",J232,0)</f>
        <v>0</v>
      </c>
      <c r="BG232" s="204">
        <f>IF(N232="zákl. přenesená",J232,0)</f>
        <v>0</v>
      </c>
      <c r="BH232" s="204">
        <f>IF(N232="sníž. přenesená",J232,0)</f>
        <v>0</v>
      </c>
      <c r="BI232" s="204">
        <f>IF(N232="nulová",J232,0)</f>
        <v>0</v>
      </c>
      <c r="BJ232" s="18" t="s">
        <v>83</v>
      </c>
      <c r="BK232" s="204">
        <f>ROUND(I232*H232,2)</f>
        <v>0</v>
      </c>
      <c r="BL232" s="18" t="s">
        <v>3048</v>
      </c>
      <c r="BM232" s="203" t="s">
        <v>4164</v>
      </c>
    </row>
    <row r="233" spans="1:65" s="2" customFormat="1" ht="11.25">
      <c r="A233" s="35"/>
      <c r="B233" s="36"/>
      <c r="C233" s="37"/>
      <c r="D233" s="227" t="s">
        <v>193</v>
      </c>
      <c r="E233" s="37"/>
      <c r="F233" s="228" t="s">
        <v>4165</v>
      </c>
      <c r="G233" s="37"/>
      <c r="H233" s="37"/>
      <c r="I233" s="229"/>
      <c r="J233" s="37"/>
      <c r="K233" s="37"/>
      <c r="L233" s="40"/>
      <c r="M233" s="230"/>
      <c r="N233" s="231"/>
      <c r="O233" s="72"/>
      <c r="P233" s="72"/>
      <c r="Q233" s="72"/>
      <c r="R233" s="72"/>
      <c r="S233" s="72"/>
      <c r="T233" s="73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T233" s="18" t="s">
        <v>193</v>
      </c>
      <c r="AU233" s="18" t="s">
        <v>176</v>
      </c>
    </row>
    <row r="234" spans="1:65" s="14" customFormat="1" ht="11.25">
      <c r="B234" s="216"/>
      <c r="C234" s="217"/>
      <c r="D234" s="207" t="s">
        <v>184</v>
      </c>
      <c r="E234" s="218" t="s">
        <v>1</v>
      </c>
      <c r="F234" s="219" t="s">
        <v>1262</v>
      </c>
      <c r="G234" s="217"/>
      <c r="H234" s="220">
        <v>150</v>
      </c>
      <c r="I234" s="221"/>
      <c r="J234" s="217"/>
      <c r="K234" s="217"/>
      <c r="L234" s="222"/>
      <c r="M234" s="223"/>
      <c r="N234" s="224"/>
      <c r="O234" s="224"/>
      <c r="P234" s="224"/>
      <c r="Q234" s="224"/>
      <c r="R234" s="224"/>
      <c r="S234" s="224"/>
      <c r="T234" s="225"/>
      <c r="AT234" s="226" t="s">
        <v>184</v>
      </c>
      <c r="AU234" s="226" t="s">
        <v>176</v>
      </c>
      <c r="AV234" s="14" t="s">
        <v>85</v>
      </c>
      <c r="AW234" s="14" t="s">
        <v>34</v>
      </c>
      <c r="AX234" s="14" t="s">
        <v>83</v>
      </c>
      <c r="AY234" s="226" t="s">
        <v>175</v>
      </c>
    </row>
    <row r="235" spans="1:65" s="2" customFormat="1" ht="24.2" customHeight="1">
      <c r="A235" s="35"/>
      <c r="B235" s="36"/>
      <c r="C235" s="254" t="s">
        <v>564</v>
      </c>
      <c r="D235" s="254" t="s">
        <v>539</v>
      </c>
      <c r="E235" s="255" t="s">
        <v>4166</v>
      </c>
      <c r="F235" s="256" t="s">
        <v>4167</v>
      </c>
      <c r="G235" s="257" t="s">
        <v>251</v>
      </c>
      <c r="H235" s="258">
        <v>230</v>
      </c>
      <c r="I235" s="259"/>
      <c r="J235" s="260">
        <f>ROUND(I235*H235,2)</f>
        <v>0</v>
      </c>
      <c r="K235" s="256" t="s">
        <v>1</v>
      </c>
      <c r="L235" s="261"/>
      <c r="M235" s="262" t="s">
        <v>1</v>
      </c>
      <c r="N235" s="263" t="s">
        <v>41</v>
      </c>
      <c r="O235" s="72"/>
      <c r="P235" s="201">
        <f>O235*H235</f>
        <v>0</v>
      </c>
      <c r="Q235" s="201">
        <v>0</v>
      </c>
      <c r="R235" s="201">
        <f>Q235*H235</f>
        <v>0</v>
      </c>
      <c r="S235" s="201">
        <v>0</v>
      </c>
      <c r="T235" s="20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03" t="s">
        <v>3048</v>
      </c>
      <c r="AT235" s="203" t="s">
        <v>539</v>
      </c>
      <c r="AU235" s="203" t="s">
        <v>176</v>
      </c>
      <c r="AY235" s="18" t="s">
        <v>175</v>
      </c>
      <c r="BE235" s="204">
        <f>IF(N235="základní",J235,0)</f>
        <v>0</v>
      </c>
      <c r="BF235" s="204">
        <f>IF(N235="snížená",J235,0)</f>
        <v>0</v>
      </c>
      <c r="BG235" s="204">
        <f>IF(N235="zákl. přenesená",J235,0)</f>
        <v>0</v>
      </c>
      <c r="BH235" s="204">
        <f>IF(N235="sníž. přenesená",J235,0)</f>
        <v>0</v>
      </c>
      <c r="BI235" s="204">
        <f>IF(N235="nulová",J235,0)</f>
        <v>0</v>
      </c>
      <c r="BJ235" s="18" t="s">
        <v>83</v>
      </c>
      <c r="BK235" s="204">
        <f>ROUND(I235*H235,2)</f>
        <v>0</v>
      </c>
      <c r="BL235" s="18" t="s">
        <v>3048</v>
      </c>
      <c r="BM235" s="203" t="s">
        <v>4168</v>
      </c>
    </row>
    <row r="236" spans="1:65" s="14" customFormat="1" ht="11.25">
      <c r="B236" s="216"/>
      <c r="C236" s="217"/>
      <c r="D236" s="207" t="s">
        <v>184</v>
      </c>
      <c r="E236" s="218" t="s">
        <v>1</v>
      </c>
      <c r="F236" s="219" t="s">
        <v>1692</v>
      </c>
      <c r="G236" s="217"/>
      <c r="H236" s="220">
        <v>230</v>
      </c>
      <c r="I236" s="221"/>
      <c r="J236" s="217"/>
      <c r="K236" s="217"/>
      <c r="L236" s="222"/>
      <c r="M236" s="223"/>
      <c r="N236" s="224"/>
      <c r="O236" s="224"/>
      <c r="P236" s="224"/>
      <c r="Q236" s="224"/>
      <c r="R236" s="224"/>
      <c r="S236" s="224"/>
      <c r="T236" s="225"/>
      <c r="AT236" s="226" t="s">
        <v>184</v>
      </c>
      <c r="AU236" s="226" t="s">
        <v>176</v>
      </c>
      <c r="AV236" s="14" t="s">
        <v>85</v>
      </c>
      <c r="AW236" s="14" t="s">
        <v>34</v>
      </c>
      <c r="AX236" s="14" t="s">
        <v>83</v>
      </c>
      <c r="AY236" s="226" t="s">
        <v>175</v>
      </c>
    </row>
    <row r="237" spans="1:65" s="2" customFormat="1" ht="24.2" customHeight="1">
      <c r="A237" s="35"/>
      <c r="B237" s="36"/>
      <c r="C237" s="192" t="s">
        <v>570</v>
      </c>
      <c r="D237" s="192" t="s">
        <v>178</v>
      </c>
      <c r="E237" s="193" t="s">
        <v>4169</v>
      </c>
      <c r="F237" s="194" t="s">
        <v>4170</v>
      </c>
      <c r="G237" s="195" t="s">
        <v>251</v>
      </c>
      <c r="H237" s="196">
        <v>230</v>
      </c>
      <c r="I237" s="197"/>
      <c r="J237" s="198">
        <f>ROUND(I237*H237,2)</f>
        <v>0</v>
      </c>
      <c r="K237" s="194" t="s">
        <v>224</v>
      </c>
      <c r="L237" s="40"/>
      <c r="M237" s="199" t="s">
        <v>1</v>
      </c>
      <c r="N237" s="200" t="s">
        <v>41</v>
      </c>
      <c r="O237" s="72"/>
      <c r="P237" s="201">
        <f>O237*H237</f>
        <v>0</v>
      </c>
      <c r="Q237" s="201">
        <v>0</v>
      </c>
      <c r="R237" s="201">
        <f>Q237*H237</f>
        <v>0</v>
      </c>
      <c r="S237" s="201">
        <v>0</v>
      </c>
      <c r="T237" s="20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03" t="s">
        <v>3048</v>
      </c>
      <c r="AT237" s="203" t="s">
        <v>178</v>
      </c>
      <c r="AU237" s="203" t="s">
        <v>176</v>
      </c>
      <c r="AY237" s="18" t="s">
        <v>175</v>
      </c>
      <c r="BE237" s="204">
        <f>IF(N237="základní",J237,0)</f>
        <v>0</v>
      </c>
      <c r="BF237" s="204">
        <f>IF(N237="snížená",J237,0)</f>
        <v>0</v>
      </c>
      <c r="BG237" s="204">
        <f>IF(N237="zákl. přenesená",J237,0)</f>
        <v>0</v>
      </c>
      <c r="BH237" s="204">
        <f>IF(N237="sníž. přenesená",J237,0)</f>
        <v>0</v>
      </c>
      <c r="BI237" s="204">
        <f>IF(N237="nulová",J237,0)</f>
        <v>0</v>
      </c>
      <c r="BJ237" s="18" t="s">
        <v>83</v>
      </c>
      <c r="BK237" s="204">
        <f>ROUND(I237*H237,2)</f>
        <v>0</v>
      </c>
      <c r="BL237" s="18" t="s">
        <v>3048</v>
      </c>
      <c r="BM237" s="203" t="s">
        <v>4171</v>
      </c>
    </row>
    <row r="238" spans="1:65" s="2" customFormat="1" ht="11.25">
      <c r="A238" s="35"/>
      <c r="B238" s="36"/>
      <c r="C238" s="37"/>
      <c r="D238" s="227" t="s">
        <v>193</v>
      </c>
      <c r="E238" s="37"/>
      <c r="F238" s="228" t="s">
        <v>4172</v>
      </c>
      <c r="G238" s="37"/>
      <c r="H238" s="37"/>
      <c r="I238" s="229"/>
      <c r="J238" s="37"/>
      <c r="K238" s="37"/>
      <c r="L238" s="40"/>
      <c r="M238" s="230"/>
      <c r="N238" s="231"/>
      <c r="O238" s="72"/>
      <c r="P238" s="72"/>
      <c r="Q238" s="72"/>
      <c r="R238" s="72"/>
      <c r="S238" s="72"/>
      <c r="T238" s="73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T238" s="18" t="s">
        <v>193</v>
      </c>
      <c r="AU238" s="18" t="s">
        <v>176</v>
      </c>
    </row>
    <row r="239" spans="1:65" s="14" customFormat="1" ht="11.25">
      <c r="B239" s="216"/>
      <c r="C239" s="217"/>
      <c r="D239" s="207" t="s">
        <v>184</v>
      </c>
      <c r="E239" s="218" t="s">
        <v>1</v>
      </c>
      <c r="F239" s="219" t="s">
        <v>1692</v>
      </c>
      <c r="G239" s="217"/>
      <c r="H239" s="220">
        <v>230</v>
      </c>
      <c r="I239" s="221"/>
      <c r="J239" s="217"/>
      <c r="K239" s="217"/>
      <c r="L239" s="222"/>
      <c r="M239" s="223"/>
      <c r="N239" s="224"/>
      <c r="O239" s="224"/>
      <c r="P239" s="224"/>
      <c r="Q239" s="224"/>
      <c r="R239" s="224"/>
      <c r="S239" s="224"/>
      <c r="T239" s="225"/>
      <c r="AT239" s="226" t="s">
        <v>184</v>
      </c>
      <c r="AU239" s="226" t="s">
        <v>176</v>
      </c>
      <c r="AV239" s="14" t="s">
        <v>85</v>
      </c>
      <c r="AW239" s="14" t="s">
        <v>34</v>
      </c>
      <c r="AX239" s="14" t="s">
        <v>83</v>
      </c>
      <c r="AY239" s="226" t="s">
        <v>175</v>
      </c>
    </row>
    <row r="240" spans="1:65" s="2" customFormat="1" ht="16.5" customHeight="1">
      <c r="A240" s="35"/>
      <c r="B240" s="36"/>
      <c r="C240" s="254" t="s">
        <v>575</v>
      </c>
      <c r="D240" s="254" t="s">
        <v>539</v>
      </c>
      <c r="E240" s="255" t="s">
        <v>4173</v>
      </c>
      <c r="F240" s="256" t="s">
        <v>4174</v>
      </c>
      <c r="G240" s="257" t="s">
        <v>251</v>
      </c>
      <c r="H240" s="258">
        <v>270</v>
      </c>
      <c r="I240" s="259"/>
      <c r="J240" s="260">
        <f>ROUND(I240*H240,2)</f>
        <v>0</v>
      </c>
      <c r="K240" s="256" t="s">
        <v>1</v>
      </c>
      <c r="L240" s="261"/>
      <c r="M240" s="262" t="s">
        <v>1</v>
      </c>
      <c r="N240" s="263" t="s">
        <v>41</v>
      </c>
      <c r="O240" s="72"/>
      <c r="P240" s="201">
        <f>O240*H240</f>
        <v>0</v>
      </c>
      <c r="Q240" s="201">
        <v>0</v>
      </c>
      <c r="R240" s="201">
        <f>Q240*H240</f>
        <v>0</v>
      </c>
      <c r="S240" s="201">
        <v>0</v>
      </c>
      <c r="T240" s="202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03" t="s">
        <v>3048</v>
      </c>
      <c r="AT240" s="203" t="s">
        <v>539</v>
      </c>
      <c r="AU240" s="203" t="s">
        <v>176</v>
      </c>
      <c r="AY240" s="18" t="s">
        <v>175</v>
      </c>
      <c r="BE240" s="204">
        <f>IF(N240="základní",J240,0)</f>
        <v>0</v>
      </c>
      <c r="BF240" s="204">
        <f>IF(N240="snížená",J240,0)</f>
        <v>0</v>
      </c>
      <c r="BG240" s="204">
        <f>IF(N240="zákl. přenesená",J240,0)</f>
        <v>0</v>
      </c>
      <c r="BH240" s="204">
        <f>IF(N240="sníž. přenesená",J240,0)</f>
        <v>0</v>
      </c>
      <c r="BI240" s="204">
        <f>IF(N240="nulová",J240,0)</f>
        <v>0</v>
      </c>
      <c r="BJ240" s="18" t="s">
        <v>83</v>
      </c>
      <c r="BK240" s="204">
        <f>ROUND(I240*H240,2)</f>
        <v>0</v>
      </c>
      <c r="BL240" s="18" t="s">
        <v>3048</v>
      </c>
      <c r="BM240" s="203" t="s">
        <v>4175</v>
      </c>
    </row>
    <row r="241" spans="1:65" s="14" customFormat="1" ht="11.25">
      <c r="B241" s="216"/>
      <c r="C241" s="217"/>
      <c r="D241" s="207" t="s">
        <v>184</v>
      </c>
      <c r="E241" s="218" t="s">
        <v>1</v>
      </c>
      <c r="F241" s="219" t="s">
        <v>1854</v>
      </c>
      <c r="G241" s="217"/>
      <c r="H241" s="220">
        <v>270</v>
      </c>
      <c r="I241" s="221"/>
      <c r="J241" s="217"/>
      <c r="K241" s="217"/>
      <c r="L241" s="222"/>
      <c r="M241" s="223"/>
      <c r="N241" s="224"/>
      <c r="O241" s="224"/>
      <c r="P241" s="224"/>
      <c r="Q241" s="224"/>
      <c r="R241" s="224"/>
      <c r="S241" s="224"/>
      <c r="T241" s="225"/>
      <c r="AT241" s="226" t="s">
        <v>184</v>
      </c>
      <c r="AU241" s="226" t="s">
        <v>176</v>
      </c>
      <c r="AV241" s="14" t="s">
        <v>85</v>
      </c>
      <c r="AW241" s="14" t="s">
        <v>34</v>
      </c>
      <c r="AX241" s="14" t="s">
        <v>83</v>
      </c>
      <c r="AY241" s="226" t="s">
        <v>175</v>
      </c>
    </row>
    <row r="242" spans="1:65" s="2" customFormat="1" ht="24.2" customHeight="1">
      <c r="A242" s="35"/>
      <c r="B242" s="36"/>
      <c r="C242" s="192" t="s">
        <v>581</v>
      </c>
      <c r="D242" s="192" t="s">
        <v>178</v>
      </c>
      <c r="E242" s="193" t="s">
        <v>4176</v>
      </c>
      <c r="F242" s="194" t="s">
        <v>4177</v>
      </c>
      <c r="G242" s="195" t="s">
        <v>251</v>
      </c>
      <c r="H242" s="196">
        <v>230</v>
      </c>
      <c r="I242" s="197"/>
      <c r="J242" s="198">
        <f>ROUND(I242*H242,2)</f>
        <v>0</v>
      </c>
      <c r="K242" s="194" t="s">
        <v>224</v>
      </c>
      <c r="L242" s="40"/>
      <c r="M242" s="199" t="s">
        <v>1</v>
      </c>
      <c r="N242" s="200" t="s">
        <v>41</v>
      </c>
      <c r="O242" s="72"/>
      <c r="P242" s="201">
        <f>O242*H242</f>
        <v>0</v>
      </c>
      <c r="Q242" s="201">
        <v>0</v>
      </c>
      <c r="R242" s="201">
        <f>Q242*H242</f>
        <v>0</v>
      </c>
      <c r="S242" s="201">
        <v>0</v>
      </c>
      <c r="T242" s="202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03" t="s">
        <v>3048</v>
      </c>
      <c r="AT242" s="203" t="s">
        <v>178</v>
      </c>
      <c r="AU242" s="203" t="s">
        <v>176</v>
      </c>
      <c r="AY242" s="18" t="s">
        <v>175</v>
      </c>
      <c r="BE242" s="204">
        <f>IF(N242="základní",J242,0)</f>
        <v>0</v>
      </c>
      <c r="BF242" s="204">
        <f>IF(N242="snížená",J242,0)</f>
        <v>0</v>
      </c>
      <c r="BG242" s="204">
        <f>IF(N242="zákl. přenesená",J242,0)</f>
        <v>0</v>
      </c>
      <c r="BH242" s="204">
        <f>IF(N242="sníž. přenesená",J242,0)</f>
        <v>0</v>
      </c>
      <c r="BI242" s="204">
        <f>IF(N242="nulová",J242,0)</f>
        <v>0</v>
      </c>
      <c r="BJ242" s="18" t="s">
        <v>83</v>
      </c>
      <c r="BK242" s="204">
        <f>ROUND(I242*H242,2)</f>
        <v>0</v>
      </c>
      <c r="BL242" s="18" t="s">
        <v>3048</v>
      </c>
      <c r="BM242" s="203" t="s">
        <v>4178</v>
      </c>
    </row>
    <row r="243" spans="1:65" s="2" customFormat="1" ht="11.25">
      <c r="A243" s="35"/>
      <c r="B243" s="36"/>
      <c r="C243" s="37"/>
      <c r="D243" s="227" t="s">
        <v>193</v>
      </c>
      <c r="E243" s="37"/>
      <c r="F243" s="228" t="s">
        <v>4179</v>
      </c>
      <c r="G243" s="37"/>
      <c r="H243" s="37"/>
      <c r="I243" s="229"/>
      <c r="J243" s="37"/>
      <c r="K243" s="37"/>
      <c r="L243" s="40"/>
      <c r="M243" s="230"/>
      <c r="N243" s="231"/>
      <c r="O243" s="72"/>
      <c r="P243" s="72"/>
      <c r="Q243" s="72"/>
      <c r="R243" s="72"/>
      <c r="S243" s="72"/>
      <c r="T243" s="73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T243" s="18" t="s">
        <v>193</v>
      </c>
      <c r="AU243" s="18" t="s">
        <v>176</v>
      </c>
    </row>
    <row r="244" spans="1:65" s="14" customFormat="1" ht="11.25">
      <c r="B244" s="216"/>
      <c r="C244" s="217"/>
      <c r="D244" s="207" t="s">
        <v>184</v>
      </c>
      <c r="E244" s="218" t="s">
        <v>1</v>
      </c>
      <c r="F244" s="219" t="s">
        <v>1692</v>
      </c>
      <c r="G244" s="217"/>
      <c r="H244" s="220">
        <v>230</v>
      </c>
      <c r="I244" s="221"/>
      <c r="J244" s="217"/>
      <c r="K244" s="217"/>
      <c r="L244" s="222"/>
      <c r="M244" s="223"/>
      <c r="N244" s="224"/>
      <c r="O244" s="224"/>
      <c r="P244" s="224"/>
      <c r="Q244" s="224"/>
      <c r="R244" s="224"/>
      <c r="S244" s="224"/>
      <c r="T244" s="225"/>
      <c r="AT244" s="226" t="s">
        <v>184</v>
      </c>
      <c r="AU244" s="226" t="s">
        <v>176</v>
      </c>
      <c r="AV244" s="14" t="s">
        <v>85</v>
      </c>
      <c r="AW244" s="14" t="s">
        <v>34</v>
      </c>
      <c r="AX244" s="14" t="s">
        <v>83</v>
      </c>
      <c r="AY244" s="226" t="s">
        <v>175</v>
      </c>
    </row>
    <row r="245" spans="1:65" s="2" customFormat="1" ht="21.75" customHeight="1">
      <c r="A245" s="35"/>
      <c r="B245" s="36"/>
      <c r="C245" s="192" t="s">
        <v>586</v>
      </c>
      <c r="D245" s="192" t="s">
        <v>178</v>
      </c>
      <c r="E245" s="193" t="s">
        <v>4180</v>
      </c>
      <c r="F245" s="194" t="s">
        <v>4181</v>
      </c>
      <c r="G245" s="195" t="s">
        <v>181</v>
      </c>
      <c r="H245" s="196">
        <v>88</v>
      </c>
      <c r="I245" s="197"/>
      <c r="J245" s="198">
        <f>ROUND(I245*H245,2)</f>
        <v>0</v>
      </c>
      <c r="K245" s="194" t="s">
        <v>224</v>
      </c>
      <c r="L245" s="40"/>
      <c r="M245" s="199" t="s">
        <v>1</v>
      </c>
      <c r="N245" s="200" t="s">
        <v>41</v>
      </c>
      <c r="O245" s="72"/>
      <c r="P245" s="201">
        <f>O245*H245</f>
        <v>0</v>
      </c>
      <c r="Q245" s="201">
        <v>0</v>
      </c>
      <c r="R245" s="201">
        <f>Q245*H245</f>
        <v>0</v>
      </c>
      <c r="S245" s="201">
        <v>0</v>
      </c>
      <c r="T245" s="20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03" t="s">
        <v>3048</v>
      </c>
      <c r="AT245" s="203" t="s">
        <v>178</v>
      </c>
      <c r="AU245" s="203" t="s">
        <v>176</v>
      </c>
      <c r="AY245" s="18" t="s">
        <v>175</v>
      </c>
      <c r="BE245" s="204">
        <f>IF(N245="základní",J245,0)</f>
        <v>0</v>
      </c>
      <c r="BF245" s="204">
        <f>IF(N245="snížená",J245,0)</f>
        <v>0</v>
      </c>
      <c r="BG245" s="204">
        <f>IF(N245="zákl. přenesená",J245,0)</f>
        <v>0</v>
      </c>
      <c r="BH245" s="204">
        <f>IF(N245="sníž. přenesená",J245,0)</f>
        <v>0</v>
      </c>
      <c r="BI245" s="204">
        <f>IF(N245="nulová",J245,0)</f>
        <v>0</v>
      </c>
      <c r="BJ245" s="18" t="s">
        <v>83</v>
      </c>
      <c r="BK245" s="204">
        <f>ROUND(I245*H245,2)</f>
        <v>0</v>
      </c>
      <c r="BL245" s="18" t="s">
        <v>3048</v>
      </c>
      <c r="BM245" s="203" t="s">
        <v>4182</v>
      </c>
    </row>
    <row r="246" spans="1:65" s="2" customFormat="1" ht="11.25">
      <c r="A246" s="35"/>
      <c r="B246" s="36"/>
      <c r="C246" s="37"/>
      <c r="D246" s="227" t="s">
        <v>193</v>
      </c>
      <c r="E246" s="37"/>
      <c r="F246" s="228" t="s">
        <v>4183</v>
      </c>
      <c r="G246" s="37"/>
      <c r="H246" s="37"/>
      <c r="I246" s="229"/>
      <c r="J246" s="37"/>
      <c r="K246" s="37"/>
      <c r="L246" s="40"/>
      <c r="M246" s="230"/>
      <c r="N246" s="231"/>
      <c r="O246" s="72"/>
      <c r="P246" s="72"/>
      <c r="Q246" s="72"/>
      <c r="R246" s="72"/>
      <c r="S246" s="72"/>
      <c r="T246" s="73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T246" s="18" t="s">
        <v>193</v>
      </c>
      <c r="AU246" s="18" t="s">
        <v>176</v>
      </c>
    </row>
    <row r="247" spans="1:65" s="14" customFormat="1" ht="11.25">
      <c r="B247" s="216"/>
      <c r="C247" s="217"/>
      <c r="D247" s="207" t="s">
        <v>184</v>
      </c>
      <c r="E247" s="218" t="s">
        <v>1</v>
      </c>
      <c r="F247" s="219" t="s">
        <v>885</v>
      </c>
      <c r="G247" s="217"/>
      <c r="H247" s="220">
        <v>88</v>
      </c>
      <c r="I247" s="221"/>
      <c r="J247" s="217"/>
      <c r="K247" s="217"/>
      <c r="L247" s="222"/>
      <c r="M247" s="223"/>
      <c r="N247" s="224"/>
      <c r="O247" s="224"/>
      <c r="P247" s="224"/>
      <c r="Q247" s="224"/>
      <c r="R247" s="224"/>
      <c r="S247" s="224"/>
      <c r="T247" s="225"/>
      <c r="AT247" s="226" t="s">
        <v>184</v>
      </c>
      <c r="AU247" s="226" t="s">
        <v>176</v>
      </c>
      <c r="AV247" s="14" t="s">
        <v>85</v>
      </c>
      <c r="AW247" s="14" t="s">
        <v>34</v>
      </c>
      <c r="AX247" s="14" t="s">
        <v>83</v>
      </c>
      <c r="AY247" s="226" t="s">
        <v>175</v>
      </c>
    </row>
    <row r="248" spans="1:65" s="12" customFormat="1" ht="20.85" customHeight="1">
      <c r="B248" s="176"/>
      <c r="C248" s="177"/>
      <c r="D248" s="178" t="s">
        <v>75</v>
      </c>
      <c r="E248" s="190" t="s">
        <v>4184</v>
      </c>
      <c r="F248" s="190" t="s">
        <v>4185</v>
      </c>
      <c r="G248" s="177"/>
      <c r="H248" s="177"/>
      <c r="I248" s="180"/>
      <c r="J248" s="191">
        <f>BK248</f>
        <v>0</v>
      </c>
      <c r="K248" s="177"/>
      <c r="L248" s="182"/>
      <c r="M248" s="183"/>
      <c r="N248" s="184"/>
      <c r="O248" s="184"/>
      <c r="P248" s="185">
        <f>SUM(P249:P314)</f>
        <v>0</v>
      </c>
      <c r="Q248" s="184"/>
      <c r="R248" s="185">
        <f>SUM(R249:R314)</f>
        <v>0</v>
      </c>
      <c r="S248" s="184"/>
      <c r="T248" s="186">
        <f>SUM(T249:T314)</f>
        <v>0</v>
      </c>
      <c r="AR248" s="187" t="s">
        <v>83</v>
      </c>
      <c r="AT248" s="188" t="s">
        <v>75</v>
      </c>
      <c r="AU248" s="188" t="s">
        <v>85</v>
      </c>
      <c r="AY248" s="187" t="s">
        <v>175</v>
      </c>
      <c r="BK248" s="189">
        <f>SUM(BK249:BK314)</f>
        <v>0</v>
      </c>
    </row>
    <row r="249" spans="1:65" s="2" customFormat="1" ht="24.2" customHeight="1">
      <c r="A249" s="35"/>
      <c r="B249" s="36"/>
      <c r="C249" s="254" t="s">
        <v>592</v>
      </c>
      <c r="D249" s="254" t="s">
        <v>539</v>
      </c>
      <c r="E249" s="255" t="s">
        <v>4186</v>
      </c>
      <c r="F249" s="256" t="s">
        <v>4187</v>
      </c>
      <c r="G249" s="257" t="s">
        <v>1527</v>
      </c>
      <c r="H249" s="258">
        <v>1</v>
      </c>
      <c r="I249" s="259"/>
      <c r="J249" s="260">
        <f>ROUND(I249*H249,2)</f>
        <v>0</v>
      </c>
      <c r="K249" s="256" t="s">
        <v>1</v>
      </c>
      <c r="L249" s="261"/>
      <c r="M249" s="262" t="s">
        <v>1</v>
      </c>
      <c r="N249" s="263" t="s">
        <v>41</v>
      </c>
      <c r="O249" s="72"/>
      <c r="P249" s="201">
        <f>O249*H249</f>
        <v>0</v>
      </c>
      <c r="Q249" s="201">
        <v>0</v>
      </c>
      <c r="R249" s="201">
        <f>Q249*H249</f>
        <v>0</v>
      </c>
      <c r="S249" s="201">
        <v>0</v>
      </c>
      <c r="T249" s="20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03" t="s">
        <v>3048</v>
      </c>
      <c r="AT249" s="203" t="s">
        <v>539</v>
      </c>
      <c r="AU249" s="203" t="s">
        <v>176</v>
      </c>
      <c r="AY249" s="18" t="s">
        <v>175</v>
      </c>
      <c r="BE249" s="204">
        <f>IF(N249="základní",J249,0)</f>
        <v>0</v>
      </c>
      <c r="BF249" s="204">
        <f>IF(N249="snížená",J249,0)</f>
        <v>0</v>
      </c>
      <c r="BG249" s="204">
        <f>IF(N249="zákl. přenesená",J249,0)</f>
        <v>0</v>
      </c>
      <c r="BH249" s="204">
        <f>IF(N249="sníž. přenesená",J249,0)</f>
        <v>0</v>
      </c>
      <c r="BI249" s="204">
        <f>IF(N249="nulová",J249,0)</f>
        <v>0</v>
      </c>
      <c r="BJ249" s="18" t="s">
        <v>83</v>
      </c>
      <c r="BK249" s="204">
        <f>ROUND(I249*H249,2)</f>
        <v>0</v>
      </c>
      <c r="BL249" s="18" t="s">
        <v>3048</v>
      </c>
      <c r="BM249" s="203" t="s">
        <v>4188</v>
      </c>
    </row>
    <row r="250" spans="1:65" s="14" customFormat="1" ht="11.25">
      <c r="B250" s="216"/>
      <c r="C250" s="217"/>
      <c r="D250" s="207" t="s">
        <v>184</v>
      </c>
      <c r="E250" s="218" t="s">
        <v>1</v>
      </c>
      <c r="F250" s="219" t="s">
        <v>83</v>
      </c>
      <c r="G250" s="217"/>
      <c r="H250" s="220">
        <v>1</v>
      </c>
      <c r="I250" s="221"/>
      <c r="J250" s="217"/>
      <c r="K250" s="217"/>
      <c r="L250" s="222"/>
      <c r="M250" s="223"/>
      <c r="N250" s="224"/>
      <c r="O250" s="224"/>
      <c r="P250" s="224"/>
      <c r="Q250" s="224"/>
      <c r="R250" s="224"/>
      <c r="S250" s="224"/>
      <c r="T250" s="225"/>
      <c r="AT250" s="226" t="s">
        <v>184</v>
      </c>
      <c r="AU250" s="226" t="s">
        <v>176</v>
      </c>
      <c r="AV250" s="14" t="s">
        <v>85</v>
      </c>
      <c r="AW250" s="14" t="s">
        <v>34</v>
      </c>
      <c r="AX250" s="14" t="s">
        <v>83</v>
      </c>
      <c r="AY250" s="226" t="s">
        <v>175</v>
      </c>
    </row>
    <row r="251" spans="1:65" s="2" customFormat="1" ht="24.2" customHeight="1">
      <c r="A251" s="35"/>
      <c r="B251" s="36"/>
      <c r="C251" s="254" t="s">
        <v>599</v>
      </c>
      <c r="D251" s="254" t="s">
        <v>539</v>
      </c>
      <c r="E251" s="255" t="s">
        <v>4189</v>
      </c>
      <c r="F251" s="256" t="s">
        <v>4190</v>
      </c>
      <c r="G251" s="257" t="s">
        <v>1527</v>
      </c>
      <c r="H251" s="258">
        <v>1</v>
      </c>
      <c r="I251" s="259"/>
      <c r="J251" s="260">
        <f>ROUND(I251*H251,2)</f>
        <v>0</v>
      </c>
      <c r="K251" s="256" t="s">
        <v>1</v>
      </c>
      <c r="L251" s="261"/>
      <c r="M251" s="262" t="s">
        <v>1</v>
      </c>
      <c r="N251" s="263" t="s">
        <v>41</v>
      </c>
      <c r="O251" s="72"/>
      <c r="P251" s="201">
        <f>O251*H251</f>
        <v>0</v>
      </c>
      <c r="Q251" s="201">
        <v>0</v>
      </c>
      <c r="R251" s="201">
        <f>Q251*H251</f>
        <v>0</v>
      </c>
      <c r="S251" s="201">
        <v>0</v>
      </c>
      <c r="T251" s="20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03" t="s">
        <v>3048</v>
      </c>
      <c r="AT251" s="203" t="s">
        <v>539</v>
      </c>
      <c r="AU251" s="203" t="s">
        <v>176</v>
      </c>
      <c r="AY251" s="18" t="s">
        <v>175</v>
      </c>
      <c r="BE251" s="204">
        <f>IF(N251="základní",J251,0)</f>
        <v>0</v>
      </c>
      <c r="BF251" s="204">
        <f>IF(N251="snížená",J251,0)</f>
        <v>0</v>
      </c>
      <c r="BG251" s="204">
        <f>IF(N251="zákl. přenesená",J251,0)</f>
        <v>0</v>
      </c>
      <c r="BH251" s="204">
        <f>IF(N251="sníž. přenesená",J251,0)</f>
        <v>0</v>
      </c>
      <c r="BI251" s="204">
        <f>IF(N251="nulová",J251,0)</f>
        <v>0</v>
      </c>
      <c r="BJ251" s="18" t="s">
        <v>83</v>
      </c>
      <c r="BK251" s="204">
        <f>ROUND(I251*H251,2)</f>
        <v>0</v>
      </c>
      <c r="BL251" s="18" t="s">
        <v>3048</v>
      </c>
      <c r="BM251" s="203" t="s">
        <v>4191</v>
      </c>
    </row>
    <row r="252" spans="1:65" s="14" customFormat="1" ht="11.25">
      <c r="B252" s="216"/>
      <c r="C252" s="217"/>
      <c r="D252" s="207" t="s">
        <v>184</v>
      </c>
      <c r="E252" s="218" t="s">
        <v>1</v>
      </c>
      <c r="F252" s="219" t="s">
        <v>83</v>
      </c>
      <c r="G252" s="217"/>
      <c r="H252" s="220">
        <v>1</v>
      </c>
      <c r="I252" s="221"/>
      <c r="J252" s="217"/>
      <c r="K252" s="217"/>
      <c r="L252" s="222"/>
      <c r="M252" s="223"/>
      <c r="N252" s="224"/>
      <c r="O252" s="224"/>
      <c r="P252" s="224"/>
      <c r="Q252" s="224"/>
      <c r="R252" s="224"/>
      <c r="S252" s="224"/>
      <c r="T252" s="225"/>
      <c r="AT252" s="226" t="s">
        <v>184</v>
      </c>
      <c r="AU252" s="226" t="s">
        <v>176</v>
      </c>
      <c r="AV252" s="14" t="s">
        <v>85</v>
      </c>
      <c r="AW252" s="14" t="s">
        <v>34</v>
      </c>
      <c r="AX252" s="14" t="s">
        <v>83</v>
      </c>
      <c r="AY252" s="226" t="s">
        <v>175</v>
      </c>
    </row>
    <row r="253" spans="1:65" s="2" customFormat="1" ht="16.5" customHeight="1">
      <c r="A253" s="35"/>
      <c r="B253" s="36"/>
      <c r="C253" s="192" t="s">
        <v>611</v>
      </c>
      <c r="D253" s="192" t="s">
        <v>178</v>
      </c>
      <c r="E253" s="193" t="s">
        <v>4192</v>
      </c>
      <c r="F253" s="194" t="s">
        <v>4193</v>
      </c>
      <c r="G253" s="195" t="s">
        <v>181</v>
      </c>
      <c r="H253" s="196">
        <v>1</v>
      </c>
      <c r="I253" s="197"/>
      <c r="J253" s="198">
        <f>ROUND(I253*H253,2)</f>
        <v>0</v>
      </c>
      <c r="K253" s="194" t="s">
        <v>224</v>
      </c>
      <c r="L253" s="40"/>
      <c r="M253" s="199" t="s">
        <v>1</v>
      </c>
      <c r="N253" s="200" t="s">
        <v>41</v>
      </c>
      <c r="O253" s="72"/>
      <c r="P253" s="201">
        <f>O253*H253</f>
        <v>0</v>
      </c>
      <c r="Q253" s="201">
        <v>0</v>
      </c>
      <c r="R253" s="201">
        <f>Q253*H253</f>
        <v>0</v>
      </c>
      <c r="S253" s="201">
        <v>0</v>
      </c>
      <c r="T253" s="202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03" t="s">
        <v>3048</v>
      </c>
      <c r="AT253" s="203" t="s">
        <v>178</v>
      </c>
      <c r="AU253" s="203" t="s">
        <v>176</v>
      </c>
      <c r="AY253" s="18" t="s">
        <v>175</v>
      </c>
      <c r="BE253" s="204">
        <f>IF(N253="základní",J253,0)</f>
        <v>0</v>
      </c>
      <c r="BF253" s="204">
        <f>IF(N253="snížená",J253,0)</f>
        <v>0</v>
      </c>
      <c r="BG253" s="204">
        <f>IF(N253="zákl. přenesená",J253,0)</f>
        <v>0</v>
      </c>
      <c r="BH253" s="204">
        <f>IF(N253="sníž. přenesená",J253,0)</f>
        <v>0</v>
      </c>
      <c r="BI253" s="204">
        <f>IF(N253="nulová",J253,0)</f>
        <v>0</v>
      </c>
      <c r="BJ253" s="18" t="s">
        <v>83</v>
      </c>
      <c r="BK253" s="204">
        <f>ROUND(I253*H253,2)</f>
        <v>0</v>
      </c>
      <c r="BL253" s="18" t="s">
        <v>3048</v>
      </c>
      <c r="BM253" s="203" t="s">
        <v>4194</v>
      </c>
    </row>
    <row r="254" spans="1:65" s="2" customFormat="1" ht="11.25">
      <c r="A254" s="35"/>
      <c r="B254" s="36"/>
      <c r="C254" s="37"/>
      <c r="D254" s="227" t="s">
        <v>193</v>
      </c>
      <c r="E254" s="37"/>
      <c r="F254" s="228" t="s">
        <v>4195</v>
      </c>
      <c r="G254" s="37"/>
      <c r="H254" s="37"/>
      <c r="I254" s="229"/>
      <c r="J254" s="37"/>
      <c r="K254" s="37"/>
      <c r="L254" s="40"/>
      <c r="M254" s="230"/>
      <c r="N254" s="231"/>
      <c r="O254" s="72"/>
      <c r="P254" s="72"/>
      <c r="Q254" s="72"/>
      <c r="R254" s="72"/>
      <c r="S254" s="72"/>
      <c r="T254" s="73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T254" s="18" t="s">
        <v>193</v>
      </c>
      <c r="AU254" s="18" t="s">
        <v>176</v>
      </c>
    </row>
    <row r="255" spans="1:65" s="14" customFormat="1" ht="11.25">
      <c r="B255" s="216"/>
      <c r="C255" s="217"/>
      <c r="D255" s="207" t="s">
        <v>184</v>
      </c>
      <c r="E255" s="218" t="s">
        <v>1</v>
      </c>
      <c r="F255" s="219" t="s">
        <v>83</v>
      </c>
      <c r="G255" s="217"/>
      <c r="H255" s="220">
        <v>1</v>
      </c>
      <c r="I255" s="221"/>
      <c r="J255" s="217"/>
      <c r="K255" s="217"/>
      <c r="L255" s="222"/>
      <c r="M255" s="223"/>
      <c r="N255" s="224"/>
      <c r="O255" s="224"/>
      <c r="P255" s="224"/>
      <c r="Q255" s="224"/>
      <c r="R255" s="224"/>
      <c r="S255" s="224"/>
      <c r="T255" s="225"/>
      <c r="AT255" s="226" t="s">
        <v>184</v>
      </c>
      <c r="AU255" s="226" t="s">
        <v>176</v>
      </c>
      <c r="AV255" s="14" t="s">
        <v>85</v>
      </c>
      <c r="AW255" s="14" t="s">
        <v>34</v>
      </c>
      <c r="AX255" s="14" t="s">
        <v>83</v>
      </c>
      <c r="AY255" s="226" t="s">
        <v>175</v>
      </c>
    </row>
    <row r="256" spans="1:65" s="2" customFormat="1" ht="24.2" customHeight="1">
      <c r="A256" s="35"/>
      <c r="B256" s="36"/>
      <c r="C256" s="254" t="s">
        <v>615</v>
      </c>
      <c r="D256" s="254" t="s">
        <v>539</v>
      </c>
      <c r="E256" s="255" t="s">
        <v>4196</v>
      </c>
      <c r="F256" s="256" t="s">
        <v>4197</v>
      </c>
      <c r="G256" s="257" t="s">
        <v>1527</v>
      </c>
      <c r="H256" s="258">
        <v>1</v>
      </c>
      <c r="I256" s="259"/>
      <c r="J256" s="260">
        <f>ROUND(I256*H256,2)</f>
        <v>0</v>
      </c>
      <c r="K256" s="256" t="s">
        <v>1</v>
      </c>
      <c r="L256" s="261"/>
      <c r="M256" s="262" t="s">
        <v>1</v>
      </c>
      <c r="N256" s="263" t="s">
        <v>41</v>
      </c>
      <c r="O256" s="72"/>
      <c r="P256" s="201">
        <f>O256*H256</f>
        <v>0</v>
      </c>
      <c r="Q256" s="201">
        <v>0</v>
      </c>
      <c r="R256" s="201">
        <f>Q256*H256</f>
        <v>0</v>
      </c>
      <c r="S256" s="201">
        <v>0</v>
      </c>
      <c r="T256" s="20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03" t="s">
        <v>3048</v>
      </c>
      <c r="AT256" s="203" t="s">
        <v>539</v>
      </c>
      <c r="AU256" s="203" t="s">
        <v>176</v>
      </c>
      <c r="AY256" s="18" t="s">
        <v>175</v>
      </c>
      <c r="BE256" s="204">
        <f>IF(N256="základní",J256,0)</f>
        <v>0</v>
      </c>
      <c r="BF256" s="204">
        <f>IF(N256="snížená",J256,0)</f>
        <v>0</v>
      </c>
      <c r="BG256" s="204">
        <f>IF(N256="zákl. přenesená",J256,0)</f>
        <v>0</v>
      </c>
      <c r="BH256" s="204">
        <f>IF(N256="sníž. přenesená",J256,0)</f>
        <v>0</v>
      </c>
      <c r="BI256" s="204">
        <f>IF(N256="nulová",J256,0)</f>
        <v>0</v>
      </c>
      <c r="BJ256" s="18" t="s">
        <v>83</v>
      </c>
      <c r="BK256" s="204">
        <f>ROUND(I256*H256,2)</f>
        <v>0</v>
      </c>
      <c r="BL256" s="18" t="s">
        <v>3048</v>
      </c>
      <c r="BM256" s="203" t="s">
        <v>4198</v>
      </c>
    </row>
    <row r="257" spans="1:65" s="14" customFormat="1" ht="11.25">
      <c r="B257" s="216"/>
      <c r="C257" s="217"/>
      <c r="D257" s="207" t="s">
        <v>184</v>
      </c>
      <c r="E257" s="218" t="s">
        <v>1</v>
      </c>
      <c r="F257" s="219" t="s">
        <v>83</v>
      </c>
      <c r="G257" s="217"/>
      <c r="H257" s="220">
        <v>1</v>
      </c>
      <c r="I257" s="221"/>
      <c r="J257" s="217"/>
      <c r="K257" s="217"/>
      <c r="L257" s="222"/>
      <c r="M257" s="223"/>
      <c r="N257" s="224"/>
      <c r="O257" s="224"/>
      <c r="P257" s="224"/>
      <c r="Q257" s="224"/>
      <c r="R257" s="224"/>
      <c r="S257" s="224"/>
      <c r="T257" s="225"/>
      <c r="AT257" s="226" t="s">
        <v>184</v>
      </c>
      <c r="AU257" s="226" t="s">
        <v>176</v>
      </c>
      <c r="AV257" s="14" t="s">
        <v>85</v>
      </c>
      <c r="AW257" s="14" t="s">
        <v>34</v>
      </c>
      <c r="AX257" s="14" t="s">
        <v>83</v>
      </c>
      <c r="AY257" s="226" t="s">
        <v>175</v>
      </c>
    </row>
    <row r="258" spans="1:65" s="2" customFormat="1" ht="24.2" customHeight="1">
      <c r="A258" s="35"/>
      <c r="B258" s="36"/>
      <c r="C258" s="192" t="s">
        <v>624</v>
      </c>
      <c r="D258" s="192" t="s">
        <v>178</v>
      </c>
      <c r="E258" s="193" t="s">
        <v>4199</v>
      </c>
      <c r="F258" s="194" t="s">
        <v>4200</v>
      </c>
      <c r="G258" s="195" t="s">
        <v>181</v>
      </c>
      <c r="H258" s="196">
        <v>1</v>
      </c>
      <c r="I258" s="197"/>
      <c r="J258" s="198">
        <f>ROUND(I258*H258,2)</f>
        <v>0</v>
      </c>
      <c r="K258" s="194" t="s">
        <v>224</v>
      </c>
      <c r="L258" s="40"/>
      <c r="M258" s="199" t="s">
        <v>1</v>
      </c>
      <c r="N258" s="200" t="s">
        <v>41</v>
      </c>
      <c r="O258" s="72"/>
      <c r="P258" s="201">
        <f>O258*H258</f>
        <v>0</v>
      </c>
      <c r="Q258" s="201">
        <v>0</v>
      </c>
      <c r="R258" s="201">
        <f>Q258*H258</f>
        <v>0</v>
      </c>
      <c r="S258" s="201">
        <v>0</v>
      </c>
      <c r="T258" s="20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03" t="s">
        <v>3048</v>
      </c>
      <c r="AT258" s="203" t="s">
        <v>178</v>
      </c>
      <c r="AU258" s="203" t="s">
        <v>176</v>
      </c>
      <c r="AY258" s="18" t="s">
        <v>175</v>
      </c>
      <c r="BE258" s="204">
        <f>IF(N258="základní",J258,0)</f>
        <v>0</v>
      </c>
      <c r="BF258" s="204">
        <f>IF(N258="snížená",J258,0)</f>
        <v>0</v>
      </c>
      <c r="BG258" s="204">
        <f>IF(N258="zákl. přenesená",J258,0)</f>
        <v>0</v>
      </c>
      <c r="BH258" s="204">
        <f>IF(N258="sníž. přenesená",J258,0)</f>
        <v>0</v>
      </c>
      <c r="BI258" s="204">
        <f>IF(N258="nulová",J258,0)</f>
        <v>0</v>
      </c>
      <c r="BJ258" s="18" t="s">
        <v>83</v>
      </c>
      <c r="BK258" s="204">
        <f>ROUND(I258*H258,2)</f>
        <v>0</v>
      </c>
      <c r="BL258" s="18" t="s">
        <v>3048</v>
      </c>
      <c r="BM258" s="203" t="s">
        <v>4201</v>
      </c>
    </row>
    <row r="259" spans="1:65" s="2" customFormat="1" ht="11.25">
      <c r="A259" s="35"/>
      <c r="B259" s="36"/>
      <c r="C259" s="37"/>
      <c r="D259" s="227" t="s">
        <v>193</v>
      </c>
      <c r="E259" s="37"/>
      <c r="F259" s="228" t="s">
        <v>4202</v>
      </c>
      <c r="G259" s="37"/>
      <c r="H259" s="37"/>
      <c r="I259" s="229"/>
      <c r="J259" s="37"/>
      <c r="K259" s="37"/>
      <c r="L259" s="40"/>
      <c r="M259" s="230"/>
      <c r="N259" s="231"/>
      <c r="O259" s="72"/>
      <c r="P259" s="72"/>
      <c r="Q259" s="72"/>
      <c r="R259" s="72"/>
      <c r="S259" s="72"/>
      <c r="T259" s="73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T259" s="18" t="s">
        <v>193</v>
      </c>
      <c r="AU259" s="18" t="s">
        <v>176</v>
      </c>
    </row>
    <row r="260" spans="1:65" s="14" customFormat="1" ht="11.25">
      <c r="B260" s="216"/>
      <c r="C260" s="217"/>
      <c r="D260" s="207" t="s">
        <v>184</v>
      </c>
      <c r="E260" s="218" t="s">
        <v>1</v>
      </c>
      <c r="F260" s="219" t="s">
        <v>83</v>
      </c>
      <c r="G260" s="217"/>
      <c r="H260" s="220">
        <v>1</v>
      </c>
      <c r="I260" s="221"/>
      <c r="J260" s="217"/>
      <c r="K260" s="217"/>
      <c r="L260" s="222"/>
      <c r="M260" s="223"/>
      <c r="N260" s="224"/>
      <c r="O260" s="224"/>
      <c r="P260" s="224"/>
      <c r="Q260" s="224"/>
      <c r="R260" s="224"/>
      <c r="S260" s="224"/>
      <c r="T260" s="225"/>
      <c r="AT260" s="226" t="s">
        <v>184</v>
      </c>
      <c r="AU260" s="226" t="s">
        <v>176</v>
      </c>
      <c r="AV260" s="14" t="s">
        <v>85</v>
      </c>
      <c r="AW260" s="14" t="s">
        <v>34</v>
      </c>
      <c r="AX260" s="14" t="s">
        <v>83</v>
      </c>
      <c r="AY260" s="226" t="s">
        <v>175</v>
      </c>
    </row>
    <row r="261" spans="1:65" s="2" customFormat="1" ht="16.5" customHeight="1">
      <c r="A261" s="35"/>
      <c r="B261" s="36"/>
      <c r="C261" s="192" t="s">
        <v>631</v>
      </c>
      <c r="D261" s="192" t="s">
        <v>178</v>
      </c>
      <c r="E261" s="193" t="s">
        <v>4203</v>
      </c>
      <c r="F261" s="194" t="s">
        <v>4204</v>
      </c>
      <c r="G261" s="195" t="s">
        <v>181</v>
      </c>
      <c r="H261" s="196">
        <v>1</v>
      </c>
      <c r="I261" s="197"/>
      <c r="J261" s="198">
        <f>ROUND(I261*H261,2)</f>
        <v>0</v>
      </c>
      <c r="K261" s="194" t="s">
        <v>224</v>
      </c>
      <c r="L261" s="40"/>
      <c r="M261" s="199" t="s">
        <v>1</v>
      </c>
      <c r="N261" s="200" t="s">
        <v>41</v>
      </c>
      <c r="O261" s="72"/>
      <c r="P261" s="201">
        <f>O261*H261</f>
        <v>0</v>
      </c>
      <c r="Q261" s="201">
        <v>0</v>
      </c>
      <c r="R261" s="201">
        <f>Q261*H261</f>
        <v>0</v>
      </c>
      <c r="S261" s="201">
        <v>0</v>
      </c>
      <c r="T261" s="202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03" t="s">
        <v>3048</v>
      </c>
      <c r="AT261" s="203" t="s">
        <v>178</v>
      </c>
      <c r="AU261" s="203" t="s">
        <v>176</v>
      </c>
      <c r="AY261" s="18" t="s">
        <v>175</v>
      </c>
      <c r="BE261" s="204">
        <f>IF(N261="základní",J261,0)</f>
        <v>0</v>
      </c>
      <c r="BF261" s="204">
        <f>IF(N261="snížená",J261,0)</f>
        <v>0</v>
      </c>
      <c r="BG261" s="204">
        <f>IF(N261="zákl. přenesená",J261,0)</f>
        <v>0</v>
      </c>
      <c r="BH261" s="204">
        <f>IF(N261="sníž. přenesená",J261,0)</f>
        <v>0</v>
      </c>
      <c r="BI261" s="204">
        <f>IF(N261="nulová",J261,0)</f>
        <v>0</v>
      </c>
      <c r="BJ261" s="18" t="s">
        <v>83</v>
      </c>
      <c r="BK261" s="204">
        <f>ROUND(I261*H261,2)</f>
        <v>0</v>
      </c>
      <c r="BL261" s="18" t="s">
        <v>3048</v>
      </c>
      <c r="BM261" s="203" t="s">
        <v>4205</v>
      </c>
    </row>
    <row r="262" spans="1:65" s="2" customFormat="1" ht="11.25">
      <c r="A262" s="35"/>
      <c r="B262" s="36"/>
      <c r="C262" s="37"/>
      <c r="D262" s="227" t="s">
        <v>193</v>
      </c>
      <c r="E262" s="37"/>
      <c r="F262" s="228" t="s">
        <v>4206</v>
      </c>
      <c r="G262" s="37"/>
      <c r="H262" s="37"/>
      <c r="I262" s="229"/>
      <c r="J262" s="37"/>
      <c r="K262" s="37"/>
      <c r="L262" s="40"/>
      <c r="M262" s="230"/>
      <c r="N262" s="231"/>
      <c r="O262" s="72"/>
      <c r="P262" s="72"/>
      <c r="Q262" s="72"/>
      <c r="R262" s="72"/>
      <c r="S262" s="72"/>
      <c r="T262" s="73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T262" s="18" t="s">
        <v>193</v>
      </c>
      <c r="AU262" s="18" t="s">
        <v>176</v>
      </c>
    </row>
    <row r="263" spans="1:65" s="14" customFormat="1" ht="11.25">
      <c r="B263" s="216"/>
      <c r="C263" s="217"/>
      <c r="D263" s="207" t="s">
        <v>184</v>
      </c>
      <c r="E263" s="218" t="s">
        <v>1</v>
      </c>
      <c r="F263" s="219" t="s">
        <v>83</v>
      </c>
      <c r="G263" s="217"/>
      <c r="H263" s="220">
        <v>1</v>
      </c>
      <c r="I263" s="221"/>
      <c r="J263" s="217"/>
      <c r="K263" s="217"/>
      <c r="L263" s="222"/>
      <c r="M263" s="223"/>
      <c r="N263" s="224"/>
      <c r="O263" s="224"/>
      <c r="P263" s="224"/>
      <c r="Q263" s="224"/>
      <c r="R263" s="224"/>
      <c r="S263" s="224"/>
      <c r="T263" s="225"/>
      <c r="AT263" s="226" t="s">
        <v>184</v>
      </c>
      <c r="AU263" s="226" t="s">
        <v>176</v>
      </c>
      <c r="AV263" s="14" t="s">
        <v>85</v>
      </c>
      <c r="AW263" s="14" t="s">
        <v>34</v>
      </c>
      <c r="AX263" s="14" t="s">
        <v>83</v>
      </c>
      <c r="AY263" s="226" t="s">
        <v>175</v>
      </c>
    </row>
    <row r="264" spans="1:65" s="2" customFormat="1" ht="24.2" customHeight="1">
      <c r="A264" s="35"/>
      <c r="B264" s="36"/>
      <c r="C264" s="254" t="s">
        <v>636</v>
      </c>
      <c r="D264" s="254" t="s">
        <v>539</v>
      </c>
      <c r="E264" s="255" t="s">
        <v>4207</v>
      </c>
      <c r="F264" s="256" t="s">
        <v>4208</v>
      </c>
      <c r="G264" s="257" t="s">
        <v>1527</v>
      </c>
      <c r="H264" s="258">
        <v>1</v>
      </c>
      <c r="I264" s="259"/>
      <c r="J264" s="260">
        <f>ROUND(I264*H264,2)</f>
        <v>0</v>
      </c>
      <c r="K264" s="256" t="s">
        <v>1</v>
      </c>
      <c r="L264" s="261"/>
      <c r="M264" s="262" t="s">
        <v>1</v>
      </c>
      <c r="N264" s="263" t="s">
        <v>41</v>
      </c>
      <c r="O264" s="72"/>
      <c r="P264" s="201">
        <f>O264*H264</f>
        <v>0</v>
      </c>
      <c r="Q264" s="201">
        <v>0</v>
      </c>
      <c r="R264" s="201">
        <f>Q264*H264</f>
        <v>0</v>
      </c>
      <c r="S264" s="201">
        <v>0</v>
      </c>
      <c r="T264" s="202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03" t="s">
        <v>3048</v>
      </c>
      <c r="AT264" s="203" t="s">
        <v>539</v>
      </c>
      <c r="AU264" s="203" t="s">
        <v>176</v>
      </c>
      <c r="AY264" s="18" t="s">
        <v>175</v>
      </c>
      <c r="BE264" s="204">
        <f>IF(N264="základní",J264,0)</f>
        <v>0</v>
      </c>
      <c r="BF264" s="204">
        <f>IF(N264="snížená",J264,0)</f>
        <v>0</v>
      </c>
      <c r="BG264" s="204">
        <f>IF(N264="zákl. přenesená",J264,0)</f>
        <v>0</v>
      </c>
      <c r="BH264" s="204">
        <f>IF(N264="sníž. přenesená",J264,0)</f>
        <v>0</v>
      </c>
      <c r="BI264" s="204">
        <f>IF(N264="nulová",J264,0)</f>
        <v>0</v>
      </c>
      <c r="BJ264" s="18" t="s">
        <v>83</v>
      </c>
      <c r="BK264" s="204">
        <f>ROUND(I264*H264,2)</f>
        <v>0</v>
      </c>
      <c r="BL264" s="18" t="s">
        <v>3048</v>
      </c>
      <c r="BM264" s="203" t="s">
        <v>4209</v>
      </c>
    </row>
    <row r="265" spans="1:65" s="14" customFormat="1" ht="11.25">
      <c r="B265" s="216"/>
      <c r="C265" s="217"/>
      <c r="D265" s="207" t="s">
        <v>184</v>
      </c>
      <c r="E265" s="218" t="s">
        <v>1</v>
      </c>
      <c r="F265" s="219" t="s">
        <v>83</v>
      </c>
      <c r="G265" s="217"/>
      <c r="H265" s="220">
        <v>1</v>
      </c>
      <c r="I265" s="221"/>
      <c r="J265" s="217"/>
      <c r="K265" s="217"/>
      <c r="L265" s="222"/>
      <c r="M265" s="223"/>
      <c r="N265" s="224"/>
      <c r="O265" s="224"/>
      <c r="P265" s="224"/>
      <c r="Q265" s="224"/>
      <c r="R265" s="224"/>
      <c r="S265" s="224"/>
      <c r="T265" s="225"/>
      <c r="AT265" s="226" t="s">
        <v>184</v>
      </c>
      <c r="AU265" s="226" t="s">
        <v>176</v>
      </c>
      <c r="AV265" s="14" t="s">
        <v>85</v>
      </c>
      <c r="AW265" s="14" t="s">
        <v>34</v>
      </c>
      <c r="AX265" s="14" t="s">
        <v>83</v>
      </c>
      <c r="AY265" s="226" t="s">
        <v>175</v>
      </c>
    </row>
    <row r="266" spans="1:65" s="2" customFormat="1" ht="16.5" customHeight="1">
      <c r="A266" s="35"/>
      <c r="B266" s="36"/>
      <c r="C266" s="192" t="s">
        <v>641</v>
      </c>
      <c r="D266" s="192" t="s">
        <v>178</v>
      </c>
      <c r="E266" s="193" t="s">
        <v>4210</v>
      </c>
      <c r="F266" s="194" t="s">
        <v>4211</v>
      </c>
      <c r="G266" s="195" t="s">
        <v>181</v>
      </c>
      <c r="H266" s="196">
        <v>1</v>
      </c>
      <c r="I266" s="197"/>
      <c r="J266" s="198">
        <f>ROUND(I266*H266,2)</f>
        <v>0</v>
      </c>
      <c r="K266" s="194" t="s">
        <v>224</v>
      </c>
      <c r="L266" s="40"/>
      <c r="M266" s="199" t="s">
        <v>1</v>
      </c>
      <c r="N266" s="200" t="s">
        <v>41</v>
      </c>
      <c r="O266" s="72"/>
      <c r="P266" s="201">
        <f>O266*H266</f>
        <v>0</v>
      </c>
      <c r="Q266" s="201">
        <v>0</v>
      </c>
      <c r="R266" s="201">
        <f>Q266*H266</f>
        <v>0</v>
      </c>
      <c r="S266" s="201">
        <v>0</v>
      </c>
      <c r="T266" s="202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03" t="s">
        <v>3048</v>
      </c>
      <c r="AT266" s="203" t="s">
        <v>178</v>
      </c>
      <c r="AU266" s="203" t="s">
        <v>176</v>
      </c>
      <c r="AY266" s="18" t="s">
        <v>175</v>
      </c>
      <c r="BE266" s="204">
        <f>IF(N266="základní",J266,0)</f>
        <v>0</v>
      </c>
      <c r="BF266" s="204">
        <f>IF(N266="snížená",J266,0)</f>
        <v>0</v>
      </c>
      <c r="BG266" s="204">
        <f>IF(N266="zákl. přenesená",J266,0)</f>
        <v>0</v>
      </c>
      <c r="BH266" s="204">
        <f>IF(N266="sníž. přenesená",J266,0)</f>
        <v>0</v>
      </c>
      <c r="BI266" s="204">
        <f>IF(N266="nulová",J266,0)</f>
        <v>0</v>
      </c>
      <c r="BJ266" s="18" t="s">
        <v>83</v>
      </c>
      <c r="BK266" s="204">
        <f>ROUND(I266*H266,2)</f>
        <v>0</v>
      </c>
      <c r="BL266" s="18" t="s">
        <v>3048</v>
      </c>
      <c r="BM266" s="203" t="s">
        <v>4212</v>
      </c>
    </row>
    <row r="267" spans="1:65" s="2" customFormat="1" ht="11.25">
      <c r="A267" s="35"/>
      <c r="B267" s="36"/>
      <c r="C267" s="37"/>
      <c r="D267" s="227" t="s">
        <v>193</v>
      </c>
      <c r="E267" s="37"/>
      <c r="F267" s="228" t="s">
        <v>4213</v>
      </c>
      <c r="G267" s="37"/>
      <c r="H267" s="37"/>
      <c r="I267" s="229"/>
      <c r="J267" s="37"/>
      <c r="K267" s="37"/>
      <c r="L267" s="40"/>
      <c r="M267" s="230"/>
      <c r="N267" s="231"/>
      <c r="O267" s="72"/>
      <c r="P267" s="72"/>
      <c r="Q267" s="72"/>
      <c r="R267" s="72"/>
      <c r="S267" s="72"/>
      <c r="T267" s="73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T267" s="18" t="s">
        <v>193</v>
      </c>
      <c r="AU267" s="18" t="s">
        <v>176</v>
      </c>
    </row>
    <row r="268" spans="1:65" s="14" customFormat="1" ht="11.25">
      <c r="B268" s="216"/>
      <c r="C268" s="217"/>
      <c r="D268" s="207" t="s">
        <v>184</v>
      </c>
      <c r="E268" s="218" t="s">
        <v>1</v>
      </c>
      <c r="F268" s="219" t="s">
        <v>83</v>
      </c>
      <c r="G268" s="217"/>
      <c r="H268" s="220">
        <v>1</v>
      </c>
      <c r="I268" s="221"/>
      <c r="J268" s="217"/>
      <c r="K268" s="217"/>
      <c r="L268" s="222"/>
      <c r="M268" s="223"/>
      <c r="N268" s="224"/>
      <c r="O268" s="224"/>
      <c r="P268" s="224"/>
      <c r="Q268" s="224"/>
      <c r="R268" s="224"/>
      <c r="S268" s="224"/>
      <c r="T268" s="225"/>
      <c r="AT268" s="226" t="s">
        <v>184</v>
      </c>
      <c r="AU268" s="226" t="s">
        <v>176</v>
      </c>
      <c r="AV268" s="14" t="s">
        <v>85</v>
      </c>
      <c r="AW268" s="14" t="s">
        <v>34</v>
      </c>
      <c r="AX268" s="14" t="s">
        <v>83</v>
      </c>
      <c r="AY268" s="226" t="s">
        <v>175</v>
      </c>
    </row>
    <row r="269" spans="1:65" s="2" customFormat="1" ht="24.2" customHeight="1">
      <c r="A269" s="35"/>
      <c r="B269" s="36"/>
      <c r="C269" s="254" t="s">
        <v>646</v>
      </c>
      <c r="D269" s="254" t="s">
        <v>539</v>
      </c>
      <c r="E269" s="255" t="s">
        <v>4214</v>
      </c>
      <c r="F269" s="256" t="s">
        <v>4215</v>
      </c>
      <c r="G269" s="257" t="s">
        <v>1527</v>
      </c>
      <c r="H269" s="258">
        <v>6</v>
      </c>
      <c r="I269" s="259"/>
      <c r="J269" s="260">
        <f>ROUND(I269*H269,2)</f>
        <v>0</v>
      </c>
      <c r="K269" s="256" t="s">
        <v>1</v>
      </c>
      <c r="L269" s="261"/>
      <c r="M269" s="262" t="s">
        <v>1</v>
      </c>
      <c r="N269" s="263" t="s">
        <v>41</v>
      </c>
      <c r="O269" s="72"/>
      <c r="P269" s="201">
        <f>O269*H269</f>
        <v>0</v>
      </c>
      <c r="Q269" s="201">
        <v>0</v>
      </c>
      <c r="R269" s="201">
        <f>Q269*H269</f>
        <v>0</v>
      </c>
      <c r="S269" s="201">
        <v>0</v>
      </c>
      <c r="T269" s="20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03" t="s">
        <v>3048</v>
      </c>
      <c r="AT269" s="203" t="s">
        <v>539</v>
      </c>
      <c r="AU269" s="203" t="s">
        <v>176</v>
      </c>
      <c r="AY269" s="18" t="s">
        <v>175</v>
      </c>
      <c r="BE269" s="204">
        <f>IF(N269="základní",J269,0)</f>
        <v>0</v>
      </c>
      <c r="BF269" s="204">
        <f>IF(N269="snížená",J269,0)</f>
        <v>0</v>
      </c>
      <c r="BG269" s="204">
        <f>IF(N269="zákl. přenesená",J269,0)</f>
        <v>0</v>
      </c>
      <c r="BH269" s="204">
        <f>IF(N269="sníž. přenesená",J269,0)</f>
        <v>0</v>
      </c>
      <c r="BI269" s="204">
        <f>IF(N269="nulová",J269,0)</f>
        <v>0</v>
      </c>
      <c r="BJ269" s="18" t="s">
        <v>83</v>
      </c>
      <c r="BK269" s="204">
        <f>ROUND(I269*H269,2)</f>
        <v>0</v>
      </c>
      <c r="BL269" s="18" t="s">
        <v>3048</v>
      </c>
      <c r="BM269" s="203" t="s">
        <v>4216</v>
      </c>
    </row>
    <row r="270" spans="1:65" s="14" customFormat="1" ht="11.25">
      <c r="B270" s="216"/>
      <c r="C270" s="217"/>
      <c r="D270" s="207" t="s">
        <v>184</v>
      </c>
      <c r="E270" s="218" t="s">
        <v>1</v>
      </c>
      <c r="F270" s="219" t="s">
        <v>221</v>
      </c>
      <c r="G270" s="217"/>
      <c r="H270" s="220">
        <v>6</v>
      </c>
      <c r="I270" s="221"/>
      <c r="J270" s="217"/>
      <c r="K270" s="217"/>
      <c r="L270" s="222"/>
      <c r="M270" s="223"/>
      <c r="N270" s="224"/>
      <c r="O270" s="224"/>
      <c r="P270" s="224"/>
      <c r="Q270" s="224"/>
      <c r="R270" s="224"/>
      <c r="S270" s="224"/>
      <c r="T270" s="225"/>
      <c r="AT270" s="226" t="s">
        <v>184</v>
      </c>
      <c r="AU270" s="226" t="s">
        <v>176</v>
      </c>
      <c r="AV270" s="14" t="s">
        <v>85</v>
      </c>
      <c r="AW270" s="14" t="s">
        <v>34</v>
      </c>
      <c r="AX270" s="14" t="s">
        <v>83</v>
      </c>
      <c r="AY270" s="226" t="s">
        <v>175</v>
      </c>
    </row>
    <row r="271" spans="1:65" s="2" customFormat="1" ht="16.5" customHeight="1">
      <c r="A271" s="35"/>
      <c r="B271" s="36"/>
      <c r="C271" s="192" t="s">
        <v>651</v>
      </c>
      <c r="D271" s="192" t="s">
        <v>178</v>
      </c>
      <c r="E271" s="193" t="s">
        <v>4217</v>
      </c>
      <c r="F271" s="194" t="s">
        <v>4218</v>
      </c>
      <c r="G271" s="195" t="s">
        <v>181</v>
      </c>
      <c r="H271" s="196">
        <v>1</v>
      </c>
      <c r="I271" s="197"/>
      <c r="J271" s="198">
        <f>ROUND(I271*H271,2)</f>
        <v>0</v>
      </c>
      <c r="K271" s="194" t="s">
        <v>224</v>
      </c>
      <c r="L271" s="40"/>
      <c r="M271" s="199" t="s">
        <v>1</v>
      </c>
      <c r="N271" s="200" t="s">
        <v>41</v>
      </c>
      <c r="O271" s="72"/>
      <c r="P271" s="201">
        <f>O271*H271</f>
        <v>0</v>
      </c>
      <c r="Q271" s="201">
        <v>0</v>
      </c>
      <c r="R271" s="201">
        <f>Q271*H271</f>
        <v>0</v>
      </c>
      <c r="S271" s="201">
        <v>0</v>
      </c>
      <c r="T271" s="20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03" t="s">
        <v>3048</v>
      </c>
      <c r="AT271" s="203" t="s">
        <v>178</v>
      </c>
      <c r="AU271" s="203" t="s">
        <v>176</v>
      </c>
      <c r="AY271" s="18" t="s">
        <v>175</v>
      </c>
      <c r="BE271" s="204">
        <f>IF(N271="základní",J271,0)</f>
        <v>0</v>
      </c>
      <c r="BF271" s="204">
        <f>IF(N271="snížená",J271,0)</f>
        <v>0</v>
      </c>
      <c r="BG271" s="204">
        <f>IF(N271="zákl. přenesená",J271,0)</f>
        <v>0</v>
      </c>
      <c r="BH271" s="204">
        <f>IF(N271="sníž. přenesená",J271,0)</f>
        <v>0</v>
      </c>
      <c r="BI271" s="204">
        <f>IF(N271="nulová",J271,0)</f>
        <v>0</v>
      </c>
      <c r="BJ271" s="18" t="s">
        <v>83</v>
      </c>
      <c r="BK271" s="204">
        <f>ROUND(I271*H271,2)</f>
        <v>0</v>
      </c>
      <c r="BL271" s="18" t="s">
        <v>3048</v>
      </c>
      <c r="BM271" s="203" t="s">
        <v>4219</v>
      </c>
    </row>
    <row r="272" spans="1:65" s="2" customFormat="1" ht="11.25">
      <c r="A272" s="35"/>
      <c r="B272" s="36"/>
      <c r="C272" s="37"/>
      <c r="D272" s="227" t="s">
        <v>193</v>
      </c>
      <c r="E272" s="37"/>
      <c r="F272" s="228" t="s">
        <v>4220</v>
      </c>
      <c r="G272" s="37"/>
      <c r="H272" s="37"/>
      <c r="I272" s="229"/>
      <c r="J272" s="37"/>
      <c r="K272" s="37"/>
      <c r="L272" s="40"/>
      <c r="M272" s="230"/>
      <c r="N272" s="231"/>
      <c r="O272" s="72"/>
      <c r="P272" s="72"/>
      <c r="Q272" s="72"/>
      <c r="R272" s="72"/>
      <c r="S272" s="72"/>
      <c r="T272" s="73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T272" s="18" t="s">
        <v>193</v>
      </c>
      <c r="AU272" s="18" t="s">
        <v>176</v>
      </c>
    </row>
    <row r="273" spans="1:65" s="14" customFormat="1" ht="11.25">
      <c r="B273" s="216"/>
      <c r="C273" s="217"/>
      <c r="D273" s="207" t="s">
        <v>184</v>
      </c>
      <c r="E273" s="218" t="s">
        <v>1</v>
      </c>
      <c r="F273" s="219" t="s">
        <v>83</v>
      </c>
      <c r="G273" s="217"/>
      <c r="H273" s="220">
        <v>1</v>
      </c>
      <c r="I273" s="221"/>
      <c r="J273" s="217"/>
      <c r="K273" s="217"/>
      <c r="L273" s="222"/>
      <c r="M273" s="223"/>
      <c r="N273" s="224"/>
      <c r="O273" s="224"/>
      <c r="P273" s="224"/>
      <c r="Q273" s="224"/>
      <c r="R273" s="224"/>
      <c r="S273" s="224"/>
      <c r="T273" s="225"/>
      <c r="AT273" s="226" t="s">
        <v>184</v>
      </c>
      <c r="AU273" s="226" t="s">
        <v>176</v>
      </c>
      <c r="AV273" s="14" t="s">
        <v>85</v>
      </c>
      <c r="AW273" s="14" t="s">
        <v>34</v>
      </c>
      <c r="AX273" s="14" t="s">
        <v>83</v>
      </c>
      <c r="AY273" s="226" t="s">
        <v>175</v>
      </c>
    </row>
    <row r="274" spans="1:65" s="2" customFormat="1" ht="37.9" customHeight="1">
      <c r="A274" s="35"/>
      <c r="B274" s="36"/>
      <c r="C274" s="254" t="s">
        <v>661</v>
      </c>
      <c r="D274" s="254" t="s">
        <v>539</v>
      </c>
      <c r="E274" s="255" t="s">
        <v>4221</v>
      </c>
      <c r="F274" s="256" t="s">
        <v>4222</v>
      </c>
      <c r="G274" s="257" t="s">
        <v>1527</v>
      </c>
      <c r="H274" s="258">
        <v>144</v>
      </c>
      <c r="I274" s="259"/>
      <c r="J274" s="260">
        <f>ROUND(I274*H274,2)</f>
        <v>0</v>
      </c>
      <c r="K274" s="256" t="s">
        <v>1</v>
      </c>
      <c r="L274" s="261"/>
      <c r="M274" s="262" t="s">
        <v>1</v>
      </c>
      <c r="N274" s="263" t="s">
        <v>41</v>
      </c>
      <c r="O274" s="72"/>
      <c r="P274" s="201">
        <f>O274*H274</f>
        <v>0</v>
      </c>
      <c r="Q274" s="201">
        <v>0</v>
      </c>
      <c r="R274" s="201">
        <f>Q274*H274</f>
        <v>0</v>
      </c>
      <c r="S274" s="201">
        <v>0</v>
      </c>
      <c r="T274" s="202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03" t="s">
        <v>3048</v>
      </c>
      <c r="AT274" s="203" t="s">
        <v>539</v>
      </c>
      <c r="AU274" s="203" t="s">
        <v>176</v>
      </c>
      <c r="AY274" s="18" t="s">
        <v>175</v>
      </c>
      <c r="BE274" s="204">
        <f>IF(N274="základní",J274,0)</f>
        <v>0</v>
      </c>
      <c r="BF274" s="204">
        <f>IF(N274="snížená",J274,0)</f>
        <v>0</v>
      </c>
      <c r="BG274" s="204">
        <f>IF(N274="zákl. přenesená",J274,0)</f>
        <v>0</v>
      </c>
      <c r="BH274" s="204">
        <f>IF(N274="sníž. přenesená",J274,0)</f>
        <v>0</v>
      </c>
      <c r="BI274" s="204">
        <f>IF(N274="nulová",J274,0)</f>
        <v>0</v>
      </c>
      <c r="BJ274" s="18" t="s">
        <v>83</v>
      </c>
      <c r="BK274" s="204">
        <f>ROUND(I274*H274,2)</f>
        <v>0</v>
      </c>
      <c r="BL274" s="18" t="s">
        <v>3048</v>
      </c>
      <c r="BM274" s="203" t="s">
        <v>4223</v>
      </c>
    </row>
    <row r="275" spans="1:65" s="14" customFormat="1" ht="11.25">
      <c r="B275" s="216"/>
      <c r="C275" s="217"/>
      <c r="D275" s="207" t="s">
        <v>184</v>
      </c>
      <c r="E275" s="218" t="s">
        <v>1</v>
      </c>
      <c r="F275" s="219" t="s">
        <v>1225</v>
      </c>
      <c r="G275" s="217"/>
      <c r="H275" s="220">
        <v>144</v>
      </c>
      <c r="I275" s="221"/>
      <c r="J275" s="217"/>
      <c r="K275" s="217"/>
      <c r="L275" s="222"/>
      <c r="M275" s="223"/>
      <c r="N275" s="224"/>
      <c r="O275" s="224"/>
      <c r="P275" s="224"/>
      <c r="Q275" s="224"/>
      <c r="R275" s="224"/>
      <c r="S275" s="224"/>
      <c r="T275" s="225"/>
      <c r="AT275" s="226" t="s">
        <v>184</v>
      </c>
      <c r="AU275" s="226" t="s">
        <v>176</v>
      </c>
      <c r="AV275" s="14" t="s">
        <v>85</v>
      </c>
      <c r="AW275" s="14" t="s">
        <v>34</v>
      </c>
      <c r="AX275" s="14" t="s">
        <v>83</v>
      </c>
      <c r="AY275" s="226" t="s">
        <v>175</v>
      </c>
    </row>
    <row r="276" spans="1:65" s="2" customFormat="1" ht="24.2" customHeight="1">
      <c r="A276" s="35"/>
      <c r="B276" s="36"/>
      <c r="C276" s="192" t="s">
        <v>678</v>
      </c>
      <c r="D276" s="192" t="s">
        <v>178</v>
      </c>
      <c r="E276" s="193" t="s">
        <v>4155</v>
      </c>
      <c r="F276" s="194" t="s">
        <v>4156</v>
      </c>
      <c r="G276" s="195" t="s">
        <v>181</v>
      </c>
      <c r="H276" s="196">
        <v>88</v>
      </c>
      <c r="I276" s="197"/>
      <c r="J276" s="198">
        <f>ROUND(I276*H276,2)</f>
        <v>0</v>
      </c>
      <c r="K276" s="194" t="s">
        <v>224</v>
      </c>
      <c r="L276" s="40"/>
      <c r="M276" s="199" t="s">
        <v>1</v>
      </c>
      <c r="N276" s="200" t="s">
        <v>41</v>
      </c>
      <c r="O276" s="72"/>
      <c r="P276" s="201">
        <f>O276*H276</f>
        <v>0</v>
      </c>
      <c r="Q276" s="201">
        <v>0</v>
      </c>
      <c r="R276" s="201">
        <f>Q276*H276</f>
        <v>0</v>
      </c>
      <c r="S276" s="201">
        <v>0</v>
      </c>
      <c r="T276" s="20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03" t="s">
        <v>3048</v>
      </c>
      <c r="AT276" s="203" t="s">
        <v>178</v>
      </c>
      <c r="AU276" s="203" t="s">
        <v>176</v>
      </c>
      <c r="AY276" s="18" t="s">
        <v>175</v>
      </c>
      <c r="BE276" s="204">
        <f>IF(N276="základní",J276,0)</f>
        <v>0</v>
      </c>
      <c r="BF276" s="204">
        <f>IF(N276="snížená",J276,0)</f>
        <v>0</v>
      </c>
      <c r="BG276" s="204">
        <f>IF(N276="zákl. přenesená",J276,0)</f>
        <v>0</v>
      </c>
      <c r="BH276" s="204">
        <f>IF(N276="sníž. přenesená",J276,0)</f>
        <v>0</v>
      </c>
      <c r="BI276" s="204">
        <f>IF(N276="nulová",J276,0)</f>
        <v>0</v>
      </c>
      <c r="BJ276" s="18" t="s">
        <v>83</v>
      </c>
      <c r="BK276" s="204">
        <f>ROUND(I276*H276,2)</f>
        <v>0</v>
      </c>
      <c r="BL276" s="18" t="s">
        <v>3048</v>
      </c>
      <c r="BM276" s="203" t="s">
        <v>4224</v>
      </c>
    </row>
    <row r="277" spans="1:65" s="2" customFormat="1" ht="11.25">
      <c r="A277" s="35"/>
      <c r="B277" s="36"/>
      <c r="C277" s="37"/>
      <c r="D277" s="227" t="s">
        <v>193</v>
      </c>
      <c r="E277" s="37"/>
      <c r="F277" s="228" t="s">
        <v>4158</v>
      </c>
      <c r="G277" s="37"/>
      <c r="H277" s="37"/>
      <c r="I277" s="229"/>
      <c r="J277" s="37"/>
      <c r="K277" s="37"/>
      <c r="L277" s="40"/>
      <c r="M277" s="230"/>
      <c r="N277" s="231"/>
      <c r="O277" s="72"/>
      <c r="P277" s="72"/>
      <c r="Q277" s="72"/>
      <c r="R277" s="72"/>
      <c r="S277" s="72"/>
      <c r="T277" s="73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T277" s="18" t="s">
        <v>193</v>
      </c>
      <c r="AU277" s="18" t="s">
        <v>176</v>
      </c>
    </row>
    <row r="278" spans="1:65" s="14" customFormat="1" ht="11.25">
      <c r="B278" s="216"/>
      <c r="C278" s="217"/>
      <c r="D278" s="207" t="s">
        <v>184</v>
      </c>
      <c r="E278" s="218" t="s">
        <v>1</v>
      </c>
      <c r="F278" s="219" t="s">
        <v>885</v>
      </c>
      <c r="G278" s="217"/>
      <c r="H278" s="220">
        <v>88</v>
      </c>
      <c r="I278" s="221"/>
      <c r="J278" s="217"/>
      <c r="K278" s="217"/>
      <c r="L278" s="222"/>
      <c r="M278" s="223"/>
      <c r="N278" s="224"/>
      <c r="O278" s="224"/>
      <c r="P278" s="224"/>
      <c r="Q278" s="224"/>
      <c r="R278" s="224"/>
      <c r="S278" s="224"/>
      <c r="T278" s="225"/>
      <c r="AT278" s="226" t="s">
        <v>184</v>
      </c>
      <c r="AU278" s="226" t="s">
        <v>176</v>
      </c>
      <c r="AV278" s="14" t="s">
        <v>85</v>
      </c>
      <c r="AW278" s="14" t="s">
        <v>34</v>
      </c>
      <c r="AX278" s="14" t="s">
        <v>83</v>
      </c>
      <c r="AY278" s="226" t="s">
        <v>175</v>
      </c>
    </row>
    <row r="279" spans="1:65" s="2" customFormat="1" ht="24.2" customHeight="1">
      <c r="A279" s="35"/>
      <c r="B279" s="36"/>
      <c r="C279" s="254" t="s">
        <v>693</v>
      </c>
      <c r="D279" s="254" t="s">
        <v>539</v>
      </c>
      <c r="E279" s="255" t="s">
        <v>4225</v>
      </c>
      <c r="F279" s="256" t="s">
        <v>4226</v>
      </c>
      <c r="G279" s="257" t="s">
        <v>1527</v>
      </c>
      <c r="H279" s="258">
        <v>3</v>
      </c>
      <c r="I279" s="259"/>
      <c r="J279" s="260">
        <f>ROUND(I279*H279,2)</f>
        <v>0</v>
      </c>
      <c r="K279" s="256" t="s">
        <v>1</v>
      </c>
      <c r="L279" s="261"/>
      <c r="M279" s="262" t="s">
        <v>1</v>
      </c>
      <c r="N279" s="263" t="s">
        <v>41</v>
      </c>
      <c r="O279" s="72"/>
      <c r="P279" s="201">
        <f>O279*H279</f>
        <v>0</v>
      </c>
      <c r="Q279" s="201">
        <v>0</v>
      </c>
      <c r="R279" s="201">
        <f>Q279*H279</f>
        <v>0</v>
      </c>
      <c r="S279" s="201">
        <v>0</v>
      </c>
      <c r="T279" s="20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03" t="s">
        <v>3048</v>
      </c>
      <c r="AT279" s="203" t="s">
        <v>539</v>
      </c>
      <c r="AU279" s="203" t="s">
        <v>176</v>
      </c>
      <c r="AY279" s="18" t="s">
        <v>175</v>
      </c>
      <c r="BE279" s="204">
        <f>IF(N279="základní",J279,0)</f>
        <v>0</v>
      </c>
      <c r="BF279" s="204">
        <f>IF(N279="snížená",J279,0)</f>
        <v>0</v>
      </c>
      <c r="BG279" s="204">
        <f>IF(N279="zákl. přenesená",J279,0)</f>
        <v>0</v>
      </c>
      <c r="BH279" s="204">
        <f>IF(N279="sníž. přenesená",J279,0)</f>
        <v>0</v>
      </c>
      <c r="BI279" s="204">
        <f>IF(N279="nulová",J279,0)</f>
        <v>0</v>
      </c>
      <c r="BJ279" s="18" t="s">
        <v>83</v>
      </c>
      <c r="BK279" s="204">
        <f>ROUND(I279*H279,2)</f>
        <v>0</v>
      </c>
      <c r="BL279" s="18" t="s">
        <v>3048</v>
      </c>
      <c r="BM279" s="203" t="s">
        <v>4227</v>
      </c>
    </row>
    <row r="280" spans="1:65" s="14" customFormat="1" ht="11.25">
      <c r="B280" s="216"/>
      <c r="C280" s="217"/>
      <c r="D280" s="207" t="s">
        <v>184</v>
      </c>
      <c r="E280" s="218" t="s">
        <v>1</v>
      </c>
      <c r="F280" s="219" t="s">
        <v>176</v>
      </c>
      <c r="G280" s="217"/>
      <c r="H280" s="220">
        <v>3</v>
      </c>
      <c r="I280" s="221"/>
      <c r="J280" s="217"/>
      <c r="K280" s="217"/>
      <c r="L280" s="222"/>
      <c r="M280" s="223"/>
      <c r="N280" s="224"/>
      <c r="O280" s="224"/>
      <c r="P280" s="224"/>
      <c r="Q280" s="224"/>
      <c r="R280" s="224"/>
      <c r="S280" s="224"/>
      <c r="T280" s="225"/>
      <c r="AT280" s="226" t="s">
        <v>184</v>
      </c>
      <c r="AU280" s="226" t="s">
        <v>176</v>
      </c>
      <c r="AV280" s="14" t="s">
        <v>85</v>
      </c>
      <c r="AW280" s="14" t="s">
        <v>34</v>
      </c>
      <c r="AX280" s="14" t="s">
        <v>83</v>
      </c>
      <c r="AY280" s="226" t="s">
        <v>175</v>
      </c>
    </row>
    <row r="281" spans="1:65" s="2" customFormat="1" ht="16.5" customHeight="1">
      <c r="A281" s="35"/>
      <c r="B281" s="36"/>
      <c r="C281" s="192" t="s">
        <v>700</v>
      </c>
      <c r="D281" s="192" t="s">
        <v>178</v>
      </c>
      <c r="E281" s="193" t="s">
        <v>4228</v>
      </c>
      <c r="F281" s="194" t="s">
        <v>4229</v>
      </c>
      <c r="G281" s="195" t="s">
        <v>181</v>
      </c>
      <c r="H281" s="196">
        <v>3</v>
      </c>
      <c r="I281" s="197"/>
      <c r="J281" s="198">
        <f>ROUND(I281*H281,2)</f>
        <v>0</v>
      </c>
      <c r="K281" s="194" t="s">
        <v>224</v>
      </c>
      <c r="L281" s="40"/>
      <c r="M281" s="199" t="s">
        <v>1</v>
      </c>
      <c r="N281" s="200" t="s">
        <v>41</v>
      </c>
      <c r="O281" s="72"/>
      <c r="P281" s="201">
        <f>O281*H281</f>
        <v>0</v>
      </c>
      <c r="Q281" s="201">
        <v>0</v>
      </c>
      <c r="R281" s="201">
        <f>Q281*H281</f>
        <v>0</v>
      </c>
      <c r="S281" s="201">
        <v>0</v>
      </c>
      <c r="T281" s="20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03" t="s">
        <v>3048</v>
      </c>
      <c r="AT281" s="203" t="s">
        <v>178</v>
      </c>
      <c r="AU281" s="203" t="s">
        <v>176</v>
      </c>
      <c r="AY281" s="18" t="s">
        <v>175</v>
      </c>
      <c r="BE281" s="204">
        <f>IF(N281="základní",J281,0)</f>
        <v>0</v>
      </c>
      <c r="BF281" s="204">
        <f>IF(N281="snížená",J281,0)</f>
        <v>0</v>
      </c>
      <c r="BG281" s="204">
        <f>IF(N281="zákl. přenesená",J281,0)</f>
        <v>0</v>
      </c>
      <c r="BH281" s="204">
        <f>IF(N281="sníž. přenesená",J281,0)</f>
        <v>0</v>
      </c>
      <c r="BI281" s="204">
        <f>IF(N281="nulová",J281,0)</f>
        <v>0</v>
      </c>
      <c r="BJ281" s="18" t="s">
        <v>83</v>
      </c>
      <c r="BK281" s="204">
        <f>ROUND(I281*H281,2)</f>
        <v>0</v>
      </c>
      <c r="BL281" s="18" t="s">
        <v>3048</v>
      </c>
      <c r="BM281" s="203" t="s">
        <v>4230</v>
      </c>
    </row>
    <row r="282" spans="1:65" s="2" customFormat="1" ht="11.25">
      <c r="A282" s="35"/>
      <c r="B282" s="36"/>
      <c r="C282" s="37"/>
      <c r="D282" s="227" t="s">
        <v>193</v>
      </c>
      <c r="E282" s="37"/>
      <c r="F282" s="228" t="s">
        <v>4231</v>
      </c>
      <c r="G282" s="37"/>
      <c r="H282" s="37"/>
      <c r="I282" s="229"/>
      <c r="J282" s="37"/>
      <c r="K282" s="37"/>
      <c r="L282" s="40"/>
      <c r="M282" s="230"/>
      <c r="N282" s="231"/>
      <c r="O282" s="72"/>
      <c r="P282" s="72"/>
      <c r="Q282" s="72"/>
      <c r="R282" s="72"/>
      <c r="S282" s="72"/>
      <c r="T282" s="73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T282" s="18" t="s">
        <v>193</v>
      </c>
      <c r="AU282" s="18" t="s">
        <v>176</v>
      </c>
    </row>
    <row r="283" spans="1:65" s="14" customFormat="1" ht="11.25">
      <c r="B283" s="216"/>
      <c r="C283" s="217"/>
      <c r="D283" s="207" t="s">
        <v>184</v>
      </c>
      <c r="E283" s="218" t="s">
        <v>1</v>
      </c>
      <c r="F283" s="219" t="s">
        <v>176</v>
      </c>
      <c r="G283" s="217"/>
      <c r="H283" s="220">
        <v>3</v>
      </c>
      <c r="I283" s="221"/>
      <c r="J283" s="217"/>
      <c r="K283" s="217"/>
      <c r="L283" s="222"/>
      <c r="M283" s="223"/>
      <c r="N283" s="224"/>
      <c r="O283" s="224"/>
      <c r="P283" s="224"/>
      <c r="Q283" s="224"/>
      <c r="R283" s="224"/>
      <c r="S283" s="224"/>
      <c r="T283" s="225"/>
      <c r="AT283" s="226" t="s">
        <v>184</v>
      </c>
      <c r="AU283" s="226" t="s">
        <v>176</v>
      </c>
      <c r="AV283" s="14" t="s">
        <v>85</v>
      </c>
      <c r="AW283" s="14" t="s">
        <v>34</v>
      </c>
      <c r="AX283" s="14" t="s">
        <v>83</v>
      </c>
      <c r="AY283" s="226" t="s">
        <v>175</v>
      </c>
    </row>
    <row r="284" spans="1:65" s="2" customFormat="1" ht="16.5" customHeight="1">
      <c r="A284" s="35"/>
      <c r="B284" s="36"/>
      <c r="C284" s="254" t="s">
        <v>706</v>
      </c>
      <c r="D284" s="254" t="s">
        <v>539</v>
      </c>
      <c r="E284" s="255" t="s">
        <v>4232</v>
      </c>
      <c r="F284" s="256" t="s">
        <v>4233</v>
      </c>
      <c r="G284" s="257" t="s">
        <v>1527</v>
      </c>
      <c r="H284" s="258">
        <v>12</v>
      </c>
      <c r="I284" s="259"/>
      <c r="J284" s="260">
        <f>ROUND(I284*H284,2)</f>
        <v>0</v>
      </c>
      <c r="K284" s="256" t="s">
        <v>1</v>
      </c>
      <c r="L284" s="261"/>
      <c r="M284" s="262" t="s">
        <v>1</v>
      </c>
      <c r="N284" s="263" t="s">
        <v>41</v>
      </c>
      <c r="O284" s="72"/>
      <c r="P284" s="201">
        <f>O284*H284</f>
        <v>0</v>
      </c>
      <c r="Q284" s="201">
        <v>0</v>
      </c>
      <c r="R284" s="201">
        <f>Q284*H284</f>
        <v>0</v>
      </c>
      <c r="S284" s="201">
        <v>0</v>
      </c>
      <c r="T284" s="20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03" t="s">
        <v>3048</v>
      </c>
      <c r="AT284" s="203" t="s">
        <v>539</v>
      </c>
      <c r="AU284" s="203" t="s">
        <v>176</v>
      </c>
      <c r="AY284" s="18" t="s">
        <v>175</v>
      </c>
      <c r="BE284" s="204">
        <f>IF(N284="základní",J284,0)</f>
        <v>0</v>
      </c>
      <c r="BF284" s="204">
        <f>IF(N284="snížená",J284,0)</f>
        <v>0</v>
      </c>
      <c r="BG284" s="204">
        <f>IF(N284="zákl. přenesená",J284,0)</f>
        <v>0</v>
      </c>
      <c r="BH284" s="204">
        <f>IF(N284="sníž. přenesená",J284,0)</f>
        <v>0</v>
      </c>
      <c r="BI284" s="204">
        <f>IF(N284="nulová",J284,0)</f>
        <v>0</v>
      </c>
      <c r="BJ284" s="18" t="s">
        <v>83</v>
      </c>
      <c r="BK284" s="204">
        <f>ROUND(I284*H284,2)</f>
        <v>0</v>
      </c>
      <c r="BL284" s="18" t="s">
        <v>3048</v>
      </c>
      <c r="BM284" s="203" t="s">
        <v>4234</v>
      </c>
    </row>
    <row r="285" spans="1:65" s="14" customFormat="1" ht="11.25">
      <c r="B285" s="216"/>
      <c r="C285" s="217"/>
      <c r="D285" s="207" t="s">
        <v>184</v>
      </c>
      <c r="E285" s="218" t="s">
        <v>1</v>
      </c>
      <c r="F285" s="219" t="s">
        <v>8</v>
      </c>
      <c r="G285" s="217"/>
      <c r="H285" s="220">
        <v>12</v>
      </c>
      <c r="I285" s="221"/>
      <c r="J285" s="217"/>
      <c r="K285" s="217"/>
      <c r="L285" s="222"/>
      <c r="M285" s="223"/>
      <c r="N285" s="224"/>
      <c r="O285" s="224"/>
      <c r="P285" s="224"/>
      <c r="Q285" s="224"/>
      <c r="R285" s="224"/>
      <c r="S285" s="224"/>
      <c r="T285" s="225"/>
      <c r="AT285" s="226" t="s">
        <v>184</v>
      </c>
      <c r="AU285" s="226" t="s">
        <v>176</v>
      </c>
      <c r="AV285" s="14" t="s">
        <v>85</v>
      </c>
      <c r="AW285" s="14" t="s">
        <v>34</v>
      </c>
      <c r="AX285" s="14" t="s">
        <v>83</v>
      </c>
      <c r="AY285" s="226" t="s">
        <v>175</v>
      </c>
    </row>
    <row r="286" spans="1:65" s="2" customFormat="1" ht="16.5" customHeight="1">
      <c r="A286" s="35"/>
      <c r="B286" s="36"/>
      <c r="C286" s="192" t="s">
        <v>711</v>
      </c>
      <c r="D286" s="192" t="s">
        <v>178</v>
      </c>
      <c r="E286" s="193" t="s">
        <v>4235</v>
      </c>
      <c r="F286" s="194" t="s">
        <v>4236</v>
      </c>
      <c r="G286" s="195" t="s">
        <v>181</v>
      </c>
      <c r="H286" s="196">
        <v>12</v>
      </c>
      <c r="I286" s="197"/>
      <c r="J286" s="198">
        <f>ROUND(I286*H286,2)</f>
        <v>0</v>
      </c>
      <c r="K286" s="194" t="s">
        <v>224</v>
      </c>
      <c r="L286" s="40"/>
      <c r="M286" s="199" t="s">
        <v>1</v>
      </c>
      <c r="N286" s="200" t="s">
        <v>41</v>
      </c>
      <c r="O286" s="72"/>
      <c r="P286" s="201">
        <f>O286*H286</f>
        <v>0</v>
      </c>
      <c r="Q286" s="201">
        <v>0</v>
      </c>
      <c r="R286" s="201">
        <f>Q286*H286</f>
        <v>0</v>
      </c>
      <c r="S286" s="201">
        <v>0</v>
      </c>
      <c r="T286" s="20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03" t="s">
        <v>3048</v>
      </c>
      <c r="AT286" s="203" t="s">
        <v>178</v>
      </c>
      <c r="AU286" s="203" t="s">
        <v>176</v>
      </c>
      <c r="AY286" s="18" t="s">
        <v>175</v>
      </c>
      <c r="BE286" s="204">
        <f>IF(N286="základní",J286,0)</f>
        <v>0</v>
      </c>
      <c r="BF286" s="204">
        <f>IF(N286="snížená",J286,0)</f>
        <v>0</v>
      </c>
      <c r="BG286" s="204">
        <f>IF(N286="zákl. přenesená",J286,0)</f>
        <v>0</v>
      </c>
      <c r="BH286" s="204">
        <f>IF(N286="sníž. přenesená",J286,0)</f>
        <v>0</v>
      </c>
      <c r="BI286" s="204">
        <f>IF(N286="nulová",J286,0)</f>
        <v>0</v>
      </c>
      <c r="BJ286" s="18" t="s">
        <v>83</v>
      </c>
      <c r="BK286" s="204">
        <f>ROUND(I286*H286,2)</f>
        <v>0</v>
      </c>
      <c r="BL286" s="18" t="s">
        <v>3048</v>
      </c>
      <c r="BM286" s="203" t="s">
        <v>4237</v>
      </c>
    </row>
    <row r="287" spans="1:65" s="2" customFormat="1" ht="11.25">
      <c r="A287" s="35"/>
      <c r="B287" s="36"/>
      <c r="C287" s="37"/>
      <c r="D287" s="227" t="s">
        <v>193</v>
      </c>
      <c r="E287" s="37"/>
      <c r="F287" s="228" t="s">
        <v>4238</v>
      </c>
      <c r="G287" s="37"/>
      <c r="H287" s="37"/>
      <c r="I287" s="229"/>
      <c r="J287" s="37"/>
      <c r="K287" s="37"/>
      <c r="L287" s="40"/>
      <c r="M287" s="230"/>
      <c r="N287" s="231"/>
      <c r="O287" s="72"/>
      <c r="P287" s="72"/>
      <c r="Q287" s="72"/>
      <c r="R287" s="72"/>
      <c r="S287" s="72"/>
      <c r="T287" s="73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T287" s="18" t="s">
        <v>193</v>
      </c>
      <c r="AU287" s="18" t="s">
        <v>176</v>
      </c>
    </row>
    <row r="288" spans="1:65" s="14" customFormat="1" ht="11.25">
      <c r="B288" s="216"/>
      <c r="C288" s="217"/>
      <c r="D288" s="207" t="s">
        <v>184</v>
      </c>
      <c r="E288" s="218" t="s">
        <v>1</v>
      </c>
      <c r="F288" s="219" t="s">
        <v>8</v>
      </c>
      <c r="G288" s="217"/>
      <c r="H288" s="220">
        <v>12</v>
      </c>
      <c r="I288" s="221"/>
      <c r="J288" s="217"/>
      <c r="K288" s="217"/>
      <c r="L288" s="222"/>
      <c r="M288" s="223"/>
      <c r="N288" s="224"/>
      <c r="O288" s="224"/>
      <c r="P288" s="224"/>
      <c r="Q288" s="224"/>
      <c r="R288" s="224"/>
      <c r="S288" s="224"/>
      <c r="T288" s="225"/>
      <c r="AT288" s="226" t="s">
        <v>184</v>
      </c>
      <c r="AU288" s="226" t="s">
        <v>176</v>
      </c>
      <c r="AV288" s="14" t="s">
        <v>85</v>
      </c>
      <c r="AW288" s="14" t="s">
        <v>34</v>
      </c>
      <c r="AX288" s="14" t="s">
        <v>83</v>
      </c>
      <c r="AY288" s="226" t="s">
        <v>175</v>
      </c>
    </row>
    <row r="289" spans="1:65" s="2" customFormat="1" ht="24.2" customHeight="1">
      <c r="A289" s="35"/>
      <c r="B289" s="36"/>
      <c r="C289" s="254" t="s">
        <v>718</v>
      </c>
      <c r="D289" s="254" t="s">
        <v>539</v>
      </c>
      <c r="E289" s="255" t="s">
        <v>4239</v>
      </c>
      <c r="F289" s="256" t="s">
        <v>4240</v>
      </c>
      <c r="G289" s="257" t="s">
        <v>1527</v>
      </c>
      <c r="H289" s="258">
        <v>4</v>
      </c>
      <c r="I289" s="259"/>
      <c r="J289" s="260">
        <f>ROUND(I289*H289,2)</f>
        <v>0</v>
      </c>
      <c r="K289" s="256" t="s">
        <v>1</v>
      </c>
      <c r="L289" s="261"/>
      <c r="M289" s="262" t="s">
        <v>1</v>
      </c>
      <c r="N289" s="263" t="s">
        <v>41</v>
      </c>
      <c r="O289" s="72"/>
      <c r="P289" s="201">
        <f>O289*H289</f>
        <v>0</v>
      </c>
      <c r="Q289" s="201">
        <v>0</v>
      </c>
      <c r="R289" s="201">
        <f>Q289*H289</f>
        <v>0</v>
      </c>
      <c r="S289" s="201">
        <v>0</v>
      </c>
      <c r="T289" s="202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03" t="s">
        <v>3048</v>
      </c>
      <c r="AT289" s="203" t="s">
        <v>539</v>
      </c>
      <c r="AU289" s="203" t="s">
        <v>176</v>
      </c>
      <c r="AY289" s="18" t="s">
        <v>175</v>
      </c>
      <c r="BE289" s="204">
        <f>IF(N289="základní",J289,0)</f>
        <v>0</v>
      </c>
      <c r="BF289" s="204">
        <f>IF(N289="snížená",J289,0)</f>
        <v>0</v>
      </c>
      <c r="BG289" s="204">
        <f>IF(N289="zákl. přenesená",J289,0)</f>
        <v>0</v>
      </c>
      <c r="BH289" s="204">
        <f>IF(N289="sníž. přenesená",J289,0)</f>
        <v>0</v>
      </c>
      <c r="BI289" s="204">
        <f>IF(N289="nulová",J289,0)</f>
        <v>0</v>
      </c>
      <c r="BJ289" s="18" t="s">
        <v>83</v>
      </c>
      <c r="BK289" s="204">
        <f>ROUND(I289*H289,2)</f>
        <v>0</v>
      </c>
      <c r="BL289" s="18" t="s">
        <v>3048</v>
      </c>
      <c r="BM289" s="203" t="s">
        <v>4241</v>
      </c>
    </row>
    <row r="290" spans="1:65" s="14" customFormat="1" ht="11.25">
      <c r="B290" s="216"/>
      <c r="C290" s="217"/>
      <c r="D290" s="207" t="s">
        <v>184</v>
      </c>
      <c r="E290" s="218" t="s">
        <v>1</v>
      </c>
      <c r="F290" s="219" t="s">
        <v>182</v>
      </c>
      <c r="G290" s="217"/>
      <c r="H290" s="220">
        <v>4</v>
      </c>
      <c r="I290" s="221"/>
      <c r="J290" s="217"/>
      <c r="K290" s="217"/>
      <c r="L290" s="222"/>
      <c r="M290" s="223"/>
      <c r="N290" s="224"/>
      <c r="O290" s="224"/>
      <c r="P290" s="224"/>
      <c r="Q290" s="224"/>
      <c r="R290" s="224"/>
      <c r="S290" s="224"/>
      <c r="T290" s="225"/>
      <c r="AT290" s="226" t="s">
        <v>184</v>
      </c>
      <c r="AU290" s="226" t="s">
        <v>176</v>
      </c>
      <c r="AV290" s="14" t="s">
        <v>85</v>
      </c>
      <c r="AW290" s="14" t="s">
        <v>34</v>
      </c>
      <c r="AX290" s="14" t="s">
        <v>83</v>
      </c>
      <c r="AY290" s="226" t="s">
        <v>175</v>
      </c>
    </row>
    <row r="291" spans="1:65" s="2" customFormat="1" ht="16.5" customHeight="1">
      <c r="A291" s="35"/>
      <c r="B291" s="36"/>
      <c r="C291" s="192" t="s">
        <v>725</v>
      </c>
      <c r="D291" s="192" t="s">
        <v>178</v>
      </c>
      <c r="E291" s="193" t="s">
        <v>4242</v>
      </c>
      <c r="F291" s="194" t="s">
        <v>4243</v>
      </c>
      <c r="G291" s="195" t="s">
        <v>181</v>
      </c>
      <c r="H291" s="196">
        <v>4</v>
      </c>
      <c r="I291" s="197"/>
      <c r="J291" s="198">
        <f>ROUND(I291*H291,2)</f>
        <v>0</v>
      </c>
      <c r="K291" s="194" t="s">
        <v>224</v>
      </c>
      <c r="L291" s="40"/>
      <c r="M291" s="199" t="s">
        <v>1</v>
      </c>
      <c r="N291" s="200" t="s">
        <v>41</v>
      </c>
      <c r="O291" s="72"/>
      <c r="P291" s="201">
        <f>O291*H291</f>
        <v>0</v>
      </c>
      <c r="Q291" s="201">
        <v>0</v>
      </c>
      <c r="R291" s="201">
        <f>Q291*H291</f>
        <v>0</v>
      </c>
      <c r="S291" s="201">
        <v>0</v>
      </c>
      <c r="T291" s="202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03" t="s">
        <v>3048</v>
      </c>
      <c r="AT291" s="203" t="s">
        <v>178</v>
      </c>
      <c r="AU291" s="203" t="s">
        <v>176</v>
      </c>
      <c r="AY291" s="18" t="s">
        <v>175</v>
      </c>
      <c r="BE291" s="204">
        <f>IF(N291="základní",J291,0)</f>
        <v>0</v>
      </c>
      <c r="BF291" s="204">
        <f>IF(N291="snížená",J291,0)</f>
        <v>0</v>
      </c>
      <c r="BG291" s="204">
        <f>IF(N291="zákl. přenesená",J291,0)</f>
        <v>0</v>
      </c>
      <c r="BH291" s="204">
        <f>IF(N291="sníž. přenesená",J291,0)</f>
        <v>0</v>
      </c>
      <c r="BI291" s="204">
        <f>IF(N291="nulová",J291,0)</f>
        <v>0</v>
      </c>
      <c r="BJ291" s="18" t="s">
        <v>83</v>
      </c>
      <c r="BK291" s="204">
        <f>ROUND(I291*H291,2)</f>
        <v>0</v>
      </c>
      <c r="BL291" s="18" t="s">
        <v>3048</v>
      </c>
      <c r="BM291" s="203" t="s">
        <v>4244</v>
      </c>
    </row>
    <row r="292" spans="1:65" s="2" customFormat="1" ht="11.25">
      <c r="A292" s="35"/>
      <c r="B292" s="36"/>
      <c r="C292" s="37"/>
      <c r="D292" s="227" t="s">
        <v>193</v>
      </c>
      <c r="E292" s="37"/>
      <c r="F292" s="228" t="s">
        <v>4245</v>
      </c>
      <c r="G292" s="37"/>
      <c r="H292" s="37"/>
      <c r="I292" s="229"/>
      <c r="J292" s="37"/>
      <c r="K292" s="37"/>
      <c r="L292" s="40"/>
      <c r="M292" s="230"/>
      <c r="N292" s="231"/>
      <c r="O292" s="72"/>
      <c r="P292" s="72"/>
      <c r="Q292" s="72"/>
      <c r="R292" s="72"/>
      <c r="S292" s="72"/>
      <c r="T292" s="73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T292" s="18" t="s">
        <v>193</v>
      </c>
      <c r="AU292" s="18" t="s">
        <v>176</v>
      </c>
    </row>
    <row r="293" spans="1:65" s="14" customFormat="1" ht="11.25">
      <c r="B293" s="216"/>
      <c r="C293" s="217"/>
      <c r="D293" s="207" t="s">
        <v>184</v>
      </c>
      <c r="E293" s="218" t="s">
        <v>1</v>
      </c>
      <c r="F293" s="219" t="s">
        <v>182</v>
      </c>
      <c r="G293" s="217"/>
      <c r="H293" s="220">
        <v>4</v>
      </c>
      <c r="I293" s="221"/>
      <c r="J293" s="217"/>
      <c r="K293" s="217"/>
      <c r="L293" s="222"/>
      <c r="M293" s="223"/>
      <c r="N293" s="224"/>
      <c r="O293" s="224"/>
      <c r="P293" s="224"/>
      <c r="Q293" s="224"/>
      <c r="R293" s="224"/>
      <c r="S293" s="224"/>
      <c r="T293" s="225"/>
      <c r="AT293" s="226" t="s">
        <v>184</v>
      </c>
      <c r="AU293" s="226" t="s">
        <v>176</v>
      </c>
      <c r="AV293" s="14" t="s">
        <v>85</v>
      </c>
      <c r="AW293" s="14" t="s">
        <v>34</v>
      </c>
      <c r="AX293" s="14" t="s">
        <v>83</v>
      </c>
      <c r="AY293" s="226" t="s">
        <v>175</v>
      </c>
    </row>
    <row r="294" spans="1:65" s="2" customFormat="1" ht="16.5" customHeight="1">
      <c r="A294" s="35"/>
      <c r="B294" s="36"/>
      <c r="C294" s="192" t="s">
        <v>731</v>
      </c>
      <c r="D294" s="192" t="s">
        <v>178</v>
      </c>
      <c r="E294" s="193" t="s">
        <v>4246</v>
      </c>
      <c r="F294" s="194" t="s">
        <v>4247</v>
      </c>
      <c r="G294" s="195" t="s">
        <v>181</v>
      </c>
      <c r="H294" s="196">
        <v>4</v>
      </c>
      <c r="I294" s="197"/>
      <c r="J294" s="198">
        <f>ROUND(I294*H294,2)</f>
        <v>0</v>
      </c>
      <c r="K294" s="194" t="s">
        <v>224</v>
      </c>
      <c r="L294" s="40"/>
      <c r="M294" s="199" t="s">
        <v>1</v>
      </c>
      <c r="N294" s="200" t="s">
        <v>41</v>
      </c>
      <c r="O294" s="72"/>
      <c r="P294" s="201">
        <f>O294*H294</f>
        <v>0</v>
      </c>
      <c r="Q294" s="201">
        <v>0</v>
      </c>
      <c r="R294" s="201">
        <f>Q294*H294</f>
        <v>0</v>
      </c>
      <c r="S294" s="201">
        <v>0</v>
      </c>
      <c r="T294" s="20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03" t="s">
        <v>3048</v>
      </c>
      <c r="AT294" s="203" t="s">
        <v>178</v>
      </c>
      <c r="AU294" s="203" t="s">
        <v>176</v>
      </c>
      <c r="AY294" s="18" t="s">
        <v>175</v>
      </c>
      <c r="BE294" s="204">
        <f>IF(N294="základní",J294,0)</f>
        <v>0</v>
      </c>
      <c r="BF294" s="204">
        <f>IF(N294="snížená",J294,0)</f>
        <v>0</v>
      </c>
      <c r="BG294" s="204">
        <f>IF(N294="zákl. přenesená",J294,0)</f>
        <v>0</v>
      </c>
      <c r="BH294" s="204">
        <f>IF(N294="sníž. přenesená",J294,0)</f>
        <v>0</v>
      </c>
      <c r="BI294" s="204">
        <f>IF(N294="nulová",J294,0)</f>
        <v>0</v>
      </c>
      <c r="BJ294" s="18" t="s">
        <v>83</v>
      </c>
      <c r="BK294" s="204">
        <f>ROUND(I294*H294,2)</f>
        <v>0</v>
      </c>
      <c r="BL294" s="18" t="s">
        <v>3048</v>
      </c>
      <c r="BM294" s="203" t="s">
        <v>4248</v>
      </c>
    </row>
    <row r="295" spans="1:65" s="2" customFormat="1" ht="11.25">
      <c r="A295" s="35"/>
      <c r="B295" s="36"/>
      <c r="C295" s="37"/>
      <c r="D295" s="227" t="s">
        <v>193</v>
      </c>
      <c r="E295" s="37"/>
      <c r="F295" s="228" t="s">
        <v>4249</v>
      </c>
      <c r="G295" s="37"/>
      <c r="H295" s="37"/>
      <c r="I295" s="229"/>
      <c r="J295" s="37"/>
      <c r="K295" s="37"/>
      <c r="L295" s="40"/>
      <c r="M295" s="230"/>
      <c r="N295" s="231"/>
      <c r="O295" s="72"/>
      <c r="P295" s="72"/>
      <c r="Q295" s="72"/>
      <c r="R295" s="72"/>
      <c r="S295" s="72"/>
      <c r="T295" s="73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T295" s="18" t="s">
        <v>193</v>
      </c>
      <c r="AU295" s="18" t="s">
        <v>176</v>
      </c>
    </row>
    <row r="296" spans="1:65" s="14" customFormat="1" ht="11.25">
      <c r="B296" s="216"/>
      <c r="C296" s="217"/>
      <c r="D296" s="207" t="s">
        <v>184</v>
      </c>
      <c r="E296" s="218" t="s">
        <v>1</v>
      </c>
      <c r="F296" s="219" t="s">
        <v>182</v>
      </c>
      <c r="G296" s="217"/>
      <c r="H296" s="220">
        <v>4</v>
      </c>
      <c r="I296" s="221"/>
      <c r="J296" s="217"/>
      <c r="K296" s="217"/>
      <c r="L296" s="222"/>
      <c r="M296" s="223"/>
      <c r="N296" s="224"/>
      <c r="O296" s="224"/>
      <c r="P296" s="224"/>
      <c r="Q296" s="224"/>
      <c r="R296" s="224"/>
      <c r="S296" s="224"/>
      <c r="T296" s="225"/>
      <c r="AT296" s="226" t="s">
        <v>184</v>
      </c>
      <c r="AU296" s="226" t="s">
        <v>176</v>
      </c>
      <c r="AV296" s="14" t="s">
        <v>85</v>
      </c>
      <c r="AW296" s="14" t="s">
        <v>34</v>
      </c>
      <c r="AX296" s="14" t="s">
        <v>83</v>
      </c>
      <c r="AY296" s="226" t="s">
        <v>175</v>
      </c>
    </row>
    <row r="297" spans="1:65" s="2" customFormat="1" ht="24.2" customHeight="1">
      <c r="A297" s="35"/>
      <c r="B297" s="36"/>
      <c r="C297" s="254" t="s">
        <v>274</v>
      </c>
      <c r="D297" s="254" t="s">
        <v>539</v>
      </c>
      <c r="E297" s="255" t="s">
        <v>4250</v>
      </c>
      <c r="F297" s="256" t="s">
        <v>4251</v>
      </c>
      <c r="G297" s="257" t="s">
        <v>1527</v>
      </c>
      <c r="H297" s="258">
        <v>96</v>
      </c>
      <c r="I297" s="259"/>
      <c r="J297" s="260">
        <f>ROUND(I297*H297,2)</f>
        <v>0</v>
      </c>
      <c r="K297" s="256" t="s">
        <v>1</v>
      </c>
      <c r="L297" s="261"/>
      <c r="M297" s="262" t="s">
        <v>1</v>
      </c>
      <c r="N297" s="263" t="s">
        <v>41</v>
      </c>
      <c r="O297" s="72"/>
      <c r="P297" s="201">
        <f>O297*H297</f>
        <v>0</v>
      </c>
      <c r="Q297" s="201">
        <v>0</v>
      </c>
      <c r="R297" s="201">
        <f>Q297*H297</f>
        <v>0</v>
      </c>
      <c r="S297" s="201">
        <v>0</v>
      </c>
      <c r="T297" s="202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03" t="s">
        <v>3048</v>
      </c>
      <c r="AT297" s="203" t="s">
        <v>539</v>
      </c>
      <c r="AU297" s="203" t="s">
        <v>176</v>
      </c>
      <c r="AY297" s="18" t="s">
        <v>175</v>
      </c>
      <c r="BE297" s="204">
        <f>IF(N297="základní",J297,0)</f>
        <v>0</v>
      </c>
      <c r="BF297" s="204">
        <f>IF(N297="snížená",J297,0)</f>
        <v>0</v>
      </c>
      <c r="BG297" s="204">
        <f>IF(N297="zákl. přenesená",J297,0)</f>
        <v>0</v>
      </c>
      <c r="BH297" s="204">
        <f>IF(N297="sníž. přenesená",J297,0)</f>
        <v>0</v>
      </c>
      <c r="BI297" s="204">
        <f>IF(N297="nulová",J297,0)</f>
        <v>0</v>
      </c>
      <c r="BJ297" s="18" t="s">
        <v>83</v>
      </c>
      <c r="BK297" s="204">
        <f>ROUND(I297*H297,2)</f>
        <v>0</v>
      </c>
      <c r="BL297" s="18" t="s">
        <v>3048</v>
      </c>
      <c r="BM297" s="203" t="s">
        <v>4252</v>
      </c>
    </row>
    <row r="298" spans="1:65" s="14" customFormat="1" ht="11.25">
      <c r="B298" s="216"/>
      <c r="C298" s="217"/>
      <c r="D298" s="207" t="s">
        <v>184</v>
      </c>
      <c r="E298" s="218" t="s">
        <v>1</v>
      </c>
      <c r="F298" s="219" t="s">
        <v>554</v>
      </c>
      <c r="G298" s="217"/>
      <c r="H298" s="220">
        <v>96</v>
      </c>
      <c r="I298" s="221"/>
      <c r="J298" s="217"/>
      <c r="K298" s="217"/>
      <c r="L298" s="222"/>
      <c r="M298" s="223"/>
      <c r="N298" s="224"/>
      <c r="O298" s="224"/>
      <c r="P298" s="224"/>
      <c r="Q298" s="224"/>
      <c r="R298" s="224"/>
      <c r="S298" s="224"/>
      <c r="T298" s="225"/>
      <c r="AT298" s="226" t="s">
        <v>184</v>
      </c>
      <c r="AU298" s="226" t="s">
        <v>176</v>
      </c>
      <c r="AV298" s="14" t="s">
        <v>85</v>
      </c>
      <c r="AW298" s="14" t="s">
        <v>34</v>
      </c>
      <c r="AX298" s="14" t="s">
        <v>83</v>
      </c>
      <c r="AY298" s="226" t="s">
        <v>175</v>
      </c>
    </row>
    <row r="299" spans="1:65" s="2" customFormat="1" ht="16.5" customHeight="1">
      <c r="A299" s="35"/>
      <c r="B299" s="36"/>
      <c r="C299" s="192" t="s">
        <v>743</v>
      </c>
      <c r="D299" s="192" t="s">
        <v>178</v>
      </c>
      <c r="E299" s="193" t="s">
        <v>4253</v>
      </c>
      <c r="F299" s="194" t="s">
        <v>4254</v>
      </c>
      <c r="G299" s="195" t="s">
        <v>181</v>
      </c>
      <c r="H299" s="196">
        <v>96</v>
      </c>
      <c r="I299" s="197"/>
      <c r="J299" s="198">
        <f>ROUND(I299*H299,2)</f>
        <v>0</v>
      </c>
      <c r="K299" s="194" t="s">
        <v>224</v>
      </c>
      <c r="L299" s="40"/>
      <c r="M299" s="199" t="s">
        <v>1</v>
      </c>
      <c r="N299" s="200" t="s">
        <v>41</v>
      </c>
      <c r="O299" s="72"/>
      <c r="P299" s="201">
        <f>O299*H299</f>
        <v>0</v>
      </c>
      <c r="Q299" s="201">
        <v>0</v>
      </c>
      <c r="R299" s="201">
        <f>Q299*H299</f>
        <v>0</v>
      </c>
      <c r="S299" s="201">
        <v>0</v>
      </c>
      <c r="T299" s="202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03" t="s">
        <v>3048</v>
      </c>
      <c r="AT299" s="203" t="s">
        <v>178</v>
      </c>
      <c r="AU299" s="203" t="s">
        <v>176</v>
      </c>
      <c r="AY299" s="18" t="s">
        <v>175</v>
      </c>
      <c r="BE299" s="204">
        <f>IF(N299="základní",J299,0)</f>
        <v>0</v>
      </c>
      <c r="BF299" s="204">
        <f>IF(N299="snížená",J299,0)</f>
        <v>0</v>
      </c>
      <c r="BG299" s="204">
        <f>IF(N299="zákl. přenesená",J299,0)</f>
        <v>0</v>
      </c>
      <c r="BH299" s="204">
        <f>IF(N299="sníž. přenesená",J299,0)</f>
        <v>0</v>
      </c>
      <c r="BI299" s="204">
        <f>IF(N299="nulová",J299,0)</f>
        <v>0</v>
      </c>
      <c r="BJ299" s="18" t="s">
        <v>83</v>
      </c>
      <c r="BK299" s="204">
        <f>ROUND(I299*H299,2)</f>
        <v>0</v>
      </c>
      <c r="BL299" s="18" t="s">
        <v>3048</v>
      </c>
      <c r="BM299" s="203" t="s">
        <v>4255</v>
      </c>
    </row>
    <row r="300" spans="1:65" s="2" customFormat="1" ht="11.25">
      <c r="A300" s="35"/>
      <c r="B300" s="36"/>
      <c r="C300" s="37"/>
      <c r="D300" s="227" t="s">
        <v>193</v>
      </c>
      <c r="E300" s="37"/>
      <c r="F300" s="228" t="s">
        <v>4256</v>
      </c>
      <c r="G300" s="37"/>
      <c r="H300" s="37"/>
      <c r="I300" s="229"/>
      <c r="J300" s="37"/>
      <c r="K300" s="37"/>
      <c r="L300" s="40"/>
      <c r="M300" s="230"/>
      <c r="N300" s="231"/>
      <c r="O300" s="72"/>
      <c r="P300" s="72"/>
      <c r="Q300" s="72"/>
      <c r="R300" s="72"/>
      <c r="S300" s="72"/>
      <c r="T300" s="73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T300" s="18" t="s">
        <v>193</v>
      </c>
      <c r="AU300" s="18" t="s">
        <v>176</v>
      </c>
    </row>
    <row r="301" spans="1:65" s="14" customFormat="1" ht="11.25">
      <c r="B301" s="216"/>
      <c r="C301" s="217"/>
      <c r="D301" s="207" t="s">
        <v>184</v>
      </c>
      <c r="E301" s="218" t="s">
        <v>1</v>
      </c>
      <c r="F301" s="219" t="s">
        <v>554</v>
      </c>
      <c r="G301" s="217"/>
      <c r="H301" s="220">
        <v>96</v>
      </c>
      <c r="I301" s="221"/>
      <c r="J301" s="217"/>
      <c r="K301" s="217"/>
      <c r="L301" s="222"/>
      <c r="M301" s="223"/>
      <c r="N301" s="224"/>
      <c r="O301" s="224"/>
      <c r="P301" s="224"/>
      <c r="Q301" s="224"/>
      <c r="R301" s="224"/>
      <c r="S301" s="224"/>
      <c r="T301" s="225"/>
      <c r="AT301" s="226" t="s">
        <v>184</v>
      </c>
      <c r="AU301" s="226" t="s">
        <v>176</v>
      </c>
      <c r="AV301" s="14" t="s">
        <v>85</v>
      </c>
      <c r="AW301" s="14" t="s">
        <v>34</v>
      </c>
      <c r="AX301" s="14" t="s">
        <v>83</v>
      </c>
      <c r="AY301" s="226" t="s">
        <v>175</v>
      </c>
    </row>
    <row r="302" spans="1:65" s="2" customFormat="1" ht="16.5" customHeight="1">
      <c r="A302" s="35"/>
      <c r="B302" s="36"/>
      <c r="C302" s="192" t="s">
        <v>368</v>
      </c>
      <c r="D302" s="192" t="s">
        <v>178</v>
      </c>
      <c r="E302" s="193" t="s">
        <v>4257</v>
      </c>
      <c r="F302" s="194" t="s">
        <v>4258</v>
      </c>
      <c r="G302" s="195" t="s">
        <v>181</v>
      </c>
      <c r="H302" s="196">
        <v>96</v>
      </c>
      <c r="I302" s="197"/>
      <c r="J302" s="198">
        <f>ROUND(I302*H302,2)</f>
        <v>0</v>
      </c>
      <c r="K302" s="194" t="s">
        <v>224</v>
      </c>
      <c r="L302" s="40"/>
      <c r="M302" s="199" t="s">
        <v>1</v>
      </c>
      <c r="N302" s="200" t="s">
        <v>41</v>
      </c>
      <c r="O302" s="72"/>
      <c r="P302" s="201">
        <f>O302*H302</f>
        <v>0</v>
      </c>
      <c r="Q302" s="201">
        <v>0</v>
      </c>
      <c r="R302" s="201">
        <f>Q302*H302</f>
        <v>0</v>
      </c>
      <c r="S302" s="201">
        <v>0</v>
      </c>
      <c r="T302" s="20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03" t="s">
        <v>3048</v>
      </c>
      <c r="AT302" s="203" t="s">
        <v>178</v>
      </c>
      <c r="AU302" s="203" t="s">
        <v>176</v>
      </c>
      <c r="AY302" s="18" t="s">
        <v>175</v>
      </c>
      <c r="BE302" s="204">
        <f>IF(N302="základní",J302,0)</f>
        <v>0</v>
      </c>
      <c r="BF302" s="204">
        <f>IF(N302="snížená",J302,0)</f>
        <v>0</v>
      </c>
      <c r="BG302" s="204">
        <f>IF(N302="zákl. přenesená",J302,0)</f>
        <v>0</v>
      </c>
      <c r="BH302" s="204">
        <f>IF(N302="sníž. přenesená",J302,0)</f>
        <v>0</v>
      </c>
      <c r="BI302" s="204">
        <f>IF(N302="nulová",J302,0)</f>
        <v>0</v>
      </c>
      <c r="BJ302" s="18" t="s">
        <v>83</v>
      </c>
      <c r="BK302" s="204">
        <f>ROUND(I302*H302,2)</f>
        <v>0</v>
      </c>
      <c r="BL302" s="18" t="s">
        <v>3048</v>
      </c>
      <c r="BM302" s="203" t="s">
        <v>4259</v>
      </c>
    </row>
    <row r="303" spans="1:65" s="2" customFormat="1" ht="11.25">
      <c r="A303" s="35"/>
      <c r="B303" s="36"/>
      <c r="C303" s="37"/>
      <c r="D303" s="227" t="s">
        <v>193</v>
      </c>
      <c r="E303" s="37"/>
      <c r="F303" s="228" t="s">
        <v>4260</v>
      </c>
      <c r="G303" s="37"/>
      <c r="H303" s="37"/>
      <c r="I303" s="229"/>
      <c r="J303" s="37"/>
      <c r="K303" s="37"/>
      <c r="L303" s="40"/>
      <c r="M303" s="230"/>
      <c r="N303" s="231"/>
      <c r="O303" s="72"/>
      <c r="P303" s="72"/>
      <c r="Q303" s="72"/>
      <c r="R303" s="72"/>
      <c r="S303" s="72"/>
      <c r="T303" s="73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T303" s="18" t="s">
        <v>193</v>
      </c>
      <c r="AU303" s="18" t="s">
        <v>176</v>
      </c>
    </row>
    <row r="304" spans="1:65" s="14" customFormat="1" ht="11.25">
      <c r="B304" s="216"/>
      <c r="C304" s="217"/>
      <c r="D304" s="207" t="s">
        <v>184</v>
      </c>
      <c r="E304" s="218" t="s">
        <v>1</v>
      </c>
      <c r="F304" s="219" t="s">
        <v>554</v>
      </c>
      <c r="G304" s="217"/>
      <c r="H304" s="220">
        <v>96</v>
      </c>
      <c r="I304" s="221"/>
      <c r="J304" s="217"/>
      <c r="K304" s="217"/>
      <c r="L304" s="222"/>
      <c r="M304" s="223"/>
      <c r="N304" s="224"/>
      <c r="O304" s="224"/>
      <c r="P304" s="224"/>
      <c r="Q304" s="224"/>
      <c r="R304" s="224"/>
      <c r="S304" s="224"/>
      <c r="T304" s="225"/>
      <c r="AT304" s="226" t="s">
        <v>184</v>
      </c>
      <c r="AU304" s="226" t="s">
        <v>176</v>
      </c>
      <c r="AV304" s="14" t="s">
        <v>85</v>
      </c>
      <c r="AW304" s="14" t="s">
        <v>34</v>
      </c>
      <c r="AX304" s="14" t="s">
        <v>83</v>
      </c>
      <c r="AY304" s="226" t="s">
        <v>175</v>
      </c>
    </row>
    <row r="305" spans="1:65" s="2" customFormat="1" ht="24.2" customHeight="1">
      <c r="A305" s="35"/>
      <c r="B305" s="36"/>
      <c r="C305" s="254" t="s">
        <v>559</v>
      </c>
      <c r="D305" s="254" t="s">
        <v>539</v>
      </c>
      <c r="E305" s="255" t="s">
        <v>4261</v>
      </c>
      <c r="F305" s="256" t="s">
        <v>4262</v>
      </c>
      <c r="G305" s="257" t="s">
        <v>1527</v>
      </c>
      <c r="H305" s="258">
        <v>2</v>
      </c>
      <c r="I305" s="259"/>
      <c r="J305" s="260">
        <f>ROUND(I305*H305,2)</f>
        <v>0</v>
      </c>
      <c r="K305" s="256" t="s">
        <v>1</v>
      </c>
      <c r="L305" s="261"/>
      <c r="M305" s="262" t="s">
        <v>1</v>
      </c>
      <c r="N305" s="263" t="s">
        <v>41</v>
      </c>
      <c r="O305" s="72"/>
      <c r="P305" s="201">
        <f>O305*H305</f>
        <v>0</v>
      </c>
      <c r="Q305" s="201">
        <v>0</v>
      </c>
      <c r="R305" s="201">
        <f>Q305*H305</f>
        <v>0</v>
      </c>
      <c r="S305" s="201">
        <v>0</v>
      </c>
      <c r="T305" s="202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03" t="s">
        <v>3048</v>
      </c>
      <c r="AT305" s="203" t="s">
        <v>539</v>
      </c>
      <c r="AU305" s="203" t="s">
        <v>176</v>
      </c>
      <c r="AY305" s="18" t="s">
        <v>175</v>
      </c>
      <c r="BE305" s="204">
        <f>IF(N305="základní",J305,0)</f>
        <v>0</v>
      </c>
      <c r="BF305" s="204">
        <f>IF(N305="snížená",J305,0)</f>
        <v>0</v>
      </c>
      <c r="BG305" s="204">
        <f>IF(N305="zákl. přenesená",J305,0)</f>
        <v>0</v>
      </c>
      <c r="BH305" s="204">
        <f>IF(N305="sníž. přenesená",J305,0)</f>
        <v>0</v>
      </c>
      <c r="BI305" s="204">
        <f>IF(N305="nulová",J305,0)</f>
        <v>0</v>
      </c>
      <c r="BJ305" s="18" t="s">
        <v>83</v>
      </c>
      <c r="BK305" s="204">
        <f>ROUND(I305*H305,2)</f>
        <v>0</v>
      </c>
      <c r="BL305" s="18" t="s">
        <v>3048</v>
      </c>
      <c r="BM305" s="203" t="s">
        <v>4263</v>
      </c>
    </row>
    <row r="306" spans="1:65" s="14" customFormat="1" ht="11.25">
      <c r="B306" s="216"/>
      <c r="C306" s="217"/>
      <c r="D306" s="207" t="s">
        <v>184</v>
      </c>
      <c r="E306" s="218" t="s">
        <v>1</v>
      </c>
      <c r="F306" s="219" t="s">
        <v>85</v>
      </c>
      <c r="G306" s="217"/>
      <c r="H306" s="220">
        <v>2</v>
      </c>
      <c r="I306" s="221"/>
      <c r="J306" s="217"/>
      <c r="K306" s="217"/>
      <c r="L306" s="222"/>
      <c r="M306" s="223"/>
      <c r="N306" s="224"/>
      <c r="O306" s="224"/>
      <c r="P306" s="224"/>
      <c r="Q306" s="224"/>
      <c r="R306" s="224"/>
      <c r="S306" s="224"/>
      <c r="T306" s="225"/>
      <c r="AT306" s="226" t="s">
        <v>184</v>
      </c>
      <c r="AU306" s="226" t="s">
        <v>176</v>
      </c>
      <c r="AV306" s="14" t="s">
        <v>85</v>
      </c>
      <c r="AW306" s="14" t="s">
        <v>34</v>
      </c>
      <c r="AX306" s="14" t="s">
        <v>83</v>
      </c>
      <c r="AY306" s="226" t="s">
        <v>175</v>
      </c>
    </row>
    <row r="307" spans="1:65" s="2" customFormat="1" ht="16.5" customHeight="1">
      <c r="A307" s="35"/>
      <c r="B307" s="36"/>
      <c r="C307" s="254" t="s">
        <v>767</v>
      </c>
      <c r="D307" s="254" t="s">
        <v>539</v>
      </c>
      <c r="E307" s="255" t="s">
        <v>4264</v>
      </c>
      <c r="F307" s="256" t="s">
        <v>4265</v>
      </c>
      <c r="G307" s="257" t="s">
        <v>1527</v>
      </c>
      <c r="H307" s="258">
        <v>15</v>
      </c>
      <c r="I307" s="259"/>
      <c r="J307" s="260">
        <f>ROUND(I307*H307,2)</f>
        <v>0</v>
      </c>
      <c r="K307" s="256" t="s">
        <v>1</v>
      </c>
      <c r="L307" s="261"/>
      <c r="M307" s="262" t="s">
        <v>1</v>
      </c>
      <c r="N307" s="263" t="s">
        <v>41</v>
      </c>
      <c r="O307" s="72"/>
      <c r="P307" s="201">
        <f>O307*H307</f>
        <v>0</v>
      </c>
      <c r="Q307" s="201">
        <v>0</v>
      </c>
      <c r="R307" s="201">
        <f>Q307*H307</f>
        <v>0</v>
      </c>
      <c r="S307" s="201">
        <v>0</v>
      </c>
      <c r="T307" s="202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03" t="s">
        <v>3048</v>
      </c>
      <c r="AT307" s="203" t="s">
        <v>539</v>
      </c>
      <c r="AU307" s="203" t="s">
        <v>176</v>
      </c>
      <c r="AY307" s="18" t="s">
        <v>175</v>
      </c>
      <c r="BE307" s="204">
        <f>IF(N307="základní",J307,0)</f>
        <v>0</v>
      </c>
      <c r="BF307" s="204">
        <f>IF(N307="snížená",J307,0)</f>
        <v>0</v>
      </c>
      <c r="BG307" s="204">
        <f>IF(N307="zákl. přenesená",J307,0)</f>
        <v>0</v>
      </c>
      <c r="BH307" s="204">
        <f>IF(N307="sníž. přenesená",J307,0)</f>
        <v>0</v>
      </c>
      <c r="BI307" s="204">
        <f>IF(N307="nulová",J307,0)</f>
        <v>0</v>
      </c>
      <c r="BJ307" s="18" t="s">
        <v>83</v>
      </c>
      <c r="BK307" s="204">
        <f>ROUND(I307*H307,2)</f>
        <v>0</v>
      </c>
      <c r="BL307" s="18" t="s">
        <v>3048</v>
      </c>
      <c r="BM307" s="203" t="s">
        <v>4266</v>
      </c>
    </row>
    <row r="308" spans="1:65" s="14" customFormat="1" ht="11.25">
      <c r="B308" s="216"/>
      <c r="C308" s="217"/>
      <c r="D308" s="207" t="s">
        <v>184</v>
      </c>
      <c r="E308" s="218" t="s">
        <v>1</v>
      </c>
      <c r="F308" s="219" t="s">
        <v>303</v>
      </c>
      <c r="G308" s="217"/>
      <c r="H308" s="220">
        <v>15</v>
      </c>
      <c r="I308" s="221"/>
      <c r="J308" s="217"/>
      <c r="K308" s="217"/>
      <c r="L308" s="222"/>
      <c r="M308" s="223"/>
      <c r="N308" s="224"/>
      <c r="O308" s="224"/>
      <c r="P308" s="224"/>
      <c r="Q308" s="224"/>
      <c r="R308" s="224"/>
      <c r="S308" s="224"/>
      <c r="T308" s="225"/>
      <c r="AT308" s="226" t="s">
        <v>184</v>
      </c>
      <c r="AU308" s="226" t="s">
        <v>176</v>
      </c>
      <c r="AV308" s="14" t="s">
        <v>85</v>
      </c>
      <c r="AW308" s="14" t="s">
        <v>34</v>
      </c>
      <c r="AX308" s="14" t="s">
        <v>83</v>
      </c>
      <c r="AY308" s="226" t="s">
        <v>175</v>
      </c>
    </row>
    <row r="309" spans="1:65" s="2" customFormat="1" ht="16.5" customHeight="1">
      <c r="A309" s="35"/>
      <c r="B309" s="36"/>
      <c r="C309" s="254" t="s">
        <v>774</v>
      </c>
      <c r="D309" s="254" t="s">
        <v>539</v>
      </c>
      <c r="E309" s="255" t="s">
        <v>4267</v>
      </c>
      <c r="F309" s="256" t="s">
        <v>4268</v>
      </c>
      <c r="G309" s="257" t="s">
        <v>1527</v>
      </c>
      <c r="H309" s="258">
        <v>15</v>
      </c>
      <c r="I309" s="259"/>
      <c r="J309" s="260">
        <f>ROUND(I309*H309,2)</f>
        <v>0</v>
      </c>
      <c r="K309" s="256" t="s">
        <v>1</v>
      </c>
      <c r="L309" s="261"/>
      <c r="M309" s="262" t="s">
        <v>1</v>
      </c>
      <c r="N309" s="263" t="s">
        <v>41</v>
      </c>
      <c r="O309" s="72"/>
      <c r="P309" s="201">
        <f>O309*H309</f>
        <v>0</v>
      </c>
      <c r="Q309" s="201">
        <v>0</v>
      </c>
      <c r="R309" s="201">
        <f>Q309*H309</f>
        <v>0</v>
      </c>
      <c r="S309" s="201">
        <v>0</v>
      </c>
      <c r="T309" s="202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03" t="s">
        <v>3048</v>
      </c>
      <c r="AT309" s="203" t="s">
        <v>539</v>
      </c>
      <c r="AU309" s="203" t="s">
        <v>176</v>
      </c>
      <c r="AY309" s="18" t="s">
        <v>175</v>
      </c>
      <c r="BE309" s="204">
        <f>IF(N309="základní",J309,0)</f>
        <v>0</v>
      </c>
      <c r="BF309" s="204">
        <f>IF(N309="snížená",J309,0)</f>
        <v>0</v>
      </c>
      <c r="BG309" s="204">
        <f>IF(N309="zákl. přenesená",J309,0)</f>
        <v>0</v>
      </c>
      <c r="BH309" s="204">
        <f>IF(N309="sníž. přenesená",J309,0)</f>
        <v>0</v>
      </c>
      <c r="BI309" s="204">
        <f>IF(N309="nulová",J309,0)</f>
        <v>0</v>
      </c>
      <c r="BJ309" s="18" t="s">
        <v>83</v>
      </c>
      <c r="BK309" s="204">
        <f>ROUND(I309*H309,2)</f>
        <v>0</v>
      </c>
      <c r="BL309" s="18" t="s">
        <v>3048</v>
      </c>
      <c r="BM309" s="203" t="s">
        <v>4269</v>
      </c>
    </row>
    <row r="310" spans="1:65" s="14" customFormat="1" ht="11.25">
      <c r="B310" s="216"/>
      <c r="C310" s="217"/>
      <c r="D310" s="207" t="s">
        <v>184</v>
      </c>
      <c r="E310" s="218" t="s">
        <v>1</v>
      </c>
      <c r="F310" s="219" t="s">
        <v>303</v>
      </c>
      <c r="G310" s="217"/>
      <c r="H310" s="220">
        <v>15</v>
      </c>
      <c r="I310" s="221"/>
      <c r="J310" s="217"/>
      <c r="K310" s="217"/>
      <c r="L310" s="222"/>
      <c r="M310" s="223"/>
      <c r="N310" s="224"/>
      <c r="O310" s="224"/>
      <c r="P310" s="224"/>
      <c r="Q310" s="224"/>
      <c r="R310" s="224"/>
      <c r="S310" s="224"/>
      <c r="T310" s="225"/>
      <c r="AT310" s="226" t="s">
        <v>184</v>
      </c>
      <c r="AU310" s="226" t="s">
        <v>176</v>
      </c>
      <c r="AV310" s="14" t="s">
        <v>85</v>
      </c>
      <c r="AW310" s="14" t="s">
        <v>34</v>
      </c>
      <c r="AX310" s="14" t="s">
        <v>83</v>
      </c>
      <c r="AY310" s="226" t="s">
        <v>175</v>
      </c>
    </row>
    <row r="311" spans="1:65" s="2" customFormat="1" ht="16.5" customHeight="1">
      <c r="A311" s="35"/>
      <c r="B311" s="36"/>
      <c r="C311" s="254" t="s">
        <v>779</v>
      </c>
      <c r="D311" s="254" t="s">
        <v>539</v>
      </c>
      <c r="E311" s="255" t="s">
        <v>4270</v>
      </c>
      <c r="F311" s="256" t="s">
        <v>4271</v>
      </c>
      <c r="G311" s="257" t="s">
        <v>1527</v>
      </c>
      <c r="H311" s="258">
        <v>5</v>
      </c>
      <c r="I311" s="259"/>
      <c r="J311" s="260">
        <f>ROUND(I311*H311,2)</f>
        <v>0</v>
      </c>
      <c r="K311" s="256" t="s">
        <v>1</v>
      </c>
      <c r="L311" s="261"/>
      <c r="M311" s="262" t="s">
        <v>1</v>
      </c>
      <c r="N311" s="263" t="s">
        <v>41</v>
      </c>
      <c r="O311" s="72"/>
      <c r="P311" s="201">
        <f>O311*H311</f>
        <v>0</v>
      </c>
      <c r="Q311" s="201">
        <v>0</v>
      </c>
      <c r="R311" s="201">
        <f>Q311*H311</f>
        <v>0</v>
      </c>
      <c r="S311" s="201">
        <v>0</v>
      </c>
      <c r="T311" s="202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03" t="s">
        <v>3048</v>
      </c>
      <c r="AT311" s="203" t="s">
        <v>539</v>
      </c>
      <c r="AU311" s="203" t="s">
        <v>176</v>
      </c>
      <c r="AY311" s="18" t="s">
        <v>175</v>
      </c>
      <c r="BE311" s="204">
        <f>IF(N311="základní",J311,0)</f>
        <v>0</v>
      </c>
      <c r="BF311" s="204">
        <f>IF(N311="snížená",J311,0)</f>
        <v>0</v>
      </c>
      <c r="BG311" s="204">
        <f>IF(N311="zákl. přenesená",J311,0)</f>
        <v>0</v>
      </c>
      <c r="BH311" s="204">
        <f>IF(N311="sníž. přenesená",J311,0)</f>
        <v>0</v>
      </c>
      <c r="BI311" s="204">
        <f>IF(N311="nulová",J311,0)</f>
        <v>0</v>
      </c>
      <c r="BJ311" s="18" t="s">
        <v>83</v>
      </c>
      <c r="BK311" s="204">
        <f>ROUND(I311*H311,2)</f>
        <v>0</v>
      </c>
      <c r="BL311" s="18" t="s">
        <v>3048</v>
      </c>
      <c r="BM311" s="203" t="s">
        <v>4272</v>
      </c>
    </row>
    <row r="312" spans="1:65" s="14" customFormat="1" ht="11.25">
      <c r="B312" s="216"/>
      <c r="C312" s="217"/>
      <c r="D312" s="207" t="s">
        <v>184</v>
      </c>
      <c r="E312" s="218" t="s">
        <v>1</v>
      </c>
      <c r="F312" s="219" t="s">
        <v>209</v>
      </c>
      <c r="G312" s="217"/>
      <c r="H312" s="220">
        <v>5</v>
      </c>
      <c r="I312" s="221"/>
      <c r="J312" s="217"/>
      <c r="K312" s="217"/>
      <c r="L312" s="222"/>
      <c r="M312" s="223"/>
      <c r="N312" s="224"/>
      <c r="O312" s="224"/>
      <c r="P312" s="224"/>
      <c r="Q312" s="224"/>
      <c r="R312" s="224"/>
      <c r="S312" s="224"/>
      <c r="T312" s="225"/>
      <c r="AT312" s="226" t="s">
        <v>184</v>
      </c>
      <c r="AU312" s="226" t="s">
        <v>176</v>
      </c>
      <c r="AV312" s="14" t="s">
        <v>85</v>
      </c>
      <c r="AW312" s="14" t="s">
        <v>34</v>
      </c>
      <c r="AX312" s="14" t="s">
        <v>83</v>
      </c>
      <c r="AY312" s="226" t="s">
        <v>175</v>
      </c>
    </row>
    <row r="313" spans="1:65" s="2" customFormat="1" ht="24.2" customHeight="1">
      <c r="A313" s="35"/>
      <c r="B313" s="36"/>
      <c r="C313" s="254" t="s">
        <v>784</v>
      </c>
      <c r="D313" s="254" t="s">
        <v>539</v>
      </c>
      <c r="E313" s="255" t="s">
        <v>4273</v>
      </c>
      <c r="F313" s="256" t="s">
        <v>4274</v>
      </c>
      <c r="G313" s="257" t="s">
        <v>1527</v>
      </c>
      <c r="H313" s="258">
        <v>8</v>
      </c>
      <c r="I313" s="259"/>
      <c r="J313" s="260">
        <f>ROUND(I313*H313,2)</f>
        <v>0</v>
      </c>
      <c r="K313" s="256" t="s">
        <v>1</v>
      </c>
      <c r="L313" s="261"/>
      <c r="M313" s="262" t="s">
        <v>1</v>
      </c>
      <c r="N313" s="263" t="s">
        <v>41</v>
      </c>
      <c r="O313" s="72"/>
      <c r="P313" s="201">
        <f>O313*H313</f>
        <v>0</v>
      </c>
      <c r="Q313" s="201">
        <v>0</v>
      </c>
      <c r="R313" s="201">
        <f>Q313*H313</f>
        <v>0</v>
      </c>
      <c r="S313" s="201">
        <v>0</v>
      </c>
      <c r="T313" s="202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03" t="s">
        <v>3048</v>
      </c>
      <c r="AT313" s="203" t="s">
        <v>539</v>
      </c>
      <c r="AU313" s="203" t="s">
        <v>176</v>
      </c>
      <c r="AY313" s="18" t="s">
        <v>175</v>
      </c>
      <c r="BE313" s="204">
        <f>IF(N313="základní",J313,0)</f>
        <v>0</v>
      </c>
      <c r="BF313" s="204">
        <f>IF(N313="snížená",J313,0)</f>
        <v>0</v>
      </c>
      <c r="BG313" s="204">
        <f>IF(N313="zákl. přenesená",J313,0)</f>
        <v>0</v>
      </c>
      <c r="BH313" s="204">
        <f>IF(N313="sníž. přenesená",J313,0)</f>
        <v>0</v>
      </c>
      <c r="BI313" s="204">
        <f>IF(N313="nulová",J313,0)</f>
        <v>0</v>
      </c>
      <c r="BJ313" s="18" t="s">
        <v>83</v>
      </c>
      <c r="BK313" s="204">
        <f>ROUND(I313*H313,2)</f>
        <v>0</v>
      </c>
      <c r="BL313" s="18" t="s">
        <v>3048</v>
      </c>
      <c r="BM313" s="203" t="s">
        <v>4275</v>
      </c>
    </row>
    <row r="314" spans="1:65" s="14" customFormat="1" ht="11.25">
      <c r="B314" s="216"/>
      <c r="C314" s="217"/>
      <c r="D314" s="207" t="s">
        <v>184</v>
      </c>
      <c r="E314" s="218" t="s">
        <v>1</v>
      </c>
      <c r="F314" s="219" t="s">
        <v>239</v>
      </c>
      <c r="G314" s="217"/>
      <c r="H314" s="220">
        <v>8</v>
      </c>
      <c r="I314" s="221"/>
      <c r="J314" s="217"/>
      <c r="K314" s="217"/>
      <c r="L314" s="222"/>
      <c r="M314" s="223"/>
      <c r="N314" s="224"/>
      <c r="O314" s="224"/>
      <c r="P314" s="224"/>
      <c r="Q314" s="224"/>
      <c r="R314" s="224"/>
      <c r="S314" s="224"/>
      <c r="T314" s="225"/>
      <c r="AT314" s="226" t="s">
        <v>184</v>
      </c>
      <c r="AU314" s="226" t="s">
        <v>176</v>
      </c>
      <c r="AV314" s="14" t="s">
        <v>85</v>
      </c>
      <c r="AW314" s="14" t="s">
        <v>34</v>
      </c>
      <c r="AX314" s="14" t="s">
        <v>83</v>
      </c>
      <c r="AY314" s="226" t="s">
        <v>175</v>
      </c>
    </row>
    <row r="315" spans="1:65" s="12" customFormat="1" ht="20.85" customHeight="1">
      <c r="B315" s="176"/>
      <c r="C315" s="177"/>
      <c r="D315" s="178" t="s">
        <v>75</v>
      </c>
      <c r="E315" s="190" t="s">
        <v>4276</v>
      </c>
      <c r="F315" s="190" t="s">
        <v>4277</v>
      </c>
      <c r="G315" s="177"/>
      <c r="H315" s="177"/>
      <c r="I315" s="180"/>
      <c r="J315" s="191">
        <f>BK315</f>
        <v>0</v>
      </c>
      <c r="K315" s="177"/>
      <c r="L315" s="182"/>
      <c r="M315" s="183"/>
      <c r="N315" s="184"/>
      <c r="O315" s="184"/>
      <c r="P315" s="185">
        <f>SUM(P316:P335)</f>
        <v>0</v>
      </c>
      <c r="Q315" s="184"/>
      <c r="R315" s="185">
        <f>SUM(R316:R335)</f>
        <v>0</v>
      </c>
      <c r="S315" s="184"/>
      <c r="T315" s="186">
        <f>SUM(T316:T335)</f>
        <v>0</v>
      </c>
      <c r="AR315" s="187" t="s">
        <v>83</v>
      </c>
      <c r="AT315" s="188" t="s">
        <v>75</v>
      </c>
      <c r="AU315" s="188" t="s">
        <v>85</v>
      </c>
      <c r="AY315" s="187" t="s">
        <v>175</v>
      </c>
      <c r="BK315" s="189">
        <f>SUM(BK316:BK335)</f>
        <v>0</v>
      </c>
    </row>
    <row r="316" spans="1:65" s="2" customFormat="1" ht="21.75" customHeight="1">
      <c r="A316" s="35"/>
      <c r="B316" s="36"/>
      <c r="C316" s="254" t="s">
        <v>789</v>
      </c>
      <c r="D316" s="254" t="s">
        <v>539</v>
      </c>
      <c r="E316" s="255" t="s">
        <v>4278</v>
      </c>
      <c r="F316" s="256" t="s">
        <v>4279</v>
      </c>
      <c r="G316" s="257" t="s">
        <v>1527</v>
      </c>
      <c r="H316" s="258">
        <v>2</v>
      </c>
      <c r="I316" s="259"/>
      <c r="J316" s="260">
        <f>ROUND(I316*H316,2)</f>
        <v>0</v>
      </c>
      <c r="K316" s="256" t="s">
        <v>1</v>
      </c>
      <c r="L316" s="261"/>
      <c r="M316" s="262" t="s">
        <v>1</v>
      </c>
      <c r="N316" s="263" t="s">
        <v>41</v>
      </c>
      <c r="O316" s="72"/>
      <c r="P316" s="201">
        <f>O316*H316</f>
        <v>0</v>
      </c>
      <c r="Q316" s="201">
        <v>0</v>
      </c>
      <c r="R316" s="201">
        <f>Q316*H316</f>
        <v>0</v>
      </c>
      <c r="S316" s="201">
        <v>0</v>
      </c>
      <c r="T316" s="20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03" t="s">
        <v>3048</v>
      </c>
      <c r="AT316" s="203" t="s">
        <v>539</v>
      </c>
      <c r="AU316" s="203" t="s">
        <v>176</v>
      </c>
      <c r="AY316" s="18" t="s">
        <v>175</v>
      </c>
      <c r="BE316" s="204">
        <f>IF(N316="základní",J316,0)</f>
        <v>0</v>
      </c>
      <c r="BF316" s="204">
        <f>IF(N316="snížená",J316,0)</f>
        <v>0</v>
      </c>
      <c r="BG316" s="204">
        <f>IF(N316="zákl. přenesená",J316,0)</f>
        <v>0</v>
      </c>
      <c r="BH316" s="204">
        <f>IF(N316="sníž. přenesená",J316,0)</f>
        <v>0</v>
      </c>
      <c r="BI316" s="204">
        <f>IF(N316="nulová",J316,0)</f>
        <v>0</v>
      </c>
      <c r="BJ316" s="18" t="s">
        <v>83</v>
      </c>
      <c r="BK316" s="204">
        <f>ROUND(I316*H316,2)</f>
        <v>0</v>
      </c>
      <c r="BL316" s="18" t="s">
        <v>3048</v>
      </c>
      <c r="BM316" s="203" t="s">
        <v>4280</v>
      </c>
    </row>
    <row r="317" spans="1:65" s="14" customFormat="1" ht="11.25">
      <c r="B317" s="216"/>
      <c r="C317" s="217"/>
      <c r="D317" s="207" t="s">
        <v>184</v>
      </c>
      <c r="E317" s="218" t="s">
        <v>1</v>
      </c>
      <c r="F317" s="219" t="s">
        <v>85</v>
      </c>
      <c r="G317" s="217"/>
      <c r="H317" s="220">
        <v>2</v>
      </c>
      <c r="I317" s="221"/>
      <c r="J317" s="217"/>
      <c r="K317" s="217"/>
      <c r="L317" s="222"/>
      <c r="M317" s="223"/>
      <c r="N317" s="224"/>
      <c r="O317" s="224"/>
      <c r="P317" s="224"/>
      <c r="Q317" s="224"/>
      <c r="R317" s="224"/>
      <c r="S317" s="224"/>
      <c r="T317" s="225"/>
      <c r="AT317" s="226" t="s">
        <v>184</v>
      </c>
      <c r="AU317" s="226" t="s">
        <v>176</v>
      </c>
      <c r="AV317" s="14" t="s">
        <v>85</v>
      </c>
      <c r="AW317" s="14" t="s">
        <v>34</v>
      </c>
      <c r="AX317" s="14" t="s">
        <v>83</v>
      </c>
      <c r="AY317" s="226" t="s">
        <v>175</v>
      </c>
    </row>
    <row r="318" spans="1:65" s="2" customFormat="1" ht="21.75" customHeight="1">
      <c r="A318" s="35"/>
      <c r="B318" s="36"/>
      <c r="C318" s="254" t="s">
        <v>794</v>
      </c>
      <c r="D318" s="254" t="s">
        <v>539</v>
      </c>
      <c r="E318" s="255" t="s">
        <v>4281</v>
      </c>
      <c r="F318" s="256" t="s">
        <v>4282</v>
      </c>
      <c r="G318" s="257" t="s">
        <v>1527</v>
      </c>
      <c r="H318" s="258">
        <v>2</v>
      </c>
      <c r="I318" s="259"/>
      <c r="J318" s="260">
        <f>ROUND(I318*H318,2)</f>
        <v>0</v>
      </c>
      <c r="K318" s="256" t="s">
        <v>1</v>
      </c>
      <c r="L318" s="261"/>
      <c r="M318" s="262" t="s">
        <v>1</v>
      </c>
      <c r="N318" s="263" t="s">
        <v>41</v>
      </c>
      <c r="O318" s="72"/>
      <c r="P318" s="201">
        <f>O318*H318</f>
        <v>0</v>
      </c>
      <c r="Q318" s="201">
        <v>0</v>
      </c>
      <c r="R318" s="201">
        <f>Q318*H318</f>
        <v>0</v>
      </c>
      <c r="S318" s="201">
        <v>0</v>
      </c>
      <c r="T318" s="202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03" t="s">
        <v>3048</v>
      </c>
      <c r="AT318" s="203" t="s">
        <v>539</v>
      </c>
      <c r="AU318" s="203" t="s">
        <v>176</v>
      </c>
      <c r="AY318" s="18" t="s">
        <v>175</v>
      </c>
      <c r="BE318" s="204">
        <f>IF(N318="základní",J318,0)</f>
        <v>0</v>
      </c>
      <c r="BF318" s="204">
        <f>IF(N318="snížená",J318,0)</f>
        <v>0</v>
      </c>
      <c r="BG318" s="204">
        <f>IF(N318="zákl. přenesená",J318,0)</f>
        <v>0</v>
      </c>
      <c r="BH318" s="204">
        <f>IF(N318="sníž. přenesená",J318,0)</f>
        <v>0</v>
      </c>
      <c r="BI318" s="204">
        <f>IF(N318="nulová",J318,0)</f>
        <v>0</v>
      </c>
      <c r="BJ318" s="18" t="s">
        <v>83</v>
      </c>
      <c r="BK318" s="204">
        <f>ROUND(I318*H318,2)</f>
        <v>0</v>
      </c>
      <c r="BL318" s="18" t="s">
        <v>3048</v>
      </c>
      <c r="BM318" s="203" t="s">
        <v>4283</v>
      </c>
    </row>
    <row r="319" spans="1:65" s="14" customFormat="1" ht="11.25">
      <c r="B319" s="216"/>
      <c r="C319" s="217"/>
      <c r="D319" s="207" t="s">
        <v>184</v>
      </c>
      <c r="E319" s="218" t="s">
        <v>1</v>
      </c>
      <c r="F319" s="219" t="s">
        <v>85</v>
      </c>
      <c r="G319" s="217"/>
      <c r="H319" s="220">
        <v>2</v>
      </c>
      <c r="I319" s="221"/>
      <c r="J319" s="217"/>
      <c r="K319" s="217"/>
      <c r="L319" s="222"/>
      <c r="M319" s="223"/>
      <c r="N319" s="224"/>
      <c r="O319" s="224"/>
      <c r="P319" s="224"/>
      <c r="Q319" s="224"/>
      <c r="R319" s="224"/>
      <c r="S319" s="224"/>
      <c r="T319" s="225"/>
      <c r="AT319" s="226" t="s">
        <v>184</v>
      </c>
      <c r="AU319" s="226" t="s">
        <v>176</v>
      </c>
      <c r="AV319" s="14" t="s">
        <v>85</v>
      </c>
      <c r="AW319" s="14" t="s">
        <v>34</v>
      </c>
      <c r="AX319" s="14" t="s">
        <v>83</v>
      </c>
      <c r="AY319" s="226" t="s">
        <v>175</v>
      </c>
    </row>
    <row r="320" spans="1:65" s="2" customFormat="1" ht="24.2" customHeight="1">
      <c r="A320" s="35"/>
      <c r="B320" s="36"/>
      <c r="C320" s="254" t="s">
        <v>799</v>
      </c>
      <c r="D320" s="254" t="s">
        <v>539</v>
      </c>
      <c r="E320" s="255" t="s">
        <v>4284</v>
      </c>
      <c r="F320" s="256" t="s">
        <v>4285</v>
      </c>
      <c r="G320" s="257" t="s">
        <v>1527</v>
      </c>
      <c r="H320" s="258">
        <v>2</v>
      </c>
      <c r="I320" s="259"/>
      <c r="J320" s="260">
        <f>ROUND(I320*H320,2)</f>
        <v>0</v>
      </c>
      <c r="K320" s="256" t="s">
        <v>1</v>
      </c>
      <c r="L320" s="261"/>
      <c r="M320" s="262" t="s">
        <v>1</v>
      </c>
      <c r="N320" s="263" t="s">
        <v>41</v>
      </c>
      <c r="O320" s="72"/>
      <c r="P320" s="201">
        <f>O320*H320</f>
        <v>0</v>
      </c>
      <c r="Q320" s="201">
        <v>0</v>
      </c>
      <c r="R320" s="201">
        <f>Q320*H320</f>
        <v>0</v>
      </c>
      <c r="S320" s="201">
        <v>0</v>
      </c>
      <c r="T320" s="202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03" t="s">
        <v>3048</v>
      </c>
      <c r="AT320" s="203" t="s">
        <v>539</v>
      </c>
      <c r="AU320" s="203" t="s">
        <v>176</v>
      </c>
      <c r="AY320" s="18" t="s">
        <v>175</v>
      </c>
      <c r="BE320" s="204">
        <f>IF(N320="základní",J320,0)</f>
        <v>0</v>
      </c>
      <c r="BF320" s="204">
        <f>IF(N320="snížená",J320,0)</f>
        <v>0</v>
      </c>
      <c r="BG320" s="204">
        <f>IF(N320="zákl. přenesená",J320,0)</f>
        <v>0</v>
      </c>
      <c r="BH320" s="204">
        <f>IF(N320="sníž. přenesená",J320,0)</f>
        <v>0</v>
      </c>
      <c r="BI320" s="204">
        <f>IF(N320="nulová",J320,0)</f>
        <v>0</v>
      </c>
      <c r="BJ320" s="18" t="s">
        <v>83</v>
      </c>
      <c r="BK320" s="204">
        <f>ROUND(I320*H320,2)</f>
        <v>0</v>
      </c>
      <c r="BL320" s="18" t="s">
        <v>3048</v>
      </c>
      <c r="BM320" s="203" t="s">
        <v>4286</v>
      </c>
    </row>
    <row r="321" spans="1:65" s="14" customFormat="1" ht="11.25">
      <c r="B321" s="216"/>
      <c r="C321" s="217"/>
      <c r="D321" s="207" t="s">
        <v>184</v>
      </c>
      <c r="E321" s="218" t="s">
        <v>1</v>
      </c>
      <c r="F321" s="219" t="s">
        <v>85</v>
      </c>
      <c r="G321" s="217"/>
      <c r="H321" s="220">
        <v>2</v>
      </c>
      <c r="I321" s="221"/>
      <c r="J321" s="217"/>
      <c r="K321" s="217"/>
      <c r="L321" s="222"/>
      <c r="M321" s="223"/>
      <c r="N321" s="224"/>
      <c r="O321" s="224"/>
      <c r="P321" s="224"/>
      <c r="Q321" s="224"/>
      <c r="R321" s="224"/>
      <c r="S321" s="224"/>
      <c r="T321" s="225"/>
      <c r="AT321" s="226" t="s">
        <v>184</v>
      </c>
      <c r="AU321" s="226" t="s">
        <v>176</v>
      </c>
      <c r="AV321" s="14" t="s">
        <v>85</v>
      </c>
      <c r="AW321" s="14" t="s">
        <v>34</v>
      </c>
      <c r="AX321" s="14" t="s">
        <v>83</v>
      </c>
      <c r="AY321" s="226" t="s">
        <v>175</v>
      </c>
    </row>
    <row r="322" spans="1:65" s="2" customFormat="1" ht="24.2" customHeight="1">
      <c r="A322" s="35"/>
      <c r="B322" s="36"/>
      <c r="C322" s="254" t="s">
        <v>804</v>
      </c>
      <c r="D322" s="254" t="s">
        <v>539</v>
      </c>
      <c r="E322" s="255" t="s">
        <v>4287</v>
      </c>
      <c r="F322" s="256" t="s">
        <v>4288</v>
      </c>
      <c r="G322" s="257" t="s">
        <v>1527</v>
      </c>
      <c r="H322" s="258">
        <v>2</v>
      </c>
      <c r="I322" s="259"/>
      <c r="J322" s="260">
        <f>ROUND(I322*H322,2)</f>
        <v>0</v>
      </c>
      <c r="K322" s="256" t="s">
        <v>1</v>
      </c>
      <c r="L322" s="261"/>
      <c r="M322" s="262" t="s">
        <v>1</v>
      </c>
      <c r="N322" s="263" t="s">
        <v>41</v>
      </c>
      <c r="O322" s="72"/>
      <c r="P322" s="201">
        <f>O322*H322</f>
        <v>0</v>
      </c>
      <c r="Q322" s="201">
        <v>0</v>
      </c>
      <c r="R322" s="201">
        <f>Q322*H322</f>
        <v>0</v>
      </c>
      <c r="S322" s="201">
        <v>0</v>
      </c>
      <c r="T322" s="202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03" t="s">
        <v>3048</v>
      </c>
      <c r="AT322" s="203" t="s">
        <v>539</v>
      </c>
      <c r="AU322" s="203" t="s">
        <v>176</v>
      </c>
      <c r="AY322" s="18" t="s">
        <v>175</v>
      </c>
      <c r="BE322" s="204">
        <f>IF(N322="základní",J322,0)</f>
        <v>0</v>
      </c>
      <c r="BF322" s="204">
        <f>IF(N322="snížená",J322,0)</f>
        <v>0</v>
      </c>
      <c r="BG322" s="204">
        <f>IF(N322="zákl. přenesená",J322,0)</f>
        <v>0</v>
      </c>
      <c r="BH322" s="204">
        <f>IF(N322="sníž. přenesená",J322,0)</f>
        <v>0</v>
      </c>
      <c r="BI322" s="204">
        <f>IF(N322="nulová",J322,0)</f>
        <v>0</v>
      </c>
      <c r="BJ322" s="18" t="s">
        <v>83</v>
      </c>
      <c r="BK322" s="204">
        <f>ROUND(I322*H322,2)</f>
        <v>0</v>
      </c>
      <c r="BL322" s="18" t="s">
        <v>3048</v>
      </c>
      <c r="BM322" s="203" t="s">
        <v>4289</v>
      </c>
    </row>
    <row r="323" spans="1:65" s="14" customFormat="1" ht="11.25">
      <c r="B323" s="216"/>
      <c r="C323" s="217"/>
      <c r="D323" s="207" t="s">
        <v>184</v>
      </c>
      <c r="E323" s="218" t="s">
        <v>1</v>
      </c>
      <c r="F323" s="219" t="s">
        <v>85</v>
      </c>
      <c r="G323" s="217"/>
      <c r="H323" s="220">
        <v>2</v>
      </c>
      <c r="I323" s="221"/>
      <c r="J323" s="217"/>
      <c r="K323" s="217"/>
      <c r="L323" s="222"/>
      <c r="M323" s="223"/>
      <c r="N323" s="224"/>
      <c r="O323" s="224"/>
      <c r="P323" s="224"/>
      <c r="Q323" s="224"/>
      <c r="R323" s="224"/>
      <c r="S323" s="224"/>
      <c r="T323" s="225"/>
      <c r="AT323" s="226" t="s">
        <v>184</v>
      </c>
      <c r="AU323" s="226" t="s">
        <v>176</v>
      </c>
      <c r="AV323" s="14" t="s">
        <v>85</v>
      </c>
      <c r="AW323" s="14" t="s">
        <v>34</v>
      </c>
      <c r="AX323" s="14" t="s">
        <v>83</v>
      </c>
      <c r="AY323" s="226" t="s">
        <v>175</v>
      </c>
    </row>
    <row r="324" spans="1:65" s="2" customFormat="1" ht="16.5" customHeight="1">
      <c r="A324" s="35"/>
      <c r="B324" s="36"/>
      <c r="C324" s="254" t="s">
        <v>809</v>
      </c>
      <c r="D324" s="254" t="s">
        <v>539</v>
      </c>
      <c r="E324" s="255" t="s">
        <v>4290</v>
      </c>
      <c r="F324" s="256" t="s">
        <v>4291</v>
      </c>
      <c r="G324" s="257" t="s">
        <v>1527</v>
      </c>
      <c r="H324" s="258">
        <v>2</v>
      </c>
      <c r="I324" s="259"/>
      <c r="J324" s="260">
        <f>ROUND(I324*H324,2)</f>
        <v>0</v>
      </c>
      <c r="K324" s="256" t="s">
        <v>1</v>
      </c>
      <c r="L324" s="261"/>
      <c r="M324" s="262" t="s">
        <v>1</v>
      </c>
      <c r="N324" s="263" t="s">
        <v>41</v>
      </c>
      <c r="O324" s="72"/>
      <c r="P324" s="201">
        <f>O324*H324</f>
        <v>0</v>
      </c>
      <c r="Q324" s="201">
        <v>0</v>
      </c>
      <c r="R324" s="201">
        <f>Q324*H324</f>
        <v>0</v>
      </c>
      <c r="S324" s="201">
        <v>0</v>
      </c>
      <c r="T324" s="20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03" t="s">
        <v>3048</v>
      </c>
      <c r="AT324" s="203" t="s">
        <v>539</v>
      </c>
      <c r="AU324" s="203" t="s">
        <v>176</v>
      </c>
      <c r="AY324" s="18" t="s">
        <v>175</v>
      </c>
      <c r="BE324" s="204">
        <f>IF(N324="základní",J324,0)</f>
        <v>0</v>
      </c>
      <c r="BF324" s="204">
        <f>IF(N324="snížená",J324,0)</f>
        <v>0</v>
      </c>
      <c r="BG324" s="204">
        <f>IF(N324="zákl. přenesená",J324,0)</f>
        <v>0</v>
      </c>
      <c r="BH324" s="204">
        <f>IF(N324="sníž. přenesená",J324,0)</f>
        <v>0</v>
      </c>
      <c r="BI324" s="204">
        <f>IF(N324="nulová",J324,0)</f>
        <v>0</v>
      </c>
      <c r="BJ324" s="18" t="s">
        <v>83</v>
      </c>
      <c r="BK324" s="204">
        <f>ROUND(I324*H324,2)</f>
        <v>0</v>
      </c>
      <c r="BL324" s="18" t="s">
        <v>3048</v>
      </c>
      <c r="BM324" s="203" t="s">
        <v>4292</v>
      </c>
    </row>
    <row r="325" spans="1:65" s="14" customFormat="1" ht="11.25">
      <c r="B325" s="216"/>
      <c r="C325" s="217"/>
      <c r="D325" s="207" t="s">
        <v>184</v>
      </c>
      <c r="E325" s="218" t="s">
        <v>1</v>
      </c>
      <c r="F325" s="219" t="s">
        <v>85</v>
      </c>
      <c r="G325" s="217"/>
      <c r="H325" s="220">
        <v>2</v>
      </c>
      <c r="I325" s="221"/>
      <c r="J325" s="217"/>
      <c r="K325" s="217"/>
      <c r="L325" s="222"/>
      <c r="M325" s="223"/>
      <c r="N325" s="224"/>
      <c r="O325" s="224"/>
      <c r="P325" s="224"/>
      <c r="Q325" s="224"/>
      <c r="R325" s="224"/>
      <c r="S325" s="224"/>
      <c r="T325" s="225"/>
      <c r="AT325" s="226" t="s">
        <v>184</v>
      </c>
      <c r="AU325" s="226" t="s">
        <v>176</v>
      </c>
      <c r="AV325" s="14" t="s">
        <v>85</v>
      </c>
      <c r="AW325" s="14" t="s">
        <v>34</v>
      </c>
      <c r="AX325" s="14" t="s">
        <v>83</v>
      </c>
      <c r="AY325" s="226" t="s">
        <v>175</v>
      </c>
    </row>
    <row r="326" spans="1:65" s="2" customFormat="1" ht="21.75" customHeight="1">
      <c r="A326" s="35"/>
      <c r="B326" s="36"/>
      <c r="C326" s="254" t="s">
        <v>814</v>
      </c>
      <c r="D326" s="254" t="s">
        <v>539</v>
      </c>
      <c r="E326" s="255" t="s">
        <v>4293</v>
      </c>
      <c r="F326" s="256" t="s">
        <v>4294</v>
      </c>
      <c r="G326" s="257" t="s">
        <v>1527</v>
      </c>
      <c r="H326" s="258">
        <v>8</v>
      </c>
      <c r="I326" s="259"/>
      <c r="J326" s="260">
        <f>ROUND(I326*H326,2)</f>
        <v>0</v>
      </c>
      <c r="K326" s="256" t="s">
        <v>1</v>
      </c>
      <c r="L326" s="261"/>
      <c r="M326" s="262" t="s">
        <v>1</v>
      </c>
      <c r="N326" s="263" t="s">
        <v>41</v>
      </c>
      <c r="O326" s="72"/>
      <c r="P326" s="201">
        <f>O326*H326</f>
        <v>0</v>
      </c>
      <c r="Q326" s="201">
        <v>0</v>
      </c>
      <c r="R326" s="201">
        <f>Q326*H326</f>
        <v>0</v>
      </c>
      <c r="S326" s="201">
        <v>0</v>
      </c>
      <c r="T326" s="202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03" t="s">
        <v>3048</v>
      </c>
      <c r="AT326" s="203" t="s">
        <v>539</v>
      </c>
      <c r="AU326" s="203" t="s">
        <v>176</v>
      </c>
      <c r="AY326" s="18" t="s">
        <v>175</v>
      </c>
      <c r="BE326" s="204">
        <f>IF(N326="základní",J326,0)</f>
        <v>0</v>
      </c>
      <c r="BF326" s="204">
        <f>IF(N326="snížená",J326,0)</f>
        <v>0</v>
      </c>
      <c r="BG326" s="204">
        <f>IF(N326="zákl. přenesená",J326,0)</f>
        <v>0</v>
      </c>
      <c r="BH326" s="204">
        <f>IF(N326="sníž. přenesená",J326,0)</f>
        <v>0</v>
      </c>
      <c r="BI326" s="204">
        <f>IF(N326="nulová",J326,0)</f>
        <v>0</v>
      </c>
      <c r="BJ326" s="18" t="s">
        <v>83</v>
      </c>
      <c r="BK326" s="204">
        <f>ROUND(I326*H326,2)</f>
        <v>0</v>
      </c>
      <c r="BL326" s="18" t="s">
        <v>3048</v>
      </c>
      <c r="BM326" s="203" t="s">
        <v>4295</v>
      </c>
    </row>
    <row r="327" spans="1:65" s="14" customFormat="1" ht="11.25">
      <c r="B327" s="216"/>
      <c r="C327" s="217"/>
      <c r="D327" s="207" t="s">
        <v>184</v>
      </c>
      <c r="E327" s="218" t="s">
        <v>1</v>
      </c>
      <c r="F327" s="219" t="s">
        <v>239</v>
      </c>
      <c r="G327" s="217"/>
      <c r="H327" s="220">
        <v>8</v>
      </c>
      <c r="I327" s="221"/>
      <c r="J327" s="217"/>
      <c r="K327" s="217"/>
      <c r="L327" s="222"/>
      <c r="M327" s="223"/>
      <c r="N327" s="224"/>
      <c r="O327" s="224"/>
      <c r="P327" s="224"/>
      <c r="Q327" s="224"/>
      <c r="R327" s="224"/>
      <c r="S327" s="224"/>
      <c r="T327" s="225"/>
      <c r="AT327" s="226" t="s">
        <v>184</v>
      </c>
      <c r="AU327" s="226" t="s">
        <v>176</v>
      </c>
      <c r="AV327" s="14" t="s">
        <v>85</v>
      </c>
      <c r="AW327" s="14" t="s">
        <v>34</v>
      </c>
      <c r="AX327" s="14" t="s">
        <v>83</v>
      </c>
      <c r="AY327" s="226" t="s">
        <v>175</v>
      </c>
    </row>
    <row r="328" spans="1:65" s="2" customFormat="1" ht="24.2" customHeight="1">
      <c r="A328" s="35"/>
      <c r="B328" s="36"/>
      <c r="C328" s="192" t="s">
        <v>819</v>
      </c>
      <c r="D328" s="192" t="s">
        <v>178</v>
      </c>
      <c r="E328" s="193" t="s">
        <v>4296</v>
      </c>
      <c r="F328" s="194" t="s">
        <v>4297</v>
      </c>
      <c r="G328" s="195" t="s">
        <v>181</v>
      </c>
      <c r="H328" s="196">
        <v>2</v>
      </c>
      <c r="I328" s="197"/>
      <c r="J328" s="198">
        <f>ROUND(I328*H328,2)</f>
        <v>0</v>
      </c>
      <c r="K328" s="194" t="s">
        <v>224</v>
      </c>
      <c r="L328" s="40"/>
      <c r="M328" s="199" t="s">
        <v>1</v>
      </c>
      <c r="N328" s="200" t="s">
        <v>41</v>
      </c>
      <c r="O328" s="72"/>
      <c r="P328" s="201">
        <f>O328*H328</f>
        <v>0</v>
      </c>
      <c r="Q328" s="201">
        <v>0</v>
      </c>
      <c r="R328" s="201">
        <f>Q328*H328</f>
        <v>0</v>
      </c>
      <c r="S328" s="201">
        <v>0</v>
      </c>
      <c r="T328" s="202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03" t="s">
        <v>3048</v>
      </c>
      <c r="AT328" s="203" t="s">
        <v>178</v>
      </c>
      <c r="AU328" s="203" t="s">
        <v>176</v>
      </c>
      <c r="AY328" s="18" t="s">
        <v>175</v>
      </c>
      <c r="BE328" s="204">
        <f>IF(N328="základní",J328,0)</f>
        <v>0</v>
      </c>
      <c r="BF328" s="204">
        <f>IF(N328="snížená",J328,0)</f>
        <v>0</v>
      </c>
      <c r="BG328" s="204">
        <f>IF(N328="zákl. přenesená",J328,0)</f>
        <v>0</v>
      </c>
      <c r="BH328" s="204">
        <f>IF(N328="sníž. přenesená",J328,0)</f>
        <v>0</v>
      </c>
      <c r="BI328" s="204">
        <f>IF(N328="nulová",J328,0)</f>
        <v>0</v>
      </c>
      <c r="BJ328" s="18" t="s">
        <v>83</v>
      </c>
      <c r="BK328" s="204">
        <f>ROUND(I328*H328,2)</f>
        <v>0</v>
      </c>
      <c r="BL328" s="18" t="s">
        <v>3048</v>
      </c>
      <c r="BM328" s="203" t="s">
        <v>4298</v>
      </c>
    </row>
    <row r="329" spans="1:65" s="2" customFormat="1" ht="11.25">
      <c r="A329" s="35"/>
      <c r="B329" s="36"/>
      <c r="C329" s="37"/>
      <c r="D329" s="227" t="s">
        <v>193</v>
      </c>
      <c r="E329" s="37"/>
      <c r="F329" s="228" t="s">
        <v>4299</v>
      </c>
      <c r="G329" s="37"/>
      <c r="H329" s="37"/>
      <c r="I329" s="229"/>
      <c r="J329" s="37"/>
      <c r="K329" s="37"/>
      <c r="L329" s="40"/>
      <c r="M329" s="230"/>
      <c r="N329" s="231"/>
      <c r="O329" s="72"/>
      <c r="P329" s="72"/>
      <c r="Q329" s="72"/>
      <c r="R329" s="72"/>
      <c r="S329" s="72"/>
      <c r="T329" s="73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T329" s="18" t="s">
        <v>193</v>
      </c>
      <c r="AU329" s="18" t="s">
        <v>176</v>
      </c>
    </row>
    <row r="330" spans="1:65" s="14" customFormat="1" ht="11.25">
      <c r="B330" s="216"/>
      <c r="C330" s="217"/>
      <c r="D330" s="207" t="s">
        <v>184</v>
      </c>
      <c r="E330" s="218" t="s">
        <v>1</v>
      </c>
      <c r="F330" s="219" t="s">
        <v>85</v>
      </c>
      <c r="G330" s="217"/>
      <c r="H330" s="220">
        <v>2</v>
      </c>
      <c r="I330" s="221"/>
      <c r="J330" s="217"/>
      <c r="K330" s="217"/>
      <c r="L330" s="222"/>
      <c r="M330" s="223"/>
      <c r="N330" s="224"/>
      <c r="O330" s="224"/>
      <c r="P330" s="224"/>
      <c r="Q330" s="224"/>
      <c r="R330" s="224"/>
      <c r="S330" s="224"/>
      <c r="T330" s="225"/>
      <c r="AT330" s="226" t="s">
        <v>184</v>
      </c>
      <c r="AU330" s="226" t="s">
        <v>176</v>
      </c>
      <c r="AV330" s="14" t="s">
        <v>85</v>
      </c>
      <c r="AW330" s="14" t="s">
        <v>34</v>
      </c>
      <c r="AX330" s="14" t="s">
        <v>83</v>
      </c>
      <c r="AY330" s="226" t="s">
        <v>175</v>
      </c>
    </row>
    <row r="331" spans="1:65" s="2" customFormat="1" ht="37.9" customHeight="1">
      <c r="A331" s="35"/>
      <c r="B331" s="36"/>
      <c r="C331" s="254" t="s">
        <v>824</v>
      </c>
      <c r="D331" s="254" t="s">
        <v>539</v>
      </c>
      <c r="E331" s="255" t="s">
        <v>4300</v>
      </c>
      <c r="F331" s="256" t="s">
        <v>4301</v>
      </c>
      <c r="G331" s="257" t="s">
        <v>1527</v>
      </c>
      <c r="H331" s="258">
        <v>5</v>
      </c>
      <c r="I331" s="259"/>
      <c r="J331" s="260">
        <f>ROUND(I331*H331,2)</f>
        <v>0</v>
      </c>
      <c r="K331" s="256" t="s">
        <v>1</v>
      </c>
      <c r="L331" s="261"/>
      <c r="M331" s="262" t="s">
        <v>1</v>
      </c>
      <c r="N331" s="263" t="s">
        <v>41</v>
      </c>
      <c r="O331" s="72"/>
      <c r="P331" s="201">
        <f>O331*H331</f>
        <v>0</v>
      </c>
      <c r="Q331" s="201">
        <v>0</v>
      </c>
      <c r="R331" s="201">
        <f>Q331*H331</f>
        <v>0</v>
      </c>
      <c r="S331" s="201">
        <v>0</v>
      </c>
      <c r="T331" s="202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03" t="s">
        <v>3048</v>
      </c>
      <c r="AT331" s="203" t="s">
        <v>539</v>
      </c>
      <c r="AU331" s="203" t="s">
        <v>176</v>
      </c>
      <c r="AY331" s="18" t="s">
        <v>175</v>
      </c>
      <c r="BE331" s="204">
        <f>IF(N331="základní",J331,0)</f>
        <v>0</v>
      </c>
      <c r="BF331" s="204">
        <f>IF(N331="snížená",J331,0)</f>
        <v>0</v>
      </c>
      <c r="BG331" s="204">
        <f>IF(N331="zákl. přenesená",J331,0)</f>
        <v>0</v>
      </c>
      <c r="BH331" s="204">
        <f>IF(N331="sníž. přenesená",J331,0)</f>
        <v>0</v>
      </c>
      <c r="BI331" s="204">
        <f>IF(N331="nulová",J331,0)</f>
        <v>0</v>
      </c>
      <c r="BJ331" s="18" t="s">
        <v>83</v>
      </c>
      <c r="BK331" s="204">
        <f>ROUND(I331*H331,2)</f>
        <v>0</v>
      </c>
      <c r="BL331" s="18" t="s">
        <v>3048</v>
      </c>
      <c r="BM331" s="203" t="s">
        <v>4302</v>
      </c>
    </row>
    <row r="332" spans="1:65" s="14" customFormat="1" ht="11.25">
      <c r="B332" s="216"/>
      <c r="C332" s="217"/>
      <c r="D332" s="207" t="s">
        <v>184</v>
      </c>
      <c r="E332" s="218" t="s">
        <v>1</v>
      </c>
      <c r="F332" s="219" t="s">
        <v>209</v>
      </c>
      <c r="G332" s="217"/>
      <c r="H332" s="220">
        <v>5</v>
      </c>
      <c r="I332" s="221"/>
      <c r="J332" s="217"/>
      <c r="K332" s="217"/>
      <c r="L332" s="222"/>
      <c r="M332" s="223"/>
      <c r="N332" s="224"/>
      <c r="O332" s="224"/>
      <c r="P332" s="224"/>
      <c r="Q332" s="224"/>
      <c r="R332" s="224"/>
      <c r="S332" s="224"/>
      <c r="T332" s="225"/>
      <c r="AT332" s="226" t="s">
        <v>184</v>
      </c>
      <c r="AU332" s="226" t="s">
        <v>176</v>
      </c>
      <c r="AV332" s="14" t="s">
        <v>85</v>
      </c>
      <c r="AW332" s="14" t="s">
        <v>34</v>
      </c>
      <c r="AX332" s="14" t="s">
        <v>83</v>
      </c>
      <c r="AY332" s="226" t="s">
        <v>175</v>
      </c>
    </row>
    <row r="333" spans="1:65" s="2" customFormat="1" ht="16.5" customHeight="1">
      <c r="A333" s="35"/>
      <c r="B333" s="36"/>
      <c r="C333" s="192" t="s">
        <v>829</v>
      </c>
      <c r="D333" s="192" t="s">
        <v>178</v>
      </c>
      <c r="E333" s="193" t="s">
        <v>4303</v>
      </c>
      <c r="F333" s="194" t="s">
        <v>4304</v>
      </c>
      <c r="G333" s="195" t="s">
        <v>181</v>
      </c>
      <c r="H333" s="196">
        <v>5</v>
      </c>
      <c r="I333" s="197"/>
      <c r="J333" s="198">
        <f>ROUND(I333*H333,2)</f>
        <v>0</v>
      </c>
      <c r="K333" s="194" t="s">
        <v>224</v>
      </c>
      <c r="L333" s="40"/>
      <c r="M333" s="199" t="s">
        <v>1</v>
      </c>
      <c r="N333" s="200" t="s">
        <v>41</v>
      </c>
      <c r="O333" s="72"/>
      <c r="P333" s="201">
        <f>O333*H333</f>
        <v>0</v>
      </c>
      <c r="Q333" s="201">
        <v>0</v>
      </c>
      <c r="R333" s="201">
        <f>Q333*H333</f>
        <v>0</v>
      </c>
      <c r="S333" s="201">
        <v>0</v>
      </c>
      <c r="T333" s="202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03" t="s">
        <v>3048</v>
      </c>
      <c r="AT333" s="203" t="s">
        <v>178</v>
      </c>
      <c r="AU333" s="203" t="s">
        <v>176</v>
      </c>
      <c r="AY333" s="18" t="s">
        <v>175</v>
      </c>
      <c r="BE333" s="204">
        <f>IF(N333="základní",J333,0)</f>
        <v>0</v>
      </c>
      <c r="BF333" s="204">
        <f>IF(N333="snížená",J333,0)</f>
        <v>0</v>
      </c>
      <c r="BG333" s="204">
        <f>IF(N333="zákl. přenesená",J333,0)</f>
        <v>0</v>
      </c>
      <c r="BH333" s="204">
        <f>IF(N333="sníž. přenesená",J333,0)</f>
        <v>0</v>
      </c>
      <c r="BI333" s="204">
        <f>IF(N333="nulová",J333,0)</f>
        <v>0</v>
      </c>
      <c r="BJ333" s="18" t="s">
        <v>83</v>
      </c>
      <c r="BK333" s="204">
        <f>ROUND(I333*H333,2)</f>
        <v>0</v>
      </c>
      <c r="BL333" s="18" t="s">
        <v>3048</v>
      </c>
      <c r="BM333" s="203" t="s">
        <v>4305</v>
      </c>
    </row>
    <row r="334" spans="1:65" s="2" customFormat="1" ht="11.25">
      <c r="A334" s="35"/>
      <c r="B334" s="36"/>
      <c r="C334" s="37"/>
      <c r="D334" s="227" t="s">
        <v>193</v>
      </c>
      <c r="E334" s="37"/>
      <c r="F334" s="228" t="s">
        <v>4306</v>
      </c>
      <c r="G334" s="37"/>
      <c r="H334" s="37"/>
      <c r="I334" s="229"/>
      <c r="J334" s="37"/>
      <c r="K334" s="37"/>
      <c r="L334" s="40"/>
      <c r="M334" s="230"/>
      <c r="N334" s="231"/>
      <c r="O334" s="72"/>
      <c r="P334" s="72"/>
      <c r="Q334" s="72"/>
      <c r="R334" s="72"/>
      <c r="S334" s="72"/>
      <c r="T334" s="73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T334" s="18" t="s">
        <v>193</v>
      </c>
      <c r="AU334" s="18" t="s">
        <v>176</v>
      </c>
    </row>
    <row r="335" spans="1:65" s="14" customFormat="1" ht="11.25">
      <c r="B335" s="216"/>
      <c r="C335" s="217"/>
      <c r="D335" s="207" t="s">
        <v>184</v>
      </c>
      <c r="E335" s="218" t="s">
        <v>1</v>
      </c>
      <c r="F335" s="219" t="s">
        <v>209</v>
      </c>
      <c r="G335" s="217"/>
      <c r="H335" s="220">
        <v>5</v>
      </c>
      <c r="I335" s="221"/>
      <c r="J335" s="217"/>
      <c r="K335" s="217"/>
      <c r="L335" s="222"/>
      <c r="M335" s="223"/>
      <c r="N335" s="224"/>
      <c r="O335" s="224"/>
      <c r="P335" s="224"/>
      <c r="Q335" s="224"/>
      <c r="R335" s="224"/>
      <c r="S335" s="224"/>
      <c r="T335" s="225"/>
      <c r="AT335" s="226" t="s">
        <v>184</v>
      </c>
      <c r="AU335" s="226" t="s">
        <v>176</v>
      </c>
      <c r="AV335" s="14" t="s">
        <v>85</v>
      </c>
      <c r="AW335" s="14" t="s">
        <v>34</v>
      </c>
      <c r="AX335" s="14" t="s">
        <v>83</v>
      </c>
      <c r="AY335" s="226" t="s">
        <v>175</v>
      </c>
    </row>
    <row r="336" spans="1:65" s="12" customFormat="1" ht="22.9" customHeight="1">
      <c r="B336" s="176"/>
      <c r="C336" s="177"/>
      <c r="D336" s="178" t="s">
        <v>75</v>
      </c>
      <c r="E336" s="190" t="s">
        <v>4307</v>
      </c>
      <c r="F336" s="190" t="s">
        <v>4308</v>
      </c>
      <c r="G336" s="177"/>
      <c r="H336" s="177"/>
      <c r="I336" s="180"/>
      <c r="J336" s="191">
        <f>BK336</f>
        <v>0</v>
      </c>
      <c r="K336" s="177"/>
      <c r="L336" s="182"/>
      <c r="M336" s="183"/>
      <c r="N336" s="184"/>
      <c r="O336" s="184"/>
      <c r="P336" s="185">
        <f>SUM(P337:P374)</f>
        <v>0</v>
      </c>
      <c r="Q336" s="184"/>
      <c r="R336" s="185">
        <f>SUM(R337:R374)</f>
        <v>0</v>
      </c>
      <c r="S336" s="184"/>
      <c r="T336" s="186">
        <f>SUM(T337:T374)</f>
        <v>0</v>
      </c>
      <c r="AR336" s="187" t="s">
        <v>83</v>
      </c>
      <c r="AT336" s="188" t="s">
        <v>75</v>
      </c>
      <c r="AU336" s="188" t="s">
        <v>83</v>
      </c>
      <c r="AY336" s="187" t="s">
        <v>175</v>
      </c>
      <c r="BK336" s="189">
        <f>SUM(BK337:BK374)</f>
        <v>0</v>
      </c>
    </row>
    <row r="337" spans="1:65" s="2" customFormat="1" ht="16.5" customHeight="1">
      <c r="A337" s="35"/>
      <c r="B337" s="36"/>
      <c r="C337" s="254" t="s">
        <v>834</v>
      </c>
      <c r="D337" s="254" t="s">
        <v>539</v>
      </c>
      <c r="E337" s="255" t="s">
        <v>4309</v>
      </c>
      <c r="F337" s="256" t="s">
        <v>4310</v>
      </c>
      <c r="G337" s="257" t="s">
        <v>1527</v>
      </c>
      <c r="H337" s="258">
        <v>1</v>
      </c>
      <c r="I337" s="259"/>
      <c r="J337" s="260">
        <f>ROUND(I337*H337,2)</f>
        <v>0</v>
      </c>
      <c r="K337" s="256" t="s">
        <v>1</v>
      </c>
      <c r="L337" s="261"/>
      <c r="M337" s="262" t="s">
        <v>1</v>
      </c>
      <c r="N337" s="263" t="s">
        <v>41</v>
      </c>
      <c r="O337" s="72"/>
      <c r="P337" s="201">
        <f>O337*H337</f>
        <v>0</v>
      </c>
      <c r="Q337" s="201">
        <v>0</v>
      </c>
      <c r="R337" s="201">
        <f>Q337*H337</f>
        <v>0</v>
      </c>
      <c r="S337" s="201">
        <v>0</v>
      </c>
      <c r="T337" s="202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03" t="s">
        <v>3048</v>
      </c>
      <c r="AT337" s="203" t="s">
        <v>539</v>
      </c>
      <c r="AU337" s="203" t="s">
        <v>85</v>
      </c>
      <c r="AY337" s="18" t="s">
        <v>175</v>
      </c>
      <c r="BE337" s="204">
        <f>IF(N337="základní",J337,0)</f>
        <v>0</v>
      </c>
      <c r="BF337" s="204">
        <f>IF(N337="snížená",J337,0)</f>
        <v>0</v>
      </c>
      <c r="BG337" s="204">
        <f>IF(N337="zákl. přenesená",J337,0)</f>
        <v>0</v>
      </c>
      <c r="BH337" s="204">
        <f>IF(N337="sníž. přenesená",J337,0)</f>
        <v>0</v>
      </c>
      <c r="BI337" s="204">
        <f>IF(N337="nulová",J337,0)</f>
        <v>0</v>
      </c>
      <c r="BJ337" s="18" t="s">
        <v>83</v>
      </c>
      <c r="BK337" s="204">
        <f>ROUND(I337*H337,2)</f>
        <v>0</v>
      </c>
      <c r="BL337" s="18" t="s">
        <v>3048</v>
      </c>
      <c r="BM337" s="203" t="s">
        <v>4311</v>
      </c>
    </row>
    <row r="338" spans="1:65" s="14" customFormat="1" ht="11.25">
      <c r="B338" s="216"/>
      <c r="C338" s="217"/>
      <c r="D338" s="207" t="s">
        <v>184</v>
      </c>
      <c r="E338" s="218" t="s">
        <v>1</v>
      </c>
      <c r="F338" s="219" t="s">
        <v>83</v>
      </c>
      <c r="G338" s="217"/>
      <c r="H338" s="220">
        <v>1</v>
      </c>
      <c r="I338" s="221"/>
      <c r="J338" s="217"/>
      <c r="K338" s="217"/>
      <c r="L338" s="222"/>
      <c r="M338" s="223"/>
      <c r="N338" s="224"/>
      <c r="O338" s="224"/>
      <c r="P338" s="224"/>
      <c r="Q338" s="224"/>
      <c r="R338" s="224"/>
      <c r="S338" s="224"/>
      <c r="T338" s="225"/>
      <c r="AT338" s="226" t="s">
        <v>184</v>
      </c>
      <c r="AU338" s="226" t="s">
        <v>85</v>
      </c>
      <c r="AV338" s="14" t="s">
        <v>85</v>
      </c>
      <c r="AW338" s="14" t="s">
        <v>34</v>
      </c>
      <c r="AX338" s="14" t="s">
        <v>83</v>
      </c>
      <c r="AY338" s="226" t="s">
        <v>175</v>
      </c>
    </row>
    <row r="339" spans="1:65" s="2" customFormat="1" ht="16.5" customHeight="1">
      <c r="A339" s="35"/>
      <c r="B339" s="36"/>
      <c r="C339" s="192" t="s">
        <v>839</v>
      </c>
      <c r="D339" s="192" t="s">
        <v>178</v>
      </c>
      <c r="E339" s="193" t="s">
        <v>4312</v>
      </c>
      <c r="F339" s="194" t="s">
        <v>4313</v>
      </c>
      <c r="G339" s="195" t="s">
        <v>181</v>
      </c>
      <c r="H339" s="196">
        <v>1</v>
      </c>
      <c r="I339" s="197"/>
      <c r="J339" s="198">
        <f>ROUND(I339*H339,2)</f>
        <v>0</v>
      </c>
      <c r="K339" s="194" t="s">
        <v>224</v>
      </c>
      <c r="L339" s="40"/>
      <c r="M339" s="199" t="s">
        <v>1</v>
      </c>
      <c r="N339" s="200" t="s">
        <v>41</v>
      </c>
      <c r="O339" s="72"/>
      <c r="P339" s="201">
        <f>O339*H339</f>
        <v>0</v>
      </c>
      <c r="Q339" s="201">
        <v>0</v>
      </c>
      <c r="R339" s="201">
        <f>Q339*H339</f>
        <v>0</v>
      </c>
      <c r="S339" s="201">
        <v>0</v>
      </c>
      <c r="T339" s="202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03" t="s">
        <v>3048</v>
      </c>
      <c r="AT339" s="203" t="s">
        <v>178</v>
      </c>
      <c r="AU339" s="203" t="s">
        <v>85</v>
      </c>
      <c r="AY339" s="18" t="s">
        <v>175</v>
      </c>
      <c r="BE339" s="204">
        <f>IF(N339="základní",J339,0)</f>
        <v>0</v>
      </c>
      <c r="BF339" s="204">
        <f>IF(N339="snížená",J339,0)</f>
        <v>0</v>
      </c>
      <c r="BG339" s="204">
        <f>IF(N339="zákl. přenesená",J339,0)</f>
        <v>0</v>
      </c>
      <c r="BH339" s="204">
        <f>IF(N339="sníž. přenesená",J339,0)</f>
        <v>0</v>
      </c>
      <c r="BI339" s="204">
        <f>IF(N339="nulová",J339,0)</f>
        <v>0</v>
      </c>
      <c r="BJ339" s="18" t="s">
        <v>83</v>
      </c>
      <c r="BK339" s="204">
        <f>ROUND(I339*H339,2)</f>
        <v>0</v>
      </c>
      <c r="BL339" s="18" t="s">
        <v>3048</v>
      </c>
      <c r="BM339" s="203" t="s">
        <v>4314</v>
      </c>
    </row>
    <row r="340" spans="1:65" s="2" customFormat="1" ht="11.25">
      <c r="A340" s="35"/>
      <c r="B340" s="36"/>
      <c r="C340" s="37"/>
      <c r="D340" s="227" t="s">
        <v>193</v>
      </c>
      <c r="E340" s="37"/>
      <c r="F340" s="228" t="s">
        <v>4315</v>
      </c>
      <c r="G340" s="37"/>
      <c r="H340" s="37"/>
      <c r="I340" s="229"/>
      <c r="J340" s="37"/>
      <c r="K340" s="37"/>
      <c r="L340" s="40"/>
      <c r="M340" s="230"/>
      <c r="N340" s="231"/>
      <c r="O340" s="72"/>
      <c r="P340" s="72"/>
      <c r="Q340" s="72"/>
      <c r="R340" s="72"/>
      <c r="S340" s="72"/>
      <c r="T340" s="73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T340" s="18" t="s">
        <v>193</v>
      </c>
      <c r="AU340" s="18" t="s">
        <v>85</v>
      </c>
    </row>
    <row r="341" spans="1:65" s="14" customFormat="1" ht="11.25">
      <c r="B341" s="216"/>
      <c r="C341" s="217"/>
      <c r="D341" s="207" t="s">
        <v>184</v>
      </c>
      <c r="E341" s="218" t="s">
        <v>1</v>
      </c>
      <c r="F341" s="219" t="s">
        <v>83</v>
      </c>
      <c r="G341" s="217"/>
      <c r="H341" s="220">
        <v>1</v>
      </c>
      <c r="I341" s="221"/>
      <c r="J341" s="217"/>
      <c r="K341" s="217"/>
      <c r="L341" s="222"/>
      <c r="M341" s="223"/>
      <c r="N341" s="224"/>
      <c r="O341" s="224"/>
      <c r="P341" s="224"/>
      <c r="Q341" s="224"/>
      <c r="R341" s="224"/>
      <c r="S341" s="224"/>
      <c r="T341" s="225"/>
      <c r="AT341" s="226" t="s">
        <v>184</v>
      </c>
      <c r="AU341" s="226" t="s">
        <v>85</v>
      </c>
      <c r="AV341" s="14" t="s">
        <v>85</v>
      </c>
      <c r="AW341" s="14" t="s">
        <v>34</v>
      </c>
      <c r="AX341" s="14" t="s">
        <v>83</v>
      </c>
      <c r="AY341" s="226" t="s">
        <v>175</v>
      </c>
    </row>
    <row r="342" spans="1:65" s="2" customFormat="1" ht="21.75" customHeight="1">
      <c r="A342" s="35"/>
      <c r="B342" s="36"/>
      <c r="C342" s="254" t="s">
        <v>845</v>
      </c>
      <c r="D342" s="254" t="s">
        <v>539</v>
      </c>
      <c r="E342" s="255" t="s">
        <v>4316</v>
      </c>
      <c r="F342" s="256" t="s">
        <v>4317</v>
      </c>
      <c r="G342" s="257" t="s">
        <v>1527</v>
      </c>
      <c r="H342" s="258">
        <v>1</v>
      </c>
      <c r="I342" s="259"/>
      <c r="J342" s="260">
        <f>ROUND(I342*H342,2)</f>
        <v>0</v>
      </c>
      <c r="K342" s="256" t="s">
        <v>1</v>
      </c>
      <c r="L342" s="261"/>
      <c r="M342" s="262" t="s">
        <v>1</v>
      </c>
      <c r="N342" s="263" t="s">
        <v>41</v>
      </c>
      <c r="O342" s="72"/>
      <c r="P342" s="201">
        <f>O342*H342</f>
        <v>0</v>
      </c>
      <c r="Q342" s="201">
        <v>0</v>
      </c>
      <c r="R342" s="201">
        <f>Q342*H342</f>
        <v>0</v>
      </c>
      <c r="S342" s="201">
        <v>0</v>
      </c>
      <c r="T342" s="202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03" t="s">
        <v>3048</v>
      </c>
      <c r="AT342" s="203" t="s">
        <v>539</v>
      </c>
      <c r="AU342" s="203" t="s">
        <v>85</v>
      </c>
      <c r="AY342" s="18" t="s">
        <v>175</v>
      </c>
      <c r="BE342" s="204">
        <f>IF(N342="základní",J342,0)</f>
        <v>0</v>
      </c>
      <c r="BF342" s="204">
        <f>IF(N342="snížená",J342,0)</f>
        <v>0</v>
      </c>
      <c r="BG342" s="204">
        <f>IF(N342="zákl. přenesená",J342,0)</f>
        <v>0</v>
      </c>
      <c r="BH342" s="204">
        <f>IF(N342="sníž. přenesená",J342,0)</f>
        <v>0</v>
      </c>
      <c r="BI342" s="204">
        <f>IF(N342="nulová",J342,0)</f>
        <v>0</v>
      </c>
      <c r="BJ342" s="18" t="s">
        <v>83</v>
      </c>
      <c r="BK342" s="204">
        <f>ROUND(I342*H342,2)</f>
        <v>0</v>
      </c>
      <c r="BL342" s="18" t="s">
        <v>3048</v>
      </c>
      <c r="BM342" s="203" t="s">
        <v>4318</v>
      </c>
    </row>
    <row r="343" spans="1:65" s="14" customFormat="1" ht="11.25">
      <c r="B343" s="216"/>
      <c r="C343" s="217"/>
      <c r="D343" s="207" t="s">
        <v>184</v>
      </c>
      <c r="E343" s="218" t="s">
        <v>1</v>
      </c>
      <c r="F343" s="219" t="s">
        <v>83</v>
      </c>
      <c r="G343" s="217"/>
      <c r="H343" s="220">
        <v>1</v>
      </c>
      <c r="I343" s="221"/>
      <c r="J343" s="217"/>
      <c r="K343" s="217"/>
      <c r="L343" s="222"/>
      <c r="M343" s="223"/>
      <c r="N343" s="224"/>
      <c r="O343" s="224"/>
      <c r="P343" s="224"/>
      <c r="Q343" s="224"/>
      <c r="R343" s="224"/>
      <c r="S343" s="224"/>
      <c r="T343" s="225"/>
      <c r="AT343" s="226" t="s">
        <v>184</v>
      </c>
      <c r="AU343" s="226" t="s">
        <v>85</v>
      </c>
      <c r="AV343" s="14" t="s">
        <v>85</v>
      </c>
      <c r="AW343" s="14" t="s">
        <v>34</v>
      </c>
      <c r="AX343" s="14" t="s">
        <v>83</v>
      </c>
      <c r="AY343" s="226" t="s">
        <v>175</v>
      </c>
    </row>
    <row r="344" spans="1:65" s="2" customFormat="1" ht="16.5" customHeight="1">
      <c r="A344" s="35"/>
      <c r="B344" s="36"/>
      <c r="C344" s="192" t="s">
        <v>850</v>
      </c>
      <c r="D344" s="192" t="s">
        <v>178</v>
      </c>
      <c r="E344" s="193" t="s">
        <v>4319</v>
      </c>
      <c r="F344" s="194" t="s">
        <v>4320</v>
      </c>
      <c r="G344" s="195" t="s">
        <v>181</v>
      </c>
      <c r="H344" s="196">
        <v>1</v>
      </c>
      <c r="I344" s="197"/>
      <c r="J344" s="198">
        <f>ROUND(I344*H344,2)</f>
        <v>0</v>
      </c>
      <c r="K344" s="194" t="s">
        <v>224</v>
      </c>
      <c r="L344" s="40"/>
      <c r="M344" s="199" t="s">
        <v>1</v>
      </c>
      <c r="N344" s="200" t="s">
        <v>41</v>
      </c>
      <c r="O344" s="72"/>
      <c r="P344" s="201">
        <f>O344*H344</f>
        <v>0</v>
      </c>
      <c r="Q344" s="201">
        <v>0</v>
      </c>
      <c r="R344" s="201">
        <f>Q344*H344</f>
        <v>0</v>
      </c>
      <c r="S344" s="201">
        <v>0</v>
      </c>
      <c r="T344" s="202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03" t="s">
        <v>3048</v>
      </c>
      <c r="AT344" s="203" t="s">
        <v>178</v>
      </c>
      <c r="AU344" s="203" t="s">
        <v>85</v>
      </c>
      <c r="AY344" s="18" t="s">
        <v>175</v>
      </c>
      <c r="BE344" s="204">
        <f>IF(N344="základní",J344,0)</f>
        <v>0</v>
      </c>
      <c r="BF344" s="204">
        <f>IF(N344="snížená",J344,0)</f>
        <v>0</v>
      </c>
      <c r="BG344" s="204">
        <f>IF(N344="zákl. přenesená",J344,0)</f>
        <v>0</v>
      </c>
      <c r="BH344" s="204">
        <f>IF(N344="sníž. přenesená",J344,0)</f>
        <v>0</v>
      </c>
      <c r="BI344" s="204">
        <f>IF(N344="nulová",J344,0)</f>
        <v>0</v>
      </c>
      <c r="BJ344" s="18" t="s">
        <v>83</v>
      </c>
      <c r="BK344" s="204">
        <f>ROUND(I344*H344,2)</f>
        <v>0</v>
      </c>
      <c r="BL344" s="18" t="s">
        <v>3048</v>
      </c>
      <c r="BM344" s="203" t="s">
        <v>4321</v>
      </c>
    </row>
    <row r="345" spans="1:65" s="2" customFormat="1" ht="11.25">
      <c r="A345" s="35"/>
      <c r="B345" s="36"/>
      <c r="C345" s="37"/>
      <c r="D345" s="227" t="s">
        <v>193</v>
      </c>
      <c r="E345" s="37"/>
      <c r="F345" s="228" t="s">
        <v>4322</v>
      </c>
      <c r="G345" s="37"/>
      <c r="H345" s="37"/>
      <c r="I345" s="229"/>
      <c r="J345" s="37"/>
      <c r="K345" s="37"/>
      <c r="L345" s="40"/>
      <c r="M345" s="230"/>
      <c r="N345" s="231"/>
      <c r="O345" s="72"/>
      <c r="P345" s="72"/>
      <c r="Q345" s="72"/>
      <c r="R345" s="72"/>
      <c r="S345" s="72"/>
      <c r="T345" s="73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T345" s="18" t="s">
        <v>193</v>
      </c>
      <c r="AU345" s="18" t="s">
        <v>85</v>
      </c>
    </row>
    <row r="346" spans="1:65" s="14" customFormat="1" ht="11.25">
      <c r="B346" s="216"/>
      <c r="C346" s="217"/>
      <c r="D346" s="207" t="s">
        <v>184</v>
      </c>
      <c r="E346" s="218" t="s">
        <v>1</v>
      </c>
      <c r="F346" s="219" t="s">
        <v>83</v>
      </c>
      <c r="G346" s="217"/>
      <c r="H346" s="220">
        <v>1</v>
      </c>
      <c r="I346" s="221"/>
      <c r="J346" s="217"/>
      <c r="K346" s="217"/>
      <c r="L346" s="222"/>
      <c r="M346" s="223"/>
      <c r="N346" s="224"/>
      <c r="O346" s="224"/>
      <c r="P346" s="224"/>
      <c r="Q346" s="224"/>
      <c r="R346" s="224"/>
      <c r="S346" s="224"/>
      <c r="T346" s="225"/>
      <c r="AT346" s="226" t="s">
        <v>184</v>
      </c>
      <c r="AU346" s="226" t="s">
        <v>85</v>
      </c>
      <c r="AV346" s="14" t="s">
        <v>85</v>
      </c>
      <c r="AW346" s="14" t="s">
        <v>34</v>
      </c>
      <c r="AX346" s="14" t="s">
        <v>83</v>
      </c>
      <c r="AY346" s="226" t="s">
        <v>175</v>
      </c>
    </row>
    <row r="347" spans="1:65" s="2" customFormat="1" ht="16.5" customHeight="1">
      <c r="A347" s="35"/>
      <c r="B347" s="36"/>
      <c r="C347" s="254" t="s">
        <v>855</v>
      </c>
      <c r="D347" s="254" t="s">
        <v>539</v>
      </c>
      <c r="E347" s="255" t="s">
        <v>4323</v>
      </c>
      <c r="F347" s="256" t="s">
        <v>4324</v>
      </c>
      <c r="G347" s="257" t="s">
        <v>1527</v>
      </c>
      <c r="H347" s="258">
        <v>1</v>
      </c>
      <c r="I347" s="259"/>
      <c r="J347" s="260">
        <f>ROUND(I347*H347,2)</f>
        <v>0</v>
      </c>
      <c r="K347" s="256" t="s">
        <v>1</v>
      </c>
      <c r="L347" s="261"/>
      <c r="M347" s="262" t="s">
        <v>1</v>
      </c>
      <c r="N347" s="263" t="s">
        <v>41</v>
      </c>
      <c r="O347" s="72"/>
      <c r="P347" s="201">
        <f>O347*H347</f>
        <v>0</v>
      </c>
      <c r="Q347" s="201">
        <v>0</v>
      </c>
      <c r="R347" s="201">
        <f>Q347*H347</f>
        <v>0</v>
      </c>
      <c r="S347" s="201">
        <v>0</v>
      </c>
      <c r="T347" s="202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03" t="s">
        <v>3048</v>
      </c>
      <c r="AT347" s="203" t="s">
        <v>539</v>
      </c>
      <c r="AU347" s="203" t="s">
        <v>85</v>
      </c>
      <c r="AY347" s="18" t="s">
        <v>175</v>
      </c>
      <c r="BE347" s="204">
        <f>IF(N347="základní",J347,0)</f>
        <v>0</v>
      </c>
      <c r="BF347" s="204">
        <f>IF(N347="snížená",J347,0)</f>
        <v>0</v>
      </c>
      <c r="BG347" s="204">
        <f>IF(N347="zákl. přenesená",J347,0)</f>
        <v>0</v>
      </c>
      <c r="BH347" s="204">
        <f>IF(N347="sníž. přenesená",J347,0)</f>
        <v>0</v>
      </c>
      <c r="BI347" s="204">
        <f>IF(N347="nulová",J347,0)</f>
        <v>0</v>
      </c>
      <c r="BJ347" s="18" t="s">
        <v>83</v>
      </c>
      <c r="BK347" s="204">
        <f>ROUND(I347*H347,2)</f>
        <v>0</v>
      </c>
      <c r="BL347" s="18" t="s">
        <v>3048</v>
      </c>
      <c r="BM347" s="203" t="s">
        <v>4325</v>
      </c>
    </row>
    <row r="348" spans="1:65" s="14" customFormat="1" ht="11.25">
      <c r="B348" s="216"/>
      <c r="C348" s="217"/>
      <c r="D348" s="207" t="s">
        <v>184</v>
      </c>
      <c r="E348" s="218" t="s">
        <v>1</v>
      </c>
      <c r="F348" s="219" t="s">
        <v>83</v>
      </c>
      <c r="G348" s="217"/>
      <c r="H348" s="220">
        <v>1</v>
      </c>
      <c r="I348" s="221"/>
      <c r="J348" s="217"/>
      <c r="K348" s="217"/>
      <c r="L348" s="222"/>
      <c r="M348" s="223"/>
      <c r="N348" s="224"/>
      <c r="O348" s="224"/>
      <c r="P348" s="224"/>
      <c r="Q348" s="224"/>
      <c r="R348" s="224"/>
      <c r="S348" s="224"/>
      <c r="T348" s="225"/>
      <c r="AT348" s="226" t="s">
        <v>184</v>
      </c>
      <c r="AU348" s="226" t="s">
        <v>85</v>
      </c>
      <c r="AV348" s="14" t="s">
        <v>85</v>
      </c>
      <c r="AW348" s="14" t="s">
        <v>34</v>
      </c>
      <c r="AX348" s="14" t="s">
        <v>83</v>
      </c>
      <c r="AY348" s="226" t="s">
        <v>175</v>
      </c>
    </row>
    <row r="349" spans="1:65" s="2" customFormat="1" ht="16.5" customHeight="1">
      <c r="A349" s="35"/>
      <c r="B349" s="36"/>
      <c r="C349" s="192" t="s">
        <v>860</v>
      </c>
      <c r="D349" s="192" t="s">
        <v>178</v>
      </c>
      <c r="E349" s="193" t="s">
        <v>4326</v>
      </c>
      <c r="F349" s="194" t="s">
        <v>4327</v>
      </c>
      <c r="G349" s="195" t="s">
        <v>181</v>
      </c>
      <c r="H349" s="196">
        <v>1</v>
      </c>
      <c r="I349" s="197"/>
      <c r="J349" s="198">
        <f>ROUND(I349*H349,2)</f>
        <v>0</v>
      </c>
      <c r="K349" s="194" t="s">
        <v>224</v>
      </c>
      <c r="L349" s="40"/>
      <c r="M349" s="199" t="s">
        <v>1</v>
      </c>
      <c r="N349" s="200" t="s">
        <v>41</v>
      </c>
      <c r="O349" s="72"/>
      <c r="P349" s="201">
        <f>O349*H349</f>
        <v>0</v>
      </c>
      <c r="Q349" s="201">
        <v>0</v>
      </c>
      <c r="R349" s="201">
        <f>Q349*H349</f>
        <v>0</v>
      </c>
      <c r="S349" s="201">
        <v>0</v>
      </c>
      <c r="T349" s="202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03" t="s">
        <v>3048</v>
      </c>
      <c r="AT349" s="203" t="s">
        <v>178</v>
      </c>
      <c r="AU349" s="203" t="s">
        <v>85</v>
      </c>
      <c r="AY349" s="18" t="s">
        <v>175</v>
      </c>
      <c r="BE349" s="204">
        <f>IF(N349="základní",J349,0)</f>
        <v>0</v>
      </c>
      <c r="BF349" s="204">
        <f>IF(N349="snížená",J349,0)</f>
        <v>0</v>
      </c>
      <c r="BG349" s="204">
        <f>IF(N349="zákl. přenesená",J349,0)</f>
        <v>0</v>
      </c>
      <c r="BH349" s="204">
        <f>IF(N349="sníž. přenesená",J349,0)</f>
        <v>0</v>
      </c>
      <c r="BI349" s="204">
        <f>IF(N349="nulová",J349,0)</f>
        <v>0</v>
      </c>
      <c r="BJ349" s="18" t="s">
        <v>83</v>
      </c>
      <c r="BK349" s="204">
        <f>ROUND(I349*H349,2)</f>
        <v>0</v>
      </c>
      <c r="BL349" s="18" t="s">
        <v>3048</v>
      </c>
      <c r="BM349" s="203" t="s">
        <v>4328</v>
      </c>
    </row>
    <row r="350" spans="1:65" s="2" customFormat="1" ht="11.25">
      <c r="A350" s="35"/>
      <c r="B350" s="36"/>
      <c r="C350" s="37"/>
      <c r="D350" s="227" t="s">
        <v>193</v>
      </c>
      <c r="E350" s="37"/>
      <c r="F350" s="228" t="s">
        <v>4329</v>
      </c>
      <c r="G350" s="37"/>
      <c r="H350" s="37"/>
      <c r="I350" s="229"/>
      <c r="J350" s="37"/>
      <c r="K350" s="37"/>
      <c r="L350" s="40"/>
      <c r="M350" s="230"/>
      <c r="N350" s="231"/>
      <c r="O350" s="72"/>
      <c r="P350" s="72"/>
      <c r="Q350" s="72"/>
      <c r="R350" s="72"/>
      <c r="S350" s="72"/>
      <c r="T350" s="73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T350" s="18" t="s">
        <v>193</v>
      </c>
      <c r="AU350" s="18" t="s">
        <v>85</v>
      </c>
    </row>
    <row r="351" spans="1:65" s="14" customFormat="1" ht="11.25">
      <c r="B351" s="216"/>
      <c r="C351" s="217"/>
      <c r="D351" s="207" t="s">
        <v>184</v>
      </c>
      <c r="E351" s="218" t="s">
        <v>1</v>
      </c>
      <c r="F351" s="219" t="s">
        <v>83</v>
      </c>
      <c r="G351" s="217"/>
      <c r="H351" s="220">
        <v>1</v>
      </c>
      <c r="I351" s="221"/>
      <c r="J351" s="217"/>
      <c r="K351" s="217"/>
      <c r="L351" s="222"/>
      <c r="M351" s="223"/>
      <c r="N351" s="224"/>
      <c r="O351" s="224"/>
      <c r="P351" s="224"/>
      <c r="Q351" s="224"/>
      <c r="R351" s="224"/>
      <c r="S351" s="224"/>
      <c r="T351" s="225"/>
      <c r="AT351" s="226" t="s">
        <v>184</v>
      </c>
      <c r="AU351" s="226" t="s">
        <v>85</v>
      </c>
      <c r="AV351" s="14" t="s">
        <v>85</v>
      </c>
      <c r="AW351" s="14" t="s">
        <v>34</v>
      </c>
      <c r="AX351" s="14" t="s">
        <v>83</v>
      </c>
      <c r="AY351" s="226" t="s">
        <v>175</v>
      </c>
    </row>
    <row r="352" spans="1:65" s="2" customFormat="1" ht="16.5" customHeight="1">
      <c r="A352" s="35"/>
      <c r="B352" s="36"/>
      <c r="C352" s="254" t="s">
        <v>865</v>
      </c>
      <c r="D352" s="254" t="s">
        <v>539</v>
      </c>
      <c r="E352" s="255" t="s">
        <v>4330</v>
      </c>
      <c r="F352" s="256" t="s">
        <v>4331</v>
      </c>
      <c r="G352" s="257" t="s">
        <v>1527</v>
      </c>
      <c r="H352" s="258">
        <v>1</v>
      </c>
      <c r="I352" s="259"/>
      <c r="J352" s="260">
        <f>ROUND(I352*H352,2)</f>
        <v>0</v>
      </c>
      <c r="K352" s="256" t="s">
        <v>1</v>
      </c>
      <c r="L352" s="261"/>
      <c r="M352" s="262" t="s">
        <v>1</v>
      </c>
      <c r="N352" s="263" t="s">
        <v>41</v>
      </c>
      <c r="O352" s="72"/>
      <c r="P352" s="201">
        <f>O352*H352</f>
        <v>0</v>
      </c>
      <c r="Q352" s="201">
        <v>0</v>
      </c>
      <c r="R352" s="201">
        <f>Q352*H352</f>
        <v>0</v>
      </c>
      <c r="S352" s="201">
        <v>0</v>
      </c>
      <c r="T352" s="202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03" t="s">
        <v>3048</v>
      </c>
      <c r="AT352" s="203" t="s">
        <v>539</v>
      </c>
      <c r="AU352" s="203" t="s">
        <v>85</v>
      </c>
      <c r="AY352" s="18" t="s">
        <v>175</v>
      </c>
      <c r="BE352" s="204">
        <f>IF(N352="základní",J352,0)</f>
        <v>0</v>
      </c>
      <c r="BF352" s="204">
        <f>IF(N352="snížená",J352,0)</f>
        <v>0</v>
      </c>
      <c r="BG352" s="204">
        <f>IF(N352="zákl. přenesená",J352,0)</f>
        <v>0</v>
      </c>
      <c r="BH352" s="204">
        <f>IF(N352="sníž. přenesená",J352,0)</f>
        <v>0</v>
      </c>
      <c r="BI352" s="204">
        <f>IF(N352="nulová",J352,0)</f>
        <v>0</v>
      </c>
      <c r="BJ352" s="18" t="s">
        <v>83</v>
      </c>
      <c r="BK352" s="204">
        <f>ROUND(I352*H352,2)</f>
        <v>0</v>
      </c>
      <c r="BL352" s="18" t="s">
        <v>3048</v>
      </c>
      <c r="BM352" s="203" t="s">
        <v>4332</v>
      </c>
    </row>
    <row r="353" spans="1:65" s="14" customFormat="1" ht="11.25">
      <c r="B353" s="216"/>
      <c r="C353" s="217"/>
      <c r="D353" s="207" t="s">
        <v>184</v>
      </c>
      <c r="E353" s="218" t="s">
        <v>1</v>
      </c>
      <c r="F353" s="219" t="s">
        <v>83</v>
      </c>
      <c r="G353" s="217"/>
      <c r="H353" s="220">
        <v>1</v>
      </c>
      <c r="I353" s="221"/>
      <c r="J353" s="217"/>
      <c r="K353" s="217"/>
      <c r="L353" s="222"/>
      <c r="M353" s="223"/>
      <c r="N353" s="224"/>
      <c r="O353" s="224"/>
      <c r="P353" s="224"/>
      <c r="Q353" s="224"/>
      <c r="R353" s="224"/>
      <c r="S353" s="224"/>
      <c r="T353" s="225"/>
      <c r="AT353" s="226" t="s">
        <v>184</v>
      </c>
      <c r="AU353" s="226" t="s">
        <v>85</v>
      </c>
      <c r="AV353" s="14" t="s">
        <v>85</v>
      </c>
      <c r="AW353" s="14" t="s">
        <v>34</v>
      </c>
      <c r="AX353" s="14" t="s">
        <v>83</v>
      </c>
      <c r="AY353" s="226" t="s">
        <v>175</v>
      </c>
    </row>
    <row r="354" spans="1:65" s="2" customFormat="1" ht="16.5" customHeight="1">
      <c r="A354" s="35"/>
      <c r="B354" s="36"/>
      <c r="C354" s="254" t="s">
        <v>870</v>
      </c>
      <c r="D354" s="254" t="s">
        <v>539</v>
      </c>
      <c r="E354" s="255" t="s">
        <v>4333</v>
      </c>
      <c r="F354" s="256" t="s">
        <v>4334</v>
      </c>
      <c r="G354" s="257" t="s">
        <v>1527</v>
      </c>
      <c r="H354" s="258">
        <v>1</v>
      </c>
      <c r="I354" s="259"/>
      <c r="J354" s="260">
        <f>ROUND(I354*H354,2)</f>
        <v>0</v>
      </c>
      <c r="K354" s="256" t="s">
        <v>1</v>
      </c>
      <c r="L354" s="261"/>
      <c r="M354" s="262" t="s">
        <v>1</v>
      </c>
      <c r="N354" s="263" t="s">
        <v>41</v>
      </c>
      <c r="O354" s="72"/>
      <c r="P354" s="201">
        <f>O354*H354</f>
        <v>0</v>
      </c>
      <c r="Q354" s="201">
        <v>0</v>
      </c>
      <c r="R354" s="201">
        <f>Q354*H354</f>
        <v>0</v>
      </c>
      <c r="S354" s="201">
        <v>0</v>
      </c>
      <c r="T354" s="202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03" t="s">
        <v>3048</v>
      </c>
      <c r="AT354" s="203" t="s">
        <v>539</v>
      </c>
      <c r="AU354" s="203" t="s">
        <v>85</v>
      </c>
      <c r="AY354" s="18" t="s">
        <v>175</v>
      </c>
      <c r="BE354" s="204">
        <f>IF(N354="základní",J354,0)</f>
        <v>0</v>
      </c>
      <c r="BF354" s="204">
        <f>IF(N354="snížená",J354,0)</f>
        <v>0</v>
      </c>
      <c r="BG354" s="204">
        <f>IF(N354="zákl. přenesená",J354,0)</f>
        <v>0</v>
      </c>
      <c r="BH354" s="204">
        <f>IF(N354="sníž. přenesená",J354,0)</f>
        <v>0</v>
      </c>
      <c r="BI354" s="204">
        <f>IF(N354="nulová",J354,0)</f>
        <v>0</v>
      </c>
      <c r="BJ354" s="18" t="s">
        <v>83</v>
      </c>
      <c r="BK354" s="204">
        <f>ROUND(I354*H354,2)</f>
        <v>0</v>
      </c>
      <c r="BL354" s="18" t="s">
        <v>3048</v>
      </c>
      <c r="BM354" s="203" t="s">
        <v>4335</v>
      </c>
    </row>
    <row r="355" spans="1:65" s="14" customFormat="1" ht="11.25">
      <c r="B355" s="216"/>
      <c r="C355" s="217"/>
      <c r="D355" s="207" t="s">
        <v>184</v>
      </c>
      <c r="E355" s="218" t="s">
        <v>1</v>
      </c>
      <c r="F355" s="219" t="s">
        <v>83</v>
      </c>
      <c r="G355" s="217"/>
      <c r="H355" s="220">
        <v>1</v>
      </c>
      <c r="I355" s="221"/>
      <c r="J355" s="217"/>
      <c r="K355" s="217"/>
      <c r="L355" s="222"/>
      <c r="M355" s="223"/>
      <c r="N355" s="224"/>
      <c r="O355" s="224"/>
      <c r="P355" s="224"/>
      <c r="Q355" s="224"/>
      <c r="R355" s="224"/>
      <c r="S355" s="224"/>
      <c r="T355" s="225"/>
      <c r="AT355" s="226" t="s">
        <v>184</v>
      </c>
      <c r="AU355" s="226" t="s">
        <v>85</v>
      </c>
      <c r="AV355" s="14" t="s">
        <v>85</v>
      </c>
      <c r="AW355" s="14" t="s">
        <v>34</v>
      </c>
      <c r="AX355" s="14" t="s">
        <v>83</v>
      </c>
      <c r="AY355" s="226" t="s">
        <v>175</v>
      </c>
    </row>
    <row r="356" spans="1:65" s="2" customFormat="1" ht="16.5" customHeight="1">
      <c r="A356" s="35"/>
      <c r="B356" s="36"/>
      <c r="C356" s="254" t="s">
        <v>875</v>
      </c>
      <c r="D356" s="254" t="s">
        <v>539</v>
      </c>
      <c r="E356" s="255" t="s">
        <v>4336</v>
      </c>
      <c r="F356" s="256" t="s">
        <v>4337</v>
      </c>
      <c r="G356" s="257" t="s">
        <v>1527</v>
      </c>
      <c r="H356" s="258">
        <v>1</v>
      </c>
      <c r="I356" s="259"/>
      <c r="J356" s="260">
        <f>ROUND(I356*H356,2)</f>
        <v>0</v>
      </c>
      <c r="K356" s="256" t="s">
        <v>1</v>
      </c>
      <c r="L356" s="261"/>
      <c r="M356" s="262" t="s">
        <v>1</v>
      </c>
      <c r="N356" s="263" t="s">
        <v>41</v>
      </c>
      <c r="O356" s="72"/>
      <c r="P356" s="201">
        <f>O356*H356</f>
        <v>0</v>
      </c>
      <c r="Q356" s="201">
        <v>0</v>
      </c>
      <c r="R356" s="201">
        <f>Q356*H356</f>
        <v>0</v>
      </c>
      <c r="S356" s="201">
        <v>0</v>
      </c>
      <c r="T356" s="202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03" t="s">
        <v>3048</v>
      </c>
      <c r="AT356" s="203" t="s">
        <v>539</v>
      </c>
      <c r="AU356" s="203" t="s">
        <v>85</v>
      </c>
      <c r="AY356" s="18" t="s">
        <v>175</v>
      </c>
      <c r="BE356" s="204">
        <f>IF(N356="základní",J356,0)</f>
        <v>0</v>
      </c>
      <c r="BF356" s="204">
        <f>IF(N356="snížená",J356,0)</f>
        <v>0</v>
      </c>
      <c r="BG356" s="204">
        <f>IF(N356="zákl. přenesená",J356,0)</f>
        <v>0</v>
      </c>
      <c r="BH356" s="204">
        <f>IF(N356="sníž. přenesená",J356,0)</f>
        <v>0</v>
      </c>
      <c r="BI356" s="204">
        <f>IF(N356="nulová",J356,0)</f>
        <v>0</v>
      </c>
      <c r="BJ356" s="18" t="s">
        <v>83</v>
      </c>
      <c r="BK356" s="204">
        <f>ROUND(I356*H356,2)</f>
        <v>0</v>
      </c>
      <c r="BL356" s="18" t="s">
        <v>3048</v>
      </c>
      <c r="BM356" s="203" t="s">
        <v>4338</v>
      </c>
    </row>
    <row r="357" spans="1:65" s="14" customFormat="1" ht="11.25">
      <c r="B357" s="216"/>
      <c r="C357" s="217"/>
      <c r="D357" s="207" t="s">
        <v>184</v>
      </c>
      <c r="E357" s="218" t="s">
        <v>1</v>
      </c>
      <c r="F357" s="219" t="s">
        <v>83</v>
      </c>
      <c r="G357" s="217"/>
      <c r="H357" s="220">
        <v>1</v>
      </c>
      <c r="I357" s="221"/>
      <c r="J357" s="217"/>
      <c r="K357" s="217"/>
      <c r="L357" s="222"/>
      <c r="M357" s="223"/>
      <c r="N357" s="224"/>
      <c r="O357" s="224"/>
      <c r="P357" s="224"/>
      <c r="Q357" s="224"/>
      <c r="R357" s="224"/>
      <c r="S357" s="224"/>
      <c r="T357" s="225"/>
      <c r="AT357" s="226" t="s">
        <v>184</v>
      </c>
      <c r="AU357" s="226" t="s">
        <v>85</v>
      </c>
      <c r="AV357" s="14" t="s">
        <v>85</v>
      </c>
      <c r="AW357" s="14" t="s">
        <v>34</v>
      </c>
      <c r="AX357" s="14" t="s">
        <v>83</v>
      </c>
      <c r="AY357" s="226" t="s">
        <v>175</v>
      </c>
    </row>
    <row r="358" spans="1:65" s="2" customFormat="1" ht="16.5" customHeight="1">
      <c r="A358" s="35"/>
      <c r="B358" s="36"/>
      <c r="C358" s="254" t="s">
        <v>880</v>
      </c>
      <c r="D358" s="254" t="s">
        <v>539</v>
      </c>
      <c r="E358" s="255" t="s">
        <v>4339</v>
      </c>
      <c r="F358" s="256" t="s">
        <v>4340</v>
      </c>
      <c r="G358" s="257" t="s">
        <v>1</v>
      </c>
      <c r="H358" s="258">
        <v>1</v>
      </c>
      <c r="I358" s="259"/>
      <c r="J358" s="260">
        <f>ROUND(I358*H358,2)</f>
        <v>0</v>
      </c>
      <c r="K358" s="256" t="s">
        <v>1</v>
      </c>
      <c r="L358" s="261"/>
      <c r="M358" s="262" t="s">
        <v>1</v>
      </c>
      <c r="N358" s="263" t="s">
        <v>41</v>
      </c>
      <c r="O358" s="72"/>
      <c r="P358" s="201">
        <f>O358*H358</f>
        <v>0</v>
      </c>
      <c r="Q358" s="201">
        <v>0</v>
      </c>
      <c r="R358" s="201">
        <f>Q358*H358</f>
        <v>0</v>
      </c>
      <c r="S358" s="201">
        <v>0</v>
      </c>
      <c r="T358" s="202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03" t="s">
        <v>3048</v>
      </c>
      <c r="AT358" s="203" t="s">
        <v>539</v>
      </c>
      <c r="AU358" s="203" t="s">
        <v>85</v>
      </c>
      <c r="AY358" s="18" t="s">
        <v>175</v>
      </c>
      <c r="BE358" s="204">
        <f>IF(N358="základní",J358,0)</f>
        <v>0</v>
      </c>
      <c r="BF358" s="204">
        <f>IF(N358="snížená",J358,0)</f>
        <v>0</v>
      </c>
      <c r="BG358" s="204">
        <f>IF(N358="zákl. přenesená",J358,0)</f>
        <v>0</v>
      </c>
      <c r="BH358" s="204">
        <f>IF(N358="sníž. přenesená",J358,0)</f>
        <v>0</v>
      </c>
      <c r="BI358" s="204">
        <f>IF(N358="nulová",J358,0)</f>
        <v>0</v>
      </c>
      <c r="BJ358" s="18" t="s">
        <v>83</v>
      </c>
      <c r="BK358" s="204">
        <f>ROUND(I358*H358,2)</f>
        <v>0</v>
      </c>
      <c r="BL358" s="18" t="s">
        <v>3048</v>
      </c>
      <c r="BM358" s="203" t="s">
        <v>4341</v>
      </c>
    </row>
    <row r="359" spans="1:65" s="14" customFormat="1" ht="11.25">
      <c r="B359" s="216"/>
      <c r="C359" s="217"/>
      <c r="D359" s="207" t="s">
        <v>184</v>
      </c>
      <c r="E359" s="218" t="s">
        <v>1</v>
      </c>
      <c r="F359" s="219" t="s">
        <v>83</v>
      </c>
      <c r="G359" s="217"/>
      <c r="H359" s="220">
        <v>1</v>
      </c>
      <c r="I359" s="221"/>
      <c r="J359" s="217"/>
      <c r="K359" s="217"/>
      <c r="L359" s="222"/>
      <c r="M359" s="223"/>
      <c r="N359" s="224"/>
      <c r="O359" s="224"/>
      <c r="P359" s="224"/>
      <c r="Q359" s="224"/>
      <c r="R359" s="224"/>
      <c r="S359" s="224"/>
      <c r="T359" s="225"/>
      <c r="AT359" s="226" t="s">
        <v>184</v>
      </c>
      <c r="AU359" s="226" t="s">
        <v>85</v>
      </c>
      <c r="AV359" s="14" t="s">
        <v>85</v>
      </c>
      <c r="AW359" s="14" t="s">
        <v>34</v>
      </c>
      <c r="AX359" s="14" t="s">
        <v>83</v>
      </c>
      <c r="AY359" s="226" t="s">
        <v>175</v>
      </c>
    </row>
    <row r="360" spans="1:65" s="2" customFormat="1" ht="21.75" customHeight="1">
      <c r="A360" s="35"/>
      <c r="B360" s="36"/>
      <c r="C360" s="254" t="s">
        <v>885</v>
      </c>
      <c r="D360" s="254" t="s">
        <v>539</v>
      </c>
      <c r="E360" s="255" t="s">
        <v>4106</v>
      </c>
      <c r="F360" s="256" t="s">
        <v>4107</v>
      </c>
      <c r="G360" s="257" t="s">
        <v>251</v>
      </c>
      <c r="H360" s="258">
        <v>30</v>
      </c>
      <c r="I360" s="259"/>
      <c r="J360" s="260">
        <f>ROUND(I360*H360,2)</f>
        <v>0</v>
      </c>
      <c r="K360" s="256" t="s">
        <v>1</v>
      </c>
      <c r="L360" s="261"/>
      <c r="M360" s="262" t="s">
        <v>1</v>
      </c>
      <c r="N360" s="263" t="s">
        <v>41</v>
      </c>
      <c r="O360" s="72"/>
      <c r="P360" s="201">
        <f>O360*H360</f>
        <v>0</v>
      </c>
      <c r="Q360" s="201">
        <v>0</v>
      </c>
      <c r="R360" s="201">
        <f>Q360*H360</f>
        <v>0</v>
      </c>
      <c r="S360" s="201">
        <v>0</v>
      </c>
      <c r="T360" s="202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03" t="s">
        <v>3048</v>
      </c>
      <c r="AT360" s="203" t="s">
        <v>539</v>
      </c>
      <c r="AU360" s="203" t="s">
        <v>85</v>
      </c>
      <c r="AY360" s="18" t="s">
        <v>175</v>
      </c>
      <c r="BE360" s="204">
        <f>IF(N360="základní",J360,0)</f>
        <v>0</v>
      </c>
      <c r="BF360" s="204">
        <f>IF(N360="snížená",J360,0)</f>
        <v>0</v>
      </c>
      <c r="BG360" s="204">
        <f>IF(N360="zákl. přenesená",J360,0)</f>
        <v>0</v>
      </c>
      <c r="BH360" s="204">
        <f>IF(N360="sníž. přenesená",J360,0)</f>
        <v>0</v>
      </c>
      <c r="BI360" s="204">
        <f>IF(N360="nulová",J360,0)</f>
        <v>0</v>
      </c>
      <c r="BJ360" s="18" t="s">
        <v>83</v>
      </c>
      <c r="BK360" s="204">
        <f>ROUND(I360*H360,2)</f>
        <v>0</v>
      </c>
      <c r="BL360" s="18" t="s">
        <v>3048</v>
      </c>
      <c r="BM360" s="203" t="s">
        <v>4342</v>
      </c>
    </row>
    <row r="361" spans="1:65" s="14" customFormat="1" ht="11.25">
      <c r="B361" s="216"/>
      <c r="C361" s="217"/>
      <c r="D361" s="207" t="s">
        <v>184</v>
      </c>
      <c r="E361" s="218" t="s">
        <v>1</v>
      </c>
      <c r="F361" s="219" t="s">
        <v>508</v>
      </c>
      <c r="G361" s="217"/>
      <c r="H361" s="220">
        <v>30</v>
      </c>
      <c r="I361" s="221"/>
      <c r="J361" s="217"/>
      <c r="K361" s="217"/>
      <c r="L361" s="222"/>
      <c r="M361" s="223"/>
      <c r="N361" s="224"/>
      <c r="O361" s="224"/>
      <c r="P361" s="224"/>
      <c r="Q361" s="224"/>
      <c r="R361" s="224"/>
      <c r="S361" s="224"/>
      <c r="T361" s="225"/>
      <c r="AT361" s="226" t="s">
        <v>184</v>
      </c>
      <c r="AU361" s="226" t="s">
        <v>85</v>
      </c>
      <c r="AV361" s="14" t="s">
        <v>85</v>
      </c>
      <c r="AW361" s="14" t="s">
        <v>34</v>
      </c>
      <c r="AX361" s="14" t="s">
        <v>83</v>
      </c>
      <c r="AY361" s="226" t="s">
        <v>175</v>
      </c>
    </row>
    <row r="362" spans="1:65" s="2" customFormat="1" ht="24.2" customHeight="1">
      <c r="A362" s="35"/>
      <c r="B362" s="36"/>
      <c r="C362" s="192" t="s">
        <v>890</v>
      </c>
      <c r="D362" s="192" t="s">
        <v>178</v>
      </c>
      <c r="E362" s="193" t="s">
        <v>4110</v>
      </c>
      <c r="F362" s="194" t="s">
        <v>4111</v>
      </c>
      <c r="G362" s="195" t="s">
        <v>251</v>
      </c>
      <c r="H362" s="196">
        <v>30</v>
      </c>
      <c r="I362" s="197"/>
      <c r="J362" s="198">
        <f>ROUND(I362*H362,2)</f>
        <v>0</v>
      </c>
      <c r="K362" s="194" t="s">
        <v>224</v>
      </c>
      <c r="L362" s="40"/>
      <c r="M362" s="199" t="s">
        <v>1</v>
      </c>
      <c r="N362" s="200" t="s">
        <v>41</v>
      </c>
      <c r="O362" s="72"/>
      <c r="P362" s="201">
        <f>O362*H362</f>
        <v>0</v>
      </c>
      <c r="Q362" s="201">
        <v>0</v>
      </c>
      <c r="R362" s="201">
        <f>Q362*H362</f>
        <v>0</v>
      </c>
      <c r="S362" s="201">
        <v>0</v>
      </c>
      <c r="T362" s="202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03" t="s">
        <v>3048</v>
      </c>
      <c r="AT362" s="203" t="s">
        <v>178</v>
      </c>
      <c r="AU362" s="203" t="s">
        <v>85</v>
      </c>
      <c r="AY362" s="18" t="s">
        <v>175</v>
      </c>
      <c r="BE362" s="204">
        <f>IF(N362="základní",J362,0)</f>
        <v>0</v>
      </c>
      <c r="BF362" s="204">
        <f>IF(N362="snížená",J362,0)</f>
        <v>0</v>
      </c>
      <c r="BG362" s="204">
        <f>IF(N362="zákl. přenesená",J362,0)</f>
        <v>0</v>
      </c>
      <c r="BH362" s="204">
        <f>IF(N362="sníž. přenesená",J362,0)</f>
        <v>0</v>
      </c>
      <c r="BI362" s="204">
        <f>IF(N362="nulová",J362,0)</f>
        <v>0</v>
      </c>
      <c r="BJ362" s="18" t="s">
        <v>83</v>
      </c>
      <c r="BK362" s="204">
        <f>ROUND(I362*H362,2)</f>
        <v>0</v>
      </c>
      <c r="BL362" s="18" t="s">
        <v>3048</v>
      </c>
      <c r="BM362" s="203" t="s">
        <v>4343</v>
      </c>
    </row>
    <row r="363" spans="1:65" s="2" customFormat="1" ht="11.25">
      <c r="A363" s="35"/>
      <c r="B363" s="36"/>
      <c r="C363" s="37"/>
      <c r="D363" s="227" t="s">
        <v>193</v>
      </c>
      <c r="E363" s="37"/>
      <c r="F363" s="228" t="s">
        <v>4113</v>
      </c>
      <c r="G363" s="37"/>
      <c r="H363" s="37"/>
      <c r="I363" s="229"/>
      <c r="J363" s="37"/>
      <c r="K363" s="37"/>
      <c r="L363" s="40"/>
      <c r="M363" s="230"/>
      <c r="N363" s="231"/>
      <c r="O363" s="72"/>
      <c r="P363" s="72"/>
      <c r="Q363" s="72"/>
      <c r="R363" s="72"/>
      <c r="S363" s="72"/>
      <c r="T363" s="73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T363" s="18" t="s">
        <v>193</v>
      </c>
      <c r="AU363" s="18" t="s">
        <v>85</v>
      </c>
    </row>
    <row r="364" spans="1:65" s="14" customFormat="1" ht="11.25">
      <c r="B364" s="216"/>
      <c r="C364" s="217"/>
      <c r="D364" s="207" t="s">
        <v>184</v>
      </c>
      <c r="E364" s="218" t="s">
        <v>1</v>
      </c>
      <c r="F364" s="219" t="s">
        <v>508</v>
      </c>
      <c r="G364" s="217"/>
      <c r="H364" s="220">
        <v>30</v>
      </c>
      <c r="I364" s="221"/>
      <c r="J364" s="217"/>
      <c r="K364" s="217"/>
      <c r="L364" s="222"/>
      <c r="M364" s="223"/>
      <c r="N364" s="224"/>
      <c r="O364" s="224"/>
      <c r="P364" s="224"/>
      <c r="Q364" s="224"/>
      <c r="R364" s="224"/>
      <c r="S364" s="224"/>
      <c r="T364" s="225"/>
      <c r="AT364" s="226" t="s">
        <v>184</v>
      </c>
      <c r="AU364" s="226" t="s">
        <v>85</v>
      </c>
      <c r="AV364" s="14" t="s">
        <v>85</v>
      </c>
      <c r="AW364" s="14" t="s">
        <v>34</v>
      </c>
      <c r="AX364" s="14" t="s">
        <v>83</v>
      </c>
      <c r="AY364" s="226" t="s">
        <v>175</v>
      </c>
    </row>
    <row r="365" spans="1:65" s="2" customFormat="1" ht="24.2" customHeight="1">
      <c r="A365" s="35"/>
      <c r="B365" s="36"/>
      <c r="C365" s="254" t="s">
        <v>895</v>
      </c>
      <c r="D365" s="254" t="s">
        <v>539</v>
      </c>
      <c r="E365" s="255" t="s">
        <v>4142</v>
      </c>
      <c r="F365" s="256" t="s">
        <v>4143</v>
      </c>
      <c r="G365" s="257" t="s">
        <v>251</v>
      </c>
      <c r="H365" s="258">
        <v>250</v>
      </c>
      <c r="I365" s="259"/>
      <c r="J365" s="260">
        <f>ROUND(I365*H365,2)</f>
        <v>0</v>
      </c>
      <c r="K365" s="256" t="s">
        <v>1</v>
      </c>
      <c r="L365" s="261"/>
      <c r="M365" s="262" t="s">
        <v>1</v>
      </c>
      <c r="N365" s="263" t="s">
        <v>41</v>
      </c>
      <c r="O365" s="72"/>
      <c r="P365" s="201">
        <f>O365*H365</f>
        <v>0</v>
      </c>
      <c r="Q365" s="201">
        <v>0</v>
      </c>
      <c r="R365" s="201">
        <f>Q365*H365</f>
        <v>0</v>
      </c>
      <c r="S365" s="201">
        <v>0</v>
      </c>
      <c r="T365" s="202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03" t="s">
        <v>3048</v>
      </c>
      <c r="AT365" s="203" t="s">
        <v>539</v>
      </c>
      <c r="AU365" s="203" t="s">
        <v>85</v>
      </c>
      <c r="AY365" s="18" t="s">
        <v>175</v>
      </c>
      <c r="BE365" s="204">
        <f>IF(N365="základní",J365,0)</f>
        <v>0</v>
      </c>
      <c r="BF365" s="204">
        <f>IF(N365="snížená",J365,0)</f>
        <v>0</v>
      </c>
      <c r="BG365" s="204">
        <f>IF(N365="zákl. přenesená",J365,0)</f>
        <v>0</v>
      </c>
      <c r="BH365" s="204">
        <f>IF(N365="sníž. přenesená",J365,0)</f>
        <v>0</v>
      </c>
      <c r="BI365" s="204">
        <f>IF(N365="nulová",J365,0)</f>
        <v>0</v>
      </c>
      <c r="BJ365" s="18" t="s">
        <v>83</v>
      </c>
      <c r="BK365" s="204">
        <f>ROUND(I365*H365,2)</f>
        <v>0</v>
      </c>
      <c r="BL365" s="18" t="s">
        <v>3048</v>
      </c>
      <c r="BM365" s="203" t="s">
        <v>4344</v>
      </c>
    </row>
    <row r="366" spans="1:65" s="14" customFormat="1" ht="11.25">
      <c r="B366" s="216"/>
      <c r="C366" s="217"/>
      <c r="D366" s="207" t="s">
        <v>184</v>
      </c>
      <c r="E366" s="218" t="s">
        <v>1</v>
      </c>
      <c r="F366" s="219" t="s">
        <v>1774</v>
      </c>
      <c r="G366" s="217"/>
      <c r="H366" s="220">
        <v>250</v>
      </c>
      <c r="I366" s="221"/>
      <c r="J366" s="217"/>
      <c r="K366" s="217"/>
      <c r="L366" s="222"/>
      <c r="M366" s="223"/>
      <c r="N366" s="224"/>
      <c r="O366" s="224"/>
      <c r="P366" s="224"/>
      <c r="Q366" s="224"/>
      <c r="R366" s="224"/>
      <c r="S366" s="224"/>
      <c r="T366" s="225"/>
      <c r="AT366" s="226" t="s">
        <v>184</v>
      </c>
      <c r="AU366" s="226" t="s">
        <v>85</v>
      </c>
      <c r="AV366" s="14" t="s">
        <v>85</v>
      </c>
      <c r="AW366" s="14" t="s">
        <v>34</v>
      </c>
      <c r="AX366" s="14" t="s">
        <v>83</v>
      </c>
      <c r="AY366" s="226" t="s">
        <v>175</v>
      </c>
    </row>
    <row r="367" spans="1:65" s="2" customFormat="1" ht="21.75" customHeight="1">
      <c r="A367" s="35"/>
      <c r="B367" s="36"/>
      <c r="C367" s="192" t="s">
        <v>900</v>
      </c>
      <c r="D367" s="192" t="s">
        <v>178</v>
      </c>
      <c r="E367" s="193" t="s">
        <v>4345</v>
      </c>
      <c r="F367" s="194" t="s">
        <v>4346</v>
      </c>
      <c r="G367" s="195" t="s">
        <v>251</v>
      </c>
      <c r="H367" s="196">
        <v>250</v>
      </c>
      <c r="I367" s="197"/>
      <c r="J367" s="198">
        <f>ROUND(I367*H367,2)</f>
        <v>0</v>
      </c>
      <c r="K367" s="194" t="s">
        <v>224</v>
      </c>
      <c r="L367" s="40"/>
      <c r="M367" s="199" t="s">
        <v>1</v>
      </c>
      <c r="N367" s="200" t="s">
        <v>41</v>
      </c>
      <c r="O367" s="72"/>
      <c r="P367" s="201">
        <f>O367*H367</f>
        <v>0</v>
      </c>
      <c r="Q367" s="201">
        <v>0</v>
      </c>
      <c r="R367" s="201">
        <f>Q367*H367</f>
        <v>0</v>
      </c>
      <c r="S367" s="201">
        <v>0</v>
      </c>
      <c r="T367" s="202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03" t="s">
        <v>3048</v>
      </c>
      <c r="AT367" s="203" t="s">
        <v>178</v>
      </c>
      <c r="AU367" s="203" t="s">
        <v>85</v>
      </c>
      <c r="AY367" s="18" t="s">
        <v>175</v>
      </c>
      <c r="BE367" s="204">
        <f>IF(N367="základní",J367,0)</f>
        <v>0</v>
      </c>
      <c r="BF367" s="204">
        <f>IF(N367="snížená",J367,0)</f>
        <v>0</v>
      </c>
      <c r="BG367" s="204">
        <f>IF(N367="zákl. přenesená",J367,0)</f>
        <v>0</v>
      </c>
      <c r="BH367" s="204">
        <f>IF(N367="sníž. přenesená",J367,0)</f>
        <v>0</v>
      </c>
      <c r="BI367" s="204">
        <f>IF(N367="nulová",J367,0)</f>
        <v>0</v>
      </c>
      <c r="BJ367" s="18" t="s">
        <v>83</v>
      </c>
      <c r="BK367" s="204">
        <f>ROUND(I367*H367,2)</f>
        <v>0</v>
      </c>
      <c r="BL367" s="18" t="s">
        <v>3048</v>
      </c>
      <c r="BM367" s="203" t="s">
        <v>4347</v>
      </c>
    </row>
    <row r="368" spans="1:65" s="2" customFormat="1" ht="11.25">
      <c r="A368" s="35"/>
      <c r="B368" s="36"/>
      <c r="C368" s="37"/>
      <c r="D368" s="227" t="s">
        <v>193</v>
      </c>
      <c r="E368" s="37"/>
      <c r="F368" s="228" t="s">
        <v>4348</v>
      </c>
      <c r="G368" s="37"/>
      <c r="H368" s="37"/>
      <c r="I368" s="229"/>
      <c r="J368" s="37"/>
      <c r="K368" s="37"/>
      <c r="L368" s="40"/>
      <c r="M368" s="230"/>
      <c r="N368" s="231"/>
      <c r="O368" s="72"/>
      <c r="P368" s="72"/>
      <c r="Q368" s="72"/>
      <c r="R368" s="72"/>
      <c r="S368" s="72"/>
      <c r="T368" s="73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T368" s="18" t="s">
        <v>193</v>
      </c>
      <c r="AU368" s="18" t="s">
        <v>85</v>
      </c>
    </row>
    <row r="369" spans="1:65" s="14" customFormat="1" ht="11.25">
      <c r="B369" s="216"/>
      <c r="C369" s="217"/>
      <c r="D369" s="207" t="s">
        <v>184</v>
      </c>
      <c r="E369" s="218" t="s">
        <v>1</v>
      </c>
      <c r="F369" s="219" t="s">
        <v>1774</v>
      </c>
      <c r="G369" s="217"/>
      <c r="H369" s="220">
        <v>250</v>
      </c>
      <c r="I369" s="221"/>
      <c r="J369" s="217"/>
      <c r="K369" s="217"/>
      <c r="L369" s="222"/>
      <c r="M369" s="223"/>
      <c r="N369" s="224"/>
      <c r="O369" s="224"/>
      <c r="P369" s="224"/>
      <c r="Q369" s="224"/>
      <c r="R369" s="224"/>
      <c r="S369" s="224"/>
      <c r="T369" s="225"/>
      <c r="AT369" s="226" t="s">
        <v>184</v>
      </c>
      <c r="AU369" s="226" t="s">
        <v>85</v>
      </c>
      <c r="AV369" s="14" t="s">
        <v>85</v>
      </c>
      <c r="AW369" s="14" t="s">
        <v>34</v>
      </c>
      <c r="AX369" s="14" t="s">
        <v>83</v>
      </c>
      <c r="AY369" s="226" t="s">
        <v>175</v>
      </c>
    </row>
    <row r="370" spans="1:65" s="2" customFormat="1" ht="16.5" customHeight="1">
      <c r="A370" s="35"/>
      <c r="B370" s="36"/>
      <c r="C370" s="192" t="s">
        <v>905</v>
      </c>
      <c r="D370" s="192" t="s">
        <v>178</v>
      </c>
      <c r="E370" s="193" t="s">
        <v>4349</v>
      </c>
      <c r="F370" s="194" t="s">
        <v>4350</v>
      </c>
      <c r="G370" s="195" t="s">
        <v>181</v>
      </c>
      <c r="H370" s="196">
        <v>1</v>
      </c>
      <c r="I370" s="197"/>
      <c r="J370" s="198">
        <f>ROUND(I370*H370,2)</f>
        <v>0</v>
      </c>
      <c r="K370" s="194" t="s">
        <v>224</v>
      </c>
      <c r="L370" s="40"/>
      <c r="M370" s="199" t="s">
        <v>1</v>
      </c>
      <c r="N370" s="200" t="s">
        <v>41</v>
      </c>
      <c r="O370" s="72"/>
      <c r="P370" s="201">
        <f>O370*H370</f>
        <v>0</v>
      </c>
      <c r="Q370" s="201">
        <v>0</v>
      </c>
      <c r="R370" s="201">
        <f>Q370*H370</f>
        <v>0</v>
      </c>
      <c r="S370" s="201">
        <v>0</v>
      </c>
      <c r="T370" s="202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03" t="s">
        <v>3048</v>
      </c>
      <c r="AT370" s="203" t="s">
        <v>178</v>
      </c>
      <c r="AU370" s="203" t="s">
        <v>85</v>
      </c>
      <c r="AY370" s="18" t="s">
        <v>175</v>
      </c>
      <c r="BE370" s="204">
        <f>IF(N370="základní",J370,0)</f>
        <v>0</v>
      </c>
      <c r="BF370" s="204">
        <f>IF(N370="snížená",J370,0)</f>
        <v>0</v>
      </c>
      <c r="BG370" s="204">
        <f>IF(N370="zákl. přenesená",J370,0)</f>
        <v>0</v>
      </c>
      <c r="BH370" s="204">
        <f>IF(N370="sníž. přenesená",J370,0)</f>
        <v>0</v>
      </c>
      <c r="BI370" s="204">
        <f>IF(N370="nulová",J370,0)</f>
        <v>0</v>
      </c>
      <c r="BJ370" s="18" t="s">
        <v>83</v>
      </c>
      <c r="BK370" s="204">
        <f>ROUND(I370*H370,2)</f>
        <v>0</v>
      </c>
      <c r="BL370" s="18" t="s">
        <v>3048</v>
      </c>
      <c r="BM370" s="203" t="s">
        <v>4351</v>
      </c>
    </row>
    <row r="371" spans="1:65" s="2" customFormat="1" ht="11.25">
      <c r="A371" s="35"/>
      <c r="B371" s="36"/>
      <c r="C371" s="37"/>
      <c r="D371" s="227" t="s">
        <v>193</v>
      </c>
      <c r="E371" s="37"/>
      <c r="F371" s="228" t="s">
        <v>4352</v>
      </c>
      <c r="G371" s="37"/>
      <c r="H371" s="37"/>
      <c r="I371" s="229"/>
      <c r="J371" s="37"/>
      <c r="K371" s="37"/>
      <c r="L371" s="40"/>
      <c r="M371" s="230"/>
      <c r="N371" s="231"/>
      <c r="O371" s="72"/>
      <c r="P371" s="72"/>
      <c r="Q371" s="72"/>
      <c r="R371" s="72"/>
      <c r="S371" s="72"/>
      <c r="T371" s="73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T371" s="18" t="s">
        <v>193</v>
      </c>
      <c r="AU371" s="18" t="s">
        <v>85</v>
      </c>
    </row>
    <row r="372" spans="1:65" s="14" customFormat="1" ht="11.25">
      <c r="B372" s="216"/>
      <c r="C372" s="217"/>
      <c r="D372" s="207" t="s">
        <v>184</v>
      </c>
      <c r="E372" s="218" t="s">
        <v>1</v>
      </c>
      <c r="F372" s="219" t="s">
        <v>83</v>
      </c>
      <c r="G372" s="217"/>
      <c r="H372" s="220">
        <v>1</v>
      </c>
      <c r="I372" s="221"/>
      <c r="J372" s="217"/>
      <c r="K372" s="217"/>
      <c r="L372" s="222"/>
      <c r="M372" s="223"/>
      <c r="N372" s="224"/>
      <c r="O372" s="224"/>
      <c r="P372" s="224"/>
      <c r="Q372" s="224"/>
      <c r="R372" s="224"/>
      <c r="S372" s="224"/>
      <c r="T372" s="225"/>
      <c r="AT372" s="226" t="s">
        <v>184</v>
      </c>
      <c r="AU372" s="226" t="s">
        <v>85</v>
      </c>
      <c r="AV372" s="14" t="s">
        <v>85</v>
      </c>
      <c r="AW372" s="14" t="s">
        <v>34</v>
      </c>
      <c r="AX372" s="14" t="s">
        <v>83</v>
      </c>
      <c r="AY372" s="226" t="s">
        <v>175</v>
      </c>
    </row>
    <row r="373" spans="1:65" s="2" customFormat="1" ht="16.5" customHeight="1">
      <c r="A373" s="35"/>
      <c r="B373" s="36"/>
      <c r="C373" s="192" t="s">
        <v>910</v>
      </c>
      <c r="D373" s="192" t="s">
        <v>178</v>
      </c>
      <c r="E373" s="193" t="s">
        <v>4353</v>
      </c>
      <c r="F373" s="194" t="s">
        <v>4354</v>
      </c>
      <c r="G373" s="195" t="s">
        <v>1527</v>
      </c>
      <c r="H373" s="196">
        <v>1</v>
      </c>
      <c r="I373" s="197"/>
      <c r="J373" s="198">
        <f>ROUND(I373*H373,2)</f>
        <v>0</v>
      </c>
      <c r="K373" s="194" t="s">
        <v>1</v>
      </c>
      <c r="L373" s="40"/>
      <c r="M373" s="199" t="s">
        <v>1</v>
      </c>
      <c r="N373" s="200" t="s">
        <v>41</v>
      </c>
      <c r="O373" s="72"/>
      <c r="P373" s="201">
        <f>O373*H373</f>
        <v>0</v>
      </c>
      <c r="Q373" s="201">
        <v>0</v>
      </c>
      <c r="R373" s="201">
        <f>Q373*H373</f>
        <v>0</v>
      </c>
      <c r="S373" s="201">
        <v>0</v>
      </c>
      <c r="T373" s="202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03" t="s">
        <v>3048</v>
      </c>
      <c r="AT373" s="203" t="s">
        <v>178</v>
      </c>
      <c r="AU373" s="203" t="s">
        <v>85</v>
      </c>
      <c r="AY373" s="18" t="s">
        <v>175</v>
      </c>
      <c r="BE373" s="204">
        <f>IF(N373="základní",J373,0)</f>
        <v>0</v>
      </c>
      <c r="BF373" s="204">
        <f>IF(N373="snížená",J373,0)</f>
        <v>0</v>
      </c>
      <c r="BG373" s="204">
        <f>IF(N373="zákl. přenesená",J373,0)</f>
        <v>0</v>
      </c>
      <c r="BH373" s="204">
        <f>IF(N373="sníž. přenesená",J373,0)</f>
        <v>0</v>
      </c>
      <c r="BI373" s="204">
        <f>IF(N373="nulová",J373,0)</f>
        <v>0</v>
      </c>
      <c r="BJ373" s="18" t="s">
        <v>83</v>
      </c>
      <c r="BK373" s="204">
        <f>ROUND(I373*H373,2)</f>
        <v>0</v>
      </c>
      <c r="BL373" s="18" t="s">
        <v>3048</v>
      </c>
      <c r="BM373" s="203" t="s">
        <v>4355</v>
      </c>
    </row>
    <row r="374" spans="1:65" s="14" customFormat="1" ht="11.25">
      <c r="B374" s="216"/>
      <c r="C374" s="217"/>
      <c r="D374" s="207" t="s">
        <v>184</v>
      </c>
      <c r="E374" s="218" t="s">
        <v>1</v>
      </c>
      <c r="F374" s="219" t="s">
        <v>83</v>
      </c>
      <c r="G374" s="217"/>
      <c r="H374" s="220">
        <v>1</v>
      </c>
      <c r="I374" s="221"/>
      <c r="J374" s="217"/>
      <c r="K374" s="217"/>
      <c r="L374" s="222"/>
      <c r="M374" s="223"/>
      <c r="N374" s="224"/>
      <c r="O374" s="224"/>
      <c r="P374" s="224"/>
      <c r="Q374" s="224"/>
      <c r="R374" s="224"/>
      <c r="S374" s="224"/>
      <c r="T374" s="225"/>
      <c r="AT374" s="226" t="s">
        <v>184</v>
      </c>
      <c r="AU374" s="226" t="s">
        <v>85</v>
      </c>
      <c r="AV374" s="14" t="s">
        <v>85</v>
      </c>
      <c r="AW374" s="14" t="s">
        <v>34</v>
      </c>
      <c r="AX374" s="14" t="s">
        <v>83</v>
      </c>
      <c r="AY374" s="226" t="s">
        <v>175</v>
      </c>
    </row>
    <row r="375" spans="1:65" s="12" customFormat="1" ht="22.9" customHeight="1">
      <c r="B375" s="176"/>
      <c r="C375" s="177"/>
      <c r="D375" s="178" t="s">
        <v>75</v>
      </c>
      <c r="E375" s="190" t="s">
        <v>4356</v>
      </c>
      <c r="F375" s="190" t="s">
        <v>4357</v>
      </c>
      <c r="G375" s="177"/>
      <c r="H375" s="177"/>
      <c r="I375" s="180"/>
      <c r="J375" s="191">
        <f>BK375</f>
        <v>0</v>
      </c>
      <c r="K375" s="177"/>
      <c r="L375" s="182"/>
      <c r="M375" s="183"/>
      <c r="N375" s="184"/>
      <c r="O375" s="184"/>
      <c r="P375" s="185">
        <f>SUM(P376:P406)</f>
        <v>0</v>
      </c>
      <c r="Q375" s="184"/>
      <c r="R375" s="185">
        <f>SUM(R376:R406)</f>
        <v>0</v>
      </c>
      <c r="S375" s="184"/>
      <c r="T375" s="186">
        <f>SUM(T376:T406)</f>
        <v>0</v>
      </c>
      <c r="AR375" s="187" t="s">
        <v>83</v>
      </c>
      <c r="AT375" s="188" t="s">
        <v>75</v>
      </c>
      <c r="AU375" s="188" t="s">
        <v>83</v>
      </c>
      <c r="AY375" s="187" t="s">
        <v>175</v>
      </c>
      <c r="BK375" s="189">
        <f>SUM(BK376:BK406)</f>
        <v>0</v>
      </c>
    </row>
    <row r="376" spans="1:65" s="2" customFormat="1" ht="16.5" customHeight="1">
      <c r="A376" s="35"/>
      <c r="B376" s="36"/>
      <c r="C376" s="254" t="s">
        <v>915</v>
      </c>
      <c r="D376" s="254" t="s">
        <v>539</v>
      </c>
      <c r="E376" s="255" t="s">
        <v>4358</v>
      </c>
      <c r="F376" s="256" t="s">
        <v>4115</v>
      </c>
      <c r="G376" s="257" t="s">
        <v>1527</v>
      </c>
      <c r="H376" s="258">
        <v>1</v>
      </c>
      <c r="I376" s="259"/>
      <c r="J376" s="260">
        <f>ROUND(I376*H376,2)</f>
        <v>0</v>
      </c>
      <c r="K376" s="256" t="s">
        <v>1</v>
      </c>
      <c r="L376" s="261"/>
      <c r="M376" s="262" t="s">
        <v>1</v>
      </c>
      <c r="N376" s="263" t="s">
        <v>41</v>
      </c>
      <c r="O376" s="72"/>
      <c r="P376" s="201">
        <f>O376*H376</f>
        <v>0</v>
      </c>
      <c r="Q376" s="201">
        <v>0</v>
      </c>
      <c r="R376" s="201">
        <f>Q376*H376</f>
        <v>0</v>
      </c>
      <c r="S376" s="201">
        <v>0</v>
      </c>
      <c r="T376" s="202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03" t="s">
        <v>3048</v>
      </c>
      <c r="AT376" s="203" t="s">
        <v>539</v>
      </c>
      <c r="AU376" s="203" t="s">
        <v>85</v>
      </c>
      <c r="AY376" s="18" t="s">
        <v>175</v>
      </c>
      <c r="BE376" s="204">
        <f>IF(N376="základní",J376,0)</f>
        <v>0</v>
      </c>
      <c r="BF376" s="204">
        <f>IF(N376="snížená",J376,0)</f>
        <v>0</v>
      </c>
      <c r="BG376" s="204">
        <f>IF(N376="zákl. přenesená",J376,0)</f>
        <v>0</v>
      </c>
      <c r="BH376" s="204">
        <f>IF(N376="sníž. přenesená",J376,0)</f>
        <v>0</v>
      </c>
      <c r="BI376" s="204">
        <f>IF(N376="nulová",J376,0)</f>
        <v>0</v>
      </c>
      <c r="BJ376" s="18" t="s">
        <v>83</v>
      </c>
      <c r="BK376" s="204">
        <f>ROUND(I376*H376,2)</f>
        <v>0</v>
      </c>
      <c r="BL376" s="18" t="s">
        <v>3048</v>
      </c>
      <c r="BM376" s="203" t="s">
        <v>4359</v>
      </c>
    </row>
    <row r="377" spans="1:65" s="14" customFormat="1" ht="11.25">
      <c r="B377" s="216"/>
      <c r="C377" s="217"/>
      <c r="D377" s="207" t="s">
        <v>184</v>
      </c>
      <c r="E377" s="218" t="s">
        <v>1</v>
      </c>
      <c r="F377" s="219" t="s">
        <v>83</v>
      </c>
      <c r="G377" s="217"/>
      <c r="H377" s="220">
        <v>1</v>
      </c>
      <c r="I377" s="221"/>
      <c r="J377" s="217"/>
      <c r="K377" s="217"/>
      <c r="L377" s="222"/>
      <c r="M377" s="223"/>
      <c r="N377" s="224"/>
      <c r="O377" s="224"/>
      <c r="P377" s="224"/>
      <c r="Q377" s="224"/>
      <c r="R377" s="224"/>
      <c r="S377" s="224"/>
      <c r="T377" s="225"/>
      <c r="AT377" s="226" t="s">
        <v>184</v>
      </c>
      <c r="AU377" s="226" t="s">
        <v>85</v>
      </c>
      <c r="AV377" s="14" t="s">
        <v>85</v>
      </c>
      <c r="AW377" s="14" t="s">
        <v>34</v>
      </c>
      <c r="AX377" s="14" t="s">
        <v>83</v>
      </c>
      <c r="AY377" s="226" t="s">
        <v>175</v>
      </c>
    </row>
    <row r="378" spans="1:65" s="2" customFormat="1" ht="24.2" customHeight="1">
      <c r="A378" s="35"/>
      <c r="B378" s="36"/>
      <c r="C378" s="192" t="s">
        <v>920</v>
      </c>
      <c r="D378" s="192" t="s">
        <v>178</v>
      </c>
      <c r="E378" s="193" t="s">
        <v>4123</v>
      </c>
      <c r="F378" s="194" t="s">
        <v>4124</v>
      </c>
      <c r="G378" s="195" t="s">
        <v>181</v>
      </c>
      <c r="H378" s="196">
        <v>1</v>
      </c>
      <c r="I378" s="197"/>
      <c r="J378" s="198">
        <f>ROUND(I378*H378,2)</f>
        <v>0</v>
      </c>
      <c r="K378" s="194" t="s">
        <v>224</v>
      </c>
      <c r="L378" s="40"/>
      <c r="M378" s="199" t="s">
        <v>1</v>
      </c>
      <c r="N378" s="200" t="s">
        <v>41</v>
      </c>
      <c r="O378" s="72"/>
      <c r="P378" s="201">
        <f>O378*H378</f>
        <v>0</v>
      </c>
      <c r="Q378" s="201">
        <v>0</v>
      </c>
      <c r="R378" s="201">
        <f>Q378*H378</f>
        <v>0</v>
      </c>
      <c r="S378" s="201">
        <v>0</v>
      </c>
      <c r="T378" s="202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03" t="s">
        <v>3048</v>
      </c>
      <c r="AT378" s="203" t="s">
        <v>178</v>
      </c>
      <c r="AU378" s="203" t="s">
        <v>85</v>
      </c>
      <c r="AY378" s="18" t="s">
        <v>175</v>
      </c>
      <c r="BE378" s="204">
        <f>IF(N378="základní",J378,0)</f>
        <v>0</v>
      </c>
      <c r="BF378" s="204">
        <f>IF(N378="snížená",J378,0)</f>
        <v>0</v>
      </c>
      <c r="BG378" s="204">
        <f>IF(N378="zákl. přenesená",J378,0)</f>
        <v>0</v>
      </c>
      <c r="BH378" s="204">
        <f>IF(N378="sníž. přenesená",J378,0)</f>
        <v>0</v>
      </c>
      <c r="BI378" s="204">
        <f>IF(N378="nulová",J378,0)</f>
        <v>0</v>
      </c>
      <c r="BJ378" s="18" t="s">
        <v>83</v>
      </c>
      <c r="BK378" s="204">
        <f>ROUND(I378*H378,2)</f>
        <v>0</v>
      </c>
      <c r="BL378" s="18" t="s">
        <v>3048</v>
      </c>
      <c r="BM378" s="203" t="s">
        <v>4360</v>
      </c>
    </row>
    <row r="379" spans="1:65" s="2" customFormat="1" ht="11.25">
      <c r="A379" s="35"/>
      <c r="B379" s="36"/>
      <c r="C379" s="37"/>
      <c r="D379" s="227" t="s">
        <v>193</v>
      </c>
      <c r="E379" s="37"/>
      <c r="F379" s="228" t="s">
        <v>4126</v>
      </c>
      <c r="G379" s="37"/>
      <c r="H379" s="37"/>
      <c r="I379" s="229"/>
      <c r="J379" s="37"/>
      <c r="K379" s="37"/>
      <c r="L379" s="40"/>
      <c r="M379" s="230"/>
      <c r="N379" s="231"/>
      <c r="O379" s="72"/>
      <c r="P379" s="72"/>
      <c r="Q379" s="72"/>
      <c r="R379" s="72"/>
      <c r="S379" s="72"/>
      <c r="T379" s="73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T379" s="18" t="s">
        <v>193</v>
      </c>
      <c r="AU379" s="18" t="s">
        <v>85</v>
      </c>
    </row>
    <row r="380" spans="1:65" s="14" customFormat="1" ht="11.25">
      <c r="B380" s="216"/>
      <c r="C380" s="217"/>
      <c r="D380" s="207" t="s">
        <v>184</v>
      </c>
      <c r="E380" s="218" t="s">
        <v>1</v>
      </c>
      <c r="F380" s="219" t="s">
        <v>83</v>
      </c>
      <c r="G380" s="217"/>
      <c r="H380" s="220">
        <v>1</v>
      </c>
      <c r="I380" s="221"/>
      <c r="J380" s="217"/>
      <c r="K380" s="217"/>
      <c r="L380" s="222"/>
      <c r="M380" s="223"/>
      <c r="N380" s="224"/>
      <c r="O380" s="224"/>
      <c r="P380" s="224"/>
      <c r="Q380" s="224"/>
      <c r="R380" s="224"/>
      <c r="S380" s="224"/>
      <c r="T380" s="225"/>
      <c r="AT380" s="226" t="s">
        <v>184</v>
      </c>
      <c r="AU380" s="226" t="s">
        <v>85</v>
      </c>
      <c r="AV380" s="14" t="s">
        <v>85</v>
      </c>
      <c r="AW380" s="14" t="s">
        <v>34</v>
      </c>
      <c r="AX380" s="14" t="s">
        <v>83</v>
      </c>
      <c r="AY380" s="226" t="s">
        <v>175</v>
      </c>
    </row>
    <row r="381" spans="1:65" s="2" customFormat="1" ht="24.2" customHeight="1">
      <c r="A381" s="35"/>
      <c r="B381" s="36"/>
      <c r="C381" s="254" t="s">
        <v>554</v>
      </c>
      <c r="D381" s="254" t="s">
        <v>539</v>
      </c>
      <c r="E381" s="255" t="s">
        <v>4361</v>
      </c>
      <c r="F381" s="256" t="s">
        <v>4362</v>
      </c>
      <c r="G381" s="257" t="s">
        <v>251</v>
      </c>
      <c r="H381" s="258">
        <v>6</v>
      </c>
      <c r="I381" s="259"/>
      <c r="J381" s="260">
        <f>ROUND(I381*H381,2)</f>
        <v>0</v>
      </c>
      <c r="K381" s="256" t="s">
        <v>1</v>
      </c>
      <c r="L381" s="261"/>
      <c r="M381" s="262" t="s">
        <v>1</v>
      </c>
      <c r="N381" s="263" t="s">
        <v>41</v>
      </c>
      <c r="O381" s="72"/>
      <c r="P381" s="201">
        <f>O381*H381</f>
        <v>0</v>
      </c>
      <c r="Q381" s="201">
        <v>0</v>
      </c>
      <c r="R381" s="201">
        <f>Q381*H381</f>
        <v>0</v>
      </c>
      <c r="S381" s="201">
        <v>0</v>
      </c>
      <c r="T381" s="202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03" t="s">
        <v>3048</v>
      </c>
      <c r="AT381" s="203" t="s">
        <v>539</v>
      </c>
      <c r="AU381" s="203" t="s">
        <v>85</v>
      </c>
      <c r="AY381" s="18" t="s">
        <v>175</v>
      </c>
      <c r="BE381" s="204">
        <f>IF(N381="základní",J381,0)</f>
        <v>0</v>
      </c>
      <c r="BF381" s="204">
        <f>IF(N381="snížená",J381,0)</f>
        <v>0</v>
      </c>
      <c r="BG381" s="204">
        <f>IF(N381="zákl. přenesená",J381,0)</f>
        <v>0</v>
      </c>
      <c r="BH381" s="204">
        <f>IF(N381="sníž. přenesená",J381,0)</f>
        <v>0</v>
      </c>
      <c r="BI381" s="204">
        <f>IF(N381="nulová",J381,0)</f>
        <v>0</v>
      </c>
      <c r="BJ381" s="18" t="s">
        <v>83</v>
      </c>
      <c r="BK381" s="204">
        <f>ROUND(I381*H381,2)</f>
        <v>0</v>
      </c>
      <c r="BL381" s="18" t="s">
        <v>3048</v>
      </c>
      <c r="BM381" s="203" t="s">
        <v>4363</v>
      </c>
    </row>
    <row r="382" spans="1:65" s="14" customFormat="1" ht="11.25">
      <c r="B382" s="216"/>
      <c r="C382" s="217"/>
      <c r="D382" s="207" t="s">
        <v>184</v>
      </c>
      <c r="E382" s="218" t="s">
        <v>1</v>
      </c>
      <c r="F382" s="219" t="s">
        <v>221</v>
      </c>
      <c r="G382" s="217"/>
      <c r="H382" s="220">
        <v>6</v>
      </c>
      <c r="I382" s="221"/>
      <c r="J382" s="217"/>
      <c r="K382" s="217"/>
      <c r="L382" s="222"/>
      <c r="M382" s="223"/>
      <c r="N382" s="224"/>
      <c r="O382" s="224"/>
      <c r="P382" s="224"/>
      <c r="Q382" s="224"/>
      <c r="R382" s="224"/>
      <c r="S382" s="224"/>
      <c r="T382" s="225"/>
      <c r="AT382" s="226" t="s">
        <v>184</v>
      </c>
      <c r="AU382" s="226" t="s">
        <v>85</v>
      </c>
      <c r="AV382" s="14" t="s">
        <v>85</v>
      </c>
      <c r="AW382" s="14" t="s">
        <v>34</v>
      </c>
      <c r="AX382" s="14" t="s">
        <v>83</v>
      </c>
      <c r="AY382" s="226" t="s">
        <v>175</v>
      </c>
    </row>
    <row r="383" spans="1:65" s="2" customFormat="1" ht="24.2" customHeight="1">
      <c r="A383" s="35"/>
      <c r="B383" s="36"/>
      <c r="C383" s="192" t="s">
        <v>934</v>
      </c>
      <c r="D383" s="192" t="s">
        <v>178</v>
      </c>
      <c r="E383" s="193" t="s">
        <v>4110</v>
      </c>
      <c r="F383" s="194" t="s">
        <v>4111</v>
      </c>
      <c r="G383" s="195" t="s">
        <v>251</v>
      </c>
      <c r="H383" s="196">
        <v>6</v>
      </c>
      <c r="I383" s="197"/>
      <c r="J383" s="198">
        <f>ROUND(I383*H383,2)</f>
        <v>0</v>
      </c>
      <c r="K383" s="194" t="s">
        <v>224</v>
      </c>
      <c r="L383" s="40"/>
      <c r="M383" s="199" t="s">
        <v>1</v>
      </c>
      <c r="N383" s="200" t="s">
        <v>41</v>
      </c>
      <c r="O383" s="72"/>
      <c r="P383" s="201">
        <f>O383*H383</f>
        <v>0</v>
      </c>
      <c r="Q383" s="201">
        <v>0</v>
      </c>
      <c r="R383" s="201">
        <f>Q383*H383</f>
        <v>0</v>
      </c>
      <c r="S383" s="201">
        <v>0</v>
      </c>
      <c r="T383" s="202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03" t="s">
        <v>3048</v>
      </c>
      <c r="AT383" s="203" t="s">
        <v>178</v>
      </c>
      <c r="AU383" s="203" t="s">
        <v>85</v>
      </c>
      <c r="AY383" s="18" t="s">
        <v>175</v>
      </c>
      <c r="BE383" s="204">
        <f>IF(N383="základní",J383,0)</f>
        <v>0</v>
      </c>
      <c r="BF383" s="204">
        <f>IF(N383="snížená",J383,0)</f>
        <v>0</v>
      </c>
      <c r="BG383" s="204">
        <f>IF(N383="zákl. přenesená",J383,0)</f>
        <v>0</v>
      </c>
      <c r="BH383" s="204">
        <f>IF(N383="sníž. přenesená",J383,0)</f>
        <v>0</v>
      </c>
      <c r="BI383" s="204">
        <f>IF(N383="nulová",J383,0)</f>
        <v>0</v>
      </c>
      <c r="BJ383" s="18" t="s">
        <v>83</v>
      </c>
      <c r="BK383" s="204">
        <f>ROUND(I383*H383,2)</f>
        <v>0</v>
      </c>
      <c r="BL383" s="18" t="s">
        <v>3048</v>
      </c>
      <c r="BM383" s="203" t="s">
        <v>4364</v>
      </c>
    </row>
    <row r="384" spans="1:65" s="2" customFormat="1" ht="11.25">
      <c r="A384" s="35"/>
      <c r="B384" s="36"/>
      <c r="C384" s="37"/>
      <c r="D384" s="227" t="s">
        <v>193</v>
      </c>
      <c r="E384" s="37"/>
      <c r="F384" s="228" t="s">
        <v>4113</v>
      </c>
      <c r="G384" s="37"/>
      <c r="H384" s="37"/>
      <c r="I384" s="229"/>
      <c r="J384" s="37"/>
      <c r="K384" s="37"/>
      <c r="L384" s="40"/>
      <c r="M384" s="230"/>
      <c r="N384" s="231"/>
      <c r="O384" s="72"/>
      <c r="P384" s="72"/>
      <c r="Q384" s="72"/>
      <c r="R384" s="72"/>
      <c r="S384" s="72"/>
      <c r="T384" s="73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T384" s="18" t="s">
        <v>193</v>
      </c>
      <c r="AU384" s="18" t="s">
        <v>85</v>
      </c>
    </row>
    <row r="385" spans="1:65" s="14" customFormat="1" ht="11.25">
      <c r="B385" s="216"/>
      <c r="C385" s="217"/>
      <c r="D385" s="207" t="s">
        <v>184</v>
      </c>
      <c r="E385" s="218" t="s">
        <v>1</v>
      </c>
      <c r="F385" s="219" t="s">
        <v>221</v>
      </c>
      <c r="G385" s="217"/>
      <c r="H385" s="220">
        <v>6</v>
      </c>
      <c r="I385" s="221"/>
      <c r="J385" s="217"/>
      <c r="K385" s="217"/>
      <c r="L385" s="222"/>
      <c r="M385" s="223"/>
      <c r="N385" s="224"/>
      <c r="O385" s="224"/>
      <c r="P385" s="224"/>
      <c r="Q385" s="224"/>
      <c r="R385" s="224"/>
      <c r="S385" s="224"/>
      <c r="T385" s="225"/>
      <c r="AT385" s="226" t="s">
        <v>184</v>
      </c>
      <c r="AU385" s="226" t="s">
        <v>85</v>
      </c>
      <c r="AV385" s="14" t="s">
        <v>85</v>
      </c>
      <c r="AW385" s="14" t="s">
        <v>34</v>
      </c>
      <c r="AX385" s="14" t="s">
        <v>83</v>
      </c>
      <c r="AY385" s="226" t="s">
        <v>175</v>
      </c>
    </row>
    <row r="386" spans="1:65" s="2" customFormat="1" ht="24.2" customHeight="1">
      <c r="A386" s="35"/>
      <c r="B386" s="36"/>
      <c r="C386" s="254" t="s">
        <v>940</v>
      </c>
      <c r="D386" s="254" t="s">
        <v>539</v>
      </c>
      <c r="E386" s="255" t="s">
        <v>4365</v>
      </c>
      <c r="F386" s="256" t="s">
        <v>4366</v>
      </c>
      <c r="G386" s="257" t="s">
        <v>251</v>
      </c>
      <c r="H386" s="258">
        <v>70</v>
      </c>
      <c r="I386" s="259"/>
      <c r="J386" s="260">
        <f>ROUND(I386*H386,2)</f>
        <v>0</v>
      </c>
      <c r="K386" s="256" t="s">
        <v>1</v>
      </c>
      <c r="L386" s="261"/>
      <c r="M386" s="262" t="s">
        <v>1</v>
      </c>
      <c r="N386" s="263" t="s">
        <v>41</v>
      </c>
      <c r="O386" s="72"/>
      <c r="P386" s="201">
        <f>O386*H386</f>
        <v>0</v>
      </c>
      <c r="Q386" s="201">
        <v>0</v>
      </c>
      <c r="R386" s="201">
        <f>Q386*H386</f>
        <v>0</v>
      </c>
      <c r="S386" s="201">
        <v>0</v>
      </c>
      <c r="T386" s="202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03" t="s">
        <v>3048</v>
      </c>
      <c r="AT386" s="203" t="s">
        <v>539</v>
      </c>
      <c r="AU386" s="203" t="s">
        <v>85</v>
      </c>
      <c r="AY386" s="18" t="s">
        <v>175</v>
      </c>
      <c r="BE386" s="204">
        <f>IF(N386="základní",J386,0)</f>
        <v>0</v>
      </c>
      <c r="BF386" s="204">
        <f>IF(N386="snížená",J386,0)</f>
        <v>0</v>
      </c>
      <c r="BG386" s="204">
        <f>IF(N386="zákl. přenesená",J386,0)</f>
        <v>0</v>
      </c>
      <c r="BH386" s="204">
        <f>IF(N386="sníž. přenesená",J386,0)</f>
        <v>0</v>
      </c>
      <c r="BI386" s="204">
        <f>IF(N386="nulová",J386,0)</f>
        <v>0</v>
      </c>
      <c r="BJ386" s="18" t="s">
        <v>83</v>
      </c>
      <c r="BK386" s="204">
        <f>ROUND(I386*H386,2)</f>
        <v>0</v>
      </c>
      <c r="BL386" s="18" t="s">
        <v>3048</v>
      </c>
      <c r="BM386" s="203" t="s">
        <v>4367</v>
      </c>
    </row>
    <row r="387" spans="1:65" s="14" customFormat="1" ht="11.25">
      <c r="B387" s="216"/>
      <c r="C387" s="217"/>
      <c r="D387" s="207" t="s">
        <v>184</v>
      </c>
      <c r="E387" s="218" t="s">
        <v>1</v>
      </c>
      <c r="F387" s="219" t="s">
        <v>794</v>
      </c>
      <c r="G387" s="217"/>
      <c r="H387" s="220">
        <v>70</v>
      </c>
      <c r="I387" s="221"/>
      <c r="J387" s="217"/>
      <c r="K387" s="217"/>
      <c r="L387" s="222"/>
      <c r="M387" s="223"/>
      <c r="N387" s="224"/>
      <c r="O387" s="224"/>
      <c r="P387" s="224"/>
      <c r="Q387" s="224"/>
      <c r="R387" s="224"/>
      <c r="S387" s="224"/>
      <c r="T387" s="225"/>
      <c r="AT387" s="226" t="s">
        <v>184</v>
      </c>
      <c r="AU387" s="226" t="s">
        <v>85</v>
      </c>
      <c r="AV387" s="14" t="s">
        <v>85</v>
      </c>
      <c r="AW387" s="14" t="s">
        <v>34</v>
      </c>
      <c r="AX387" s="14" t="s">
        <v>83</v>
      </c>
      <c r="AY387" s="226" t="s">
        <v>175</v>
      </c>
    </row>
    <row r="388" spans="1:65" s="2" customFormat="1" ht="21.75" customHeight="1">
      <c r="A388" s="35"/>
      <c r="B388" s="36"/>
      <c r="C388" s="192" t="s">
        <v>947</v>
      </c>
      <c r="D388" s="192" t="s">
        <v>178</v>
      </c>
      <c r="E388" s="193" t="s">
        <v>4345</v>
      </c>
      <c r="F388" s="194" t="s">
        <v>4346</v>
      </c>
      <c r="G388" s="195" t="s">
        <v>251</v>
      </c>
      <c r="H388" s="196">
        <v>70</v>
      </c>
      <c r="I388" s="197"/>
      <c r="J388" s="198">
        <f>ROUND(I388*H388,2)</f>
        <v>0</v>
      </c>
      <c r="K388" s="194" t="s">
        <v>224</v>
      </c>
      <c r="L388" s="40"/>
      <c r="M388" s="199" t="s">
        <v>1</v>
      </c>
      <c r="N388" s="200" t="s">
        <v>41</v>
      </c>
      <c r="O388" s="72"/>
      <c r="P388" s="201">
        <f>O388*H388</f>
        <v>0</v>
      </c>
      <c r="Q388" s="201">
        <v>0</v>
      </c>
      <c r="R388" s="201">
        <f>Q388*H388</f>
        <v>0</v>
      </c>
      <c r="S388" s="201">
        <v>0</v>
      </c>
      <c r="T388" s="202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03" t="s">
        <v>3048</v>
      </c>
      <c r="AT388" s="203" t="s">
        <v>178</v>
      </c>
      <c r="AU388" s="203" t="s">
        <v>85</v>
      </c>
      <c r="AY388" s="18" t="s">
        <v>175</v>
      </c>
      <c r="BE388" s="204">
        <f>IF(N388="základní",J388,0)</f>
        <v>0</v>
      </c>
      <c r="BF388" s="204">
        <f>IF(N388="snížená",J388,0)</f>
        <v>0</v>
      </c>
      <c r="BG388" s="204">
        <f>IF(N388="zákl. přenesená",J388,0)</f>
        <v>0</v>
      </c>
      <c r="BH388" s="204">
        <f>IF(N388="sníž. přenesená",J388,0)</f>
        <v>0</v>
      </c>
      <c r="BI388" s="204">
        <f>IF(N388="nulová",J388,0)</f>
        <v>0</v>
      </c>
      <c r="BJ388" s="18" t="s">
        <v>83</v>
      </c>
      <c r="BK388" s="204">
        <f>ROUND(I388*H388,2)</f>
        <v>0</v>
      </c>
      <c r="BL388" s="18" t="s">
        <v>3048</v>
      </c>
      <c r="BM388" s="203" t="s">
        <v>4368</v>
      </c>
    </row>
    <row r="389" spans="1:65" s="2" customFormat="1" ht="11.25">
      <c r="A389" s="35"/>
      <c r="B389" s="36"/>
      <c r="C389" s="37"/>
      <c r="D389" s="227" t="s">
        <v>193</v>
      </c>
      <c r="E389" s="37"/>
      <c r="F389" s="228" t="s">
        <v>4348</v>
      </c>
      <c r="G389" s="37"/>
      <c r="H389" s="37"/>
      <c r="I389" s="229"/>
      <c r="J389" s="37"/>
      <c r="K389" s="37"/>
      <c r="L389" s="40"/>
      <c r="M389" s="230"/>
      <c r="N389" s="231"/>
      <c r="O389" s="72"/>
      <c r="P389" s="72"/>
      <c r="Q389" s="72"/>
      <c r="R389" s="72"/>
      <c r="S389" s="72"/>
      <c r="T389" s="73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T389" s="18" t="s">
        <v>193</v>
      </c>
      <c r="AU389" s="18" t="s">
        <v>85</v>
      </c>
    </row>
    <row r="390" spans="1:65" s="14" customFormat="1" ht="11.25">
      <c r="B390" s="216"/>
      <c r="C390" s="217"/>
      <c r="D390" s="207" t="s">
        <v>184</v>
      </c>
      <c r="E390" s="218" t="s">
        <v>1</v>
      </c>
      <c r="F390" s="219" t="s">
        <v>794</v>
      </c>
      <c r="G390" s="217"/>
      <c r="H390" s="220">
        <v>70</v>
      </c>
      <c r="I390" s="221"/>
      <c r="J390" s="217"/>
      <c r="K390" s="217"/>
      <c r="L390" s="222"/>
      <c r="M390" s="223"/>
      <c r="N390" s="224"/>
      <c r="O390" s="224"/>
      <c r="P390" s="224"/>
      <c r="Q390" s="224"/>
      <c r="R390" s="224"/>
      <c r="S390" s="224"/>
      <c r="T390" s="225"/>
      <c r="AT390" s="226" t="s">
        <v>184</v>
      </c>
      <c r="AU390" s="226" t="s">
        <v>85</v>
      </c>
      <c r="AV390" s="14" t="s">
        <v>85</v>
      </c>
      <c r="AW390" s="14" t="s">
        <v>34</v>
      </c>
      <c r="AX390" s="14" t="s">
        <v>83</v>
      </c>
      <c r="AY390" s="226" t="s">
        <v>175</v>
      </c>
    </row>
    <row r="391" spans="1:65" s="2" customFormat="1" ht="21.75" customHeight="1">
      <c r="A391" s="35"/>
      <c r="B391" s="36"/>
      <c r="C391" s="254" t="s">
        <v>954</v>
      </c>
      <c r="D391" s="254" t="s">
        <v>539</v>
      </c>
      <c r="E391" s="255" t="s">
        <v>4369</v>
      </c>
      <c r="F391" s="256" t="s">
        <v>4370</v>
      </c>
      <c r="G391" s="257" t="s">
        <v>1527</v>
      </c>
      <c r="H391" s="258">
        <v>1</v>
      </c>
      <c r="I391" s="259"/>
      <c r="J391" s="260">
        <f>ROUND(I391*H391,2)</f>
        <v>0</v>
      </c>
      <c r="K391" s="256" t="s">
        <v>1</v>
      </c>
      <c r="L391" s="261"/>
      <c r="M391" s="262" t="s">
        <v>1</v>
      </c>
      <c r="N391" s="263" t="s">
        <v>41</v>
      </c>
      <c r="O391" s="72"/>
      <c r="P391" s="201">
        <f>O391*H391</f>
        <v>0</v>
      </c>
      <c r="Q391" s="201">
        <v>0</v>
      </c>
      <c r="R391" s="201">
        <f>Q391*H391</f>
        <v>0</v>
      </c>
      <c r="S391" s="201">
        <v>0</v>
      </c>
      <c r="T391" s="202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03" t="s">
        <v>3048</v>
      </c>
      <c r="AT391" s="203" t="s">
        <v>539</v>
      </c>
      <c r="AU391" s="203" t="s">
        <v>85</v>
      </c>
      <c r="AY391" s="18" t="s">
        <v>175</v>
      </c>
      <c r="BE391" s="204">
        <f>IF(N391="základní",J391,0)</f>
        <v>0</v>
      </c>
      <c r="BF391" s="204">
        <f>IF(N391="snížená",J391,0)</f>
        <v>0</v>
      </c>
      <c r="BG391" s="204">
        <f>IF(N391="zákl. přenesená",J391,0)</f>
        <v>0</v>
      </c>
      <c r="BH391" s="204">
        <f>IF(N391="sníž. přenesená",J391,0)</f>
        <v>0</v>
      </c>
      <c r="BI391" s="204">
        <f>IF(N391="nulová",J391,0)</f>
        <v>0</v>
      </c>
      <c r="BJ391" s="18" t="s">
        <v>83</v>
      </c>
      <c r="BK391" s="204">
        <f>ROUND(I391*H391,2)</f>
        <v>0</v>
      </c>
      <c r="BL391" s="18" t="s">
        <v>3048</v>
      </c>
      <c r="BM391" s="203" t="s">
        <v>4371</v>
      </c>
    </row>
    <row r="392" spans="1:65" s="14" customFormat="1" ht="11.25">
      <c r="B392" s="216"/>
      <c r="C392" s="217"/>
      <c r="D392" s="207" t="s">
        <v>184</v>
      </c>
      <c r="E392" s="218" t="s">
        <v>1</v>
      </c>
      <c r="F392" s="219" t="s">
        <v>83</v>
      </c>
      <c r="G392" s="217"/>
      <c r="H392" s="220">
        <v>1</v>
      </c>
      <c r="I392" s="221"/>
      <c r="J392" s="217"/>
      <c r="K392" s="217"/>
      <c r="L392" s="222"/>
      <c r="M392" s="223"/>
      <c r="N392" s="224"/>
      <c r="O392" s="224"/>
      <c r="P392" s="224"/>
      <c r="Q392" s="224"/>
      <c r="R392" s="224"/>
      <c r="S392" s="224"/>
      <c r="T392" s="225"/>
      <c r="AT392" s="226" t="s">
        <v>184</v>
      </c>
      <c r="AU392" s="226" t="s">
        <v>85</v>
      </c>
      <c r="AV392" s="14" t="s">
        <v>85</v>
      </c>
      <c r="AW392" s="14" t="s">
        <v>34</v>
      </c>
      <c r="AX392" s="14" t="s">
        <v>83</v>
      </c>
      <c r="AY392" s="226" t="s">
        <v>175</v>
      </c>
    </row>
    <row r="393" spans="1:65" s="2" customFormat="1" ht="16.5" customHeight="1">
      <c r="A393" s="35"/>
      <c r="B393" s="36"/>
      <c r="C393" s="192" t="s">
        <v>959</v>
      </c>
      <c r="D393" s="192" t="s">
        <v>178</v>
      </c>
      <c r="E393" s="193" t="s">
        <v>4372</v>
      </c>
      <c r="F393" s="194" t="s">
        <v>4373</v>
      </c>
      <c r="G393" s="195" t="s">
        <v>181</v>
      </c>
      <c r="H393" s="196">
        <v>1</v>
      </c>
      <c r="I393" s="197"/>
      <c r="J393" s="198">
        <f>ROUND(I393*H393,2)</f>
        <v>0</v>
      </c>
      <c r="K393" s="194" t="s">
        <v>224</v>
      </c>
      <c r="L393" s="40"/>
      <c r="M393" s="199" t="s">
        <v>1</v>
      </c>
      <c r="N393" s="200" t="s">
        <v>41</v>
      </c>
      <c r="O393" s="72"/>
      <c r="P393" s="201">
        <f>O393*H393</f>
        <v>0</v>
      </c>
      <c r="Q393" s="201">
        <v>0</v>
      </c>
      <c r="R393" s="201">
        <f>Q393*H393</f>
        <v>0</v>
      </c>
      <c r="S393" s="201">
        <v>0</v>
      </c>
      <c r="T393" s="202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03" t="s">
        <v>3048</v>
      </c>
      <c r="AT393" s="203" t="s">
        <v>178</v>
      </c>
      <c r="AU393" s="203" t="s">
        <v>85</v>
      </c>
      <c r="AY393" s="18" t="s">
        <v>175</v>
      </c>
      <c r="BE393" s="204">
        <f>IF(N393="základní",J393,0)</f>
        <v>0</v>
      </c>
      <c r="BF393" s="204">
        <f>IF(N393="snížená",J393,0)</f>
        <v>0</v>
      </c>
      <c r="BG393" s="204">
        <f>IF(N393="zákl. přenesená",J393,0)</f>
        <v>0</v>
      </c>
      <c r="BH393" s="204">
        <f>IF(N393="sníž. přenesená",J393,0)</f>
        <v>0</v>
      </c>
      <c r="BI393" s="204">
        <f>IF(N393="nulová",J393,0)</f>
        <v>0</v>
      </c>
      <c r="BJ393" s="18" t="s">
        <v>83</v>
      </c>
      <c r="BK393" s="204">
        <f>ROUND(I393*H393,2)</f>
        <v>0</v>
      </c>
      <c r="BL393" s="18" t="s">
        <v>3048</v>
      </c>
      <c r="BM393" s="203" t="s">
        <v>4374</v>
      </c>
    </row>
    <row r="394" spans="1:65" s="2" customFormat="1" ht="11.25">
      <c r="A394" s="35"/>
      <c r="B394" s="36"/>
      <c r="C394" s="37"/>
      <c r="D394" s="227" t="s">
        <v>193</v>
      </c>
      <c r="E394" s="37"/>
      <c r="F394" s="228" t="s">
        <v>4375</v>
      </c>
      <c r="G394" s="37"/>
      <c r="H394" s="37"/>
      <c r="I394" s="229"/>
      <c r="J394" s="37"/>
      <c r="K394" s="37"/>
      <c r="L394" s="40"/>
      <c r="M394" s="230"/>
      <c r="N394" s="231"/>
      <c r="O394" s="72"/>
      <c r="P394" s="72"/>
      <c r="Q394" s="72"/>
      <c r="R394" s="72"/>
      <c r="S394" s="72"/>
      <c r="T394" s="73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T394" s="18" t="s">
        <v>193</v>
      </c>
      <c r="AU394" s="18" t="s">
        <v>85</v>
      </c>
    </row>
    <row r="395" spans="1:65" s="14" customFormat="1" ht="11.25">
      <c r="B395" s="216"/>
      <c r="C395" s="217"/>
      <c r="D395" s="207" t="s">
        <v>184</v>
      </c>
      <c r="E395" s="218" t="s">
        <v>1</v>
      </c>
      <c r="F395" s="219" t="s">
        <v>83</v>
      </c>
      <c r="G395" s="217"/>
      <c r="H395" s="220">
        <v>1</v>
      </c>
      <c r="I395" s="221"/>
      <c r="J395" s="217"/>
      <c r="K395" s="217"/>
      <c r="L395" s="222"/>
      <c r="M395" s="223"/>
      <c r="N395" s="224"/>
      <c r="O395" s="224"/>
      <c r="P395" s="224"/>
      <c r="Q395" s="224"/>
      <c r="R395" s="224"/>
      <c r="S395" s="224"/>
      <c r="T395" s="225"/>
      <c r="AT395" s="226" t="s">
        <v>184</v>
      </c>
      <c r="AU395" s="226" t="s">
        <v>85</v>
      </c>
      <c r="AV395" s="14" t="s">
        <v>85</v>
      </c>
      <c r="AW395" s="14" t="s">
        <v>34</v>
      </c>
      <c r="AX395" s="14" t="s">
        <v>83</v>
      </c>
      <c r="AY395" s="226" t="s">
        <v>175</v>
      </c>
    </row>
    <row r="396" spans="1:65" s="2" customFormat="1" ht="16.5" customHeight="1">
      <c r="A396" s="35"/>
      <c r="B396" s="36"/>
      <c r="C396" s="254" t="s">
        <v>965</v>
      </c>
      <c r="D396" s="254" t="s">
        <v>539</v>
      </c>
      <c r="E396" s="255" t="s">
        <v>4376</v>
      </c>
      <c r="F396" s="256" t="s">
        <v>4377</v>
      </c>
      <c r="G396" s="257" t="s">
        <v>1527</v>
      </c>
      <c r="H396" s="258">
        <v>1</v>
      </c>
      <c r="I396" s="259"/>
      <c r="J396" s="260">
        <f>ROUND(I396*H396,2)</f>
        <v>0</v>
      </c>
      <c r="K396" s="256" t="s">
        <v>1</v>
      </c>
      <c r="L396" s="261"/>
      <c r="M396" s="262" t="s">
        <v>1</v>
      </c>
      <c r="N396" s="263" t="s">
        <v>41</v>
      </c>
      <c r="O396" s="72"/>
      <c r="P396" s="201">
        <f>O396*H396</f>
        <v>0</v>
      </c>
      <c r="Q396" s="201">
        <v>0</v>
      </c>
      <c r="R396" s="201">
        <f>Q396*H396</f>
        <v>0</v>
      </c>
      <c r="S396" s="201">
        <v>0</v>
      </c>
      <c r="T396" s="202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03" t="s">
        <v>3048</v>
      </c>
      <c r="AT396" s="203" t="s">
        <v>539</v>
      </c>
      <c r="AU396" s="203" t="s">
        <v>85</v>
      </c>
      <c r="AY396" s="18" t="s">
        <v>175</v>
      </c>
      <c r="BE396" s="204">
        <f>IF(N396="základní",J396,0)</f>
        <v>0</v>
      </c>
      <c r="BF396" s="204">
        <f>IF(N396="snížená",J396,0)</f>
        <v>0</v>
      </c>
      <c r="BG396" s="204">
        <f>IF(N396="zákl. přenesená",J396,0)</f>
        <v>0</v>
      </c>
      <c r="BH396" s="204">
        <f>IF(N396="sníž. přenesená",J396,0)</f>
        <v>0</v>
      </c>
      <c r="BI396" s="204">
        <f>IF(N396="nulová",J396,0)</f>
        <v>0</v>
      </c>
      <c r="BJ396" s="18" t="s">
        <v>83</v>
      </c>
      <c r="BK396" s="204">
        <f>ROUND(I396*H396,2)</f>
        <v>0</v>
      </c>
      <c r="BL396" s="18" t="s">
        <v>3048</v>
      </c>
      <c r="BM396" s="203" t="s">
        <v>4378</v>
      </c>
    </row>
    <row r="397" spans="1:65" s="14" customFormat="1" ht="11.25">
      <c r="B397" s="216"/>
      <c r="C397" s="217"/>
      <c r="D397" s="207" t="s">
        <v>184</v>
      </c>
      <c r="E397" s="218" t="s">
        <v>1</v>
      </c>
      <c r="F397" s="219" t="s">
        <v>83</v>
      </c>
      <c r="G397" s="217"/>
      <c r="H397" s="220">
        <v>1</v>
      </c>
      <c r="I397" s="221"/>
      <c r="J397" s="217"/>
      <c r="K397" s="217"/>
      <c r="L397" s="222"/>
      <c r="M397" s="223"/>
      <c r="N397" s="224"/>
      <c r="O397" s="224"/>
      <c r="P397" s="224"/>
      <c r="Q397" s="224"/>
      <c r="R397" s="224"/>
      <c r="S397" s="224"/>
      <c r="T397" s="225"/>
      <c r="AT397" s="226" t="s">
        <v>184</v>
      </c>
      <c r="AU397" s="226" t="s">
        <v>85</v>
      </c>
      <c r="AV397" s="14" t="s">
        <v>85</v>
      </c>
      <c r="AW397" s="14" t="s">
        <v>34</v>
      </c>
      <c r="AX397" s="14" t="s">
        <v>83</v>
      </c>
      <c r="AY397" s="226" t="s">
        <v>175</v>
      </c>
    </row>
    <row r="398" spans="1:65" s="2" customFormat="1" ht="16.5" customHeight="1">
      <c r="A398" s="35"/>
      <c r="B398" s="36"/>
      <c r="C398" s="254" t="s">
        <v>971</v>
      </c>
      <c r="D398" s="254" t="s">
        <v>539</v>
      </c>
      <c r="E398" s="255" t="s">
        <v>4379</v>
      </c>
      <c r="F398" s="256" t="s">
        <v>4380</v>
      </c>
      <c r="G398" s="257" t="s">
        <v>1527</v>
      </c>
      <c r="H398" s="258">
        <v>1</v>
      </c>
      <c r="I398" s="259"/>
      <c r="J398" s="260">
        <f>ROUND(I398*H398,2)</f>
        <v>0</v>
      </c>
      <c r="K398" s="256" t="s">
        <v>1</v>
      </c>
      <c r="L398" s="261"/>
      <c r="M398" s="262" t="s">
        <v>1</v>
      </c>
      <c r="N398" s="263" t="s">
        <v>41</v>
      </c>
      <c r="O398" s="72"/>
      <c r="P398" s="201">
        <f>O398*H398</f>
        <v>0</v>
      </c>
      <c r="Q398" s="201">
        <v>0</v>
      </c>
      <c r="R398" s="201">
        <f>Q398*H398</f>
        <v>0</v>
      </c>
      <c r="S398" s="201">
        <v>0</v>
      </c>
      <c r="T398" s="202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03" t="s">
        <v>3048</v>
      </c>
      <c r="AT398" s="203" t="s">
        <v>539</v>
      </c>
      <c r="AU398" s="203" t="s">
        <v>85</v>
      </c>
      <c r="AY398" s="18" t="s">
        <v>175</v>
      </c>
      <c r="BE398" s="204">
        <f>IF(N398="základní",J398,0)</f>
        <v>0</v>
      </c>
      <c r="BF398" s="204">
        <f>IF(N398="snížená",J398,0)</f>
        <v>0</v>
      </c>
      <c r="BG398" s="204">
        <f>IF(N398="zákl. přenesená",J398,0)</f>
        <v>0</v>
      </c>
      <c r="BH398" s="204">
        <f>IF(N398="sníž. přenesená",J398,0)</f>
        <v>0</v>
      </c>
      <c r="BI398" s="204">
        <f>IF(N398="nulová",J398,0)</f>
        <v>0</v>
      </c>
      <c r="BJ398" s="18" t="s">
        <v>83</v>
      </c>
      <c r="BK398" s="204">
        <f>ROUND(I398*H398,2)</f>
        <v>0</v>
      </c>
      <c r="BL398" s="18" t="s">
        <v>3048</v>
      </c>
      <c r="BM398" s="203" t="s">
        <v>4381</v>
      </c>
    </row>
    <row r="399" spans="1:65" s="14" customFormat="1" ht="11.25">
      <c r="B399" s="216"/>
      <c r="C399" s="217"/>
      <c r="D399" s="207" t="s">
        <v>184</v>
      </c>
      <c r="E399" s="218" t="s">
        <v>1</v>
      </c>
      <c r="F399" s="219" t="s">
        <v>83</v>
      </c>
      <c r="G399" s="217"/>
      <c r="H399" s="220">
        <v>1</v>
      </c>
      <c r="I399" s="221"/>
      <c r="J399" s="217"/>
      <c r="K399" s="217"/>
      <c r="L399" s="222"/>
      <c r="M399" s="223"/>
      <c r="N399" s="224"/>
      <c r="O399" s="224"/>
      <c r="P399" s="224"/>
      <c r="Q399" s="224"/>
      <c r="R399" s="224"/>
      <c r="S399" s="224"/>
      <c r="T399" s="225"/>
      <c r="AT399" s="226" t="s">
        <v>184</v>
      </c>
      <c r="AU399" s="226" t="s">
        <v>85</v>
      </c>
      <c r="AV399" s="14" t="s">
        <v>85</v>
      </c>
      <c r="AW399" s="14" t="s">
        <v>34</v>
      </c>
      <c r="AX399" s="14" t="s">
        <v>83</v>
      </c>
      <c r="AY399" s="226" t="s">
        <v>175</v>
      </c>
    </row>
    <row r="400" spans="1:65" s="2" customFormat="1" ht="21.75" customHeight="1">
      <c r="A400" s="35"/>
      <c r="B400" s="36"/>
      <c r="C400" s="254" t="s">
        <v>976</v>
      </c>
      <c r="D400" s="254" t="s">
        <v>539</v>
      </c>
      <c r="E400" s="255" t="s">
        <v>4382</v>
      </c>
      <c r="F400" s="256" t="s">
        <v>4383</v>
      </c>
      <c r="G400" s="257" t="s">
        <v>1527</v>
      </c>
      <c r="H400" s="258">
        <v>1</v>
      </c>
      <c r="I400" s="259"/>
      <c r="J400" s="260">
        <f>ROUND(I400*H400,2)</f>
        <v>0</v>
      </c>
      <c r="K400" s="256" t="s">
        <v>1</v>
      </c>
      <c r="L400" s="261"/>
      <c r="M400" s="262" t="s">
        <v>1</v>
      </c>
      <c r="N400" s="263" t="s">
        <v>41</v>
      </c>
      <c r="O400" s="72"/>
      <c r="P400" s="201">
        <f>O400*H400</f>
        <v>0</v>
      </c>
      <c r="Q400" s="201">
        <v>0</v>
      </c>
      <c r="R400" s="201">
        <f>Q400*H400</f>
        <v>0</v>
      </c>
      <c r="S400" s="201">
        <v>0</v>
      </c>
      <c r="T400" s="202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03" t="s">
        <v>3048</v>
      </c>
      <c r="AT400" s="203" t="s">
        <v>539</v>
      </c>
      <c r="AU400" s="203" t="s">
        <v>85</v>
      </c>
      <c r="AY400" s="18" t="s">
        <v>175</v>
      </c>
      <c r="BE400" s="204">
        <f>IF(N400="základní",J400,0)</f>
        <v>0</v>
      </c>
      <c r="BF400" s="204">
        <f>IF(N400="snížená",J400,0)</f>
        <v>0</v>
      </c>
      <c r="BG400" s="204">
        <f>IF(N400="zákl. přenesená",J400,0)</f>
        <v>0</v>
      </c>
      <c r="BH400" s="204">
        <f>IF(N400="sníž. přenesená",J400,0)</f>
        <v>0</v>
      </c>
      <c r="BI400" s="204">
        <f>IF(N400="nulová",J400,0)</f>
        <v>0</v>
      </c>
      <c r="BJ400" s="18" t="s">
        <v>83</v>
      </c>
      <c r="BK400" s="204">
        <f>ROUND(I400*H400,2)</f>
        <v>0</v>
      </c>
      <c r="BL400" s="18" t="s">
        <v>3048</v>
      </c>
      <c r="BM400" s="203" t="s">
        <v>4384</v>
      </c>
    </row>
    <row r="401" spans="1:65" s="14" customFormat="1" ht="11.25">
      <c r="B401" s="216"/>
      <c r="C401" s="217"/>
      <c r="D401" s="207" t="s">
        <v>184</v>
      </c>
      <c r="E401" s="218" t="s">
        <v>1</v>
      </c>
      <c r="F401" s="219" t="s">
        <v>83</v>
      </c>
      <c r="G401" s="217"/>
      <c r="H401" s="220">
        <v>1</v>
      </c>
      <c r="I401" s="221"/>
      <c r="J401" s="217"/>
      <c r="K401" s="217"/>
      <c r="L401" s="222"/>
      <c r="M401" s="223"/>
      <c r="N401" s="224"/>
      <c r="O401" s="224"/>
      <c r="P401" s="224"/>
      <c r="Q401" s="224"/>
      <c r="R401" s="224"/>
      <c r="S401" s="224"/>
      <c r="T401" s="225"/>
      <c r="AT401" s="226" t="s">
        <v>184</v>
      </c>
      <c r="AU401" s="226" t="s">
        <v>85</v>
      </c>
      <c r="AV401" s="14" t="s">
        <v>85</v>
      </c>
      <c r="AW401" s="14" t="s">
        <v>34</v>
      </c>
      <c r="AX401" s="14" t="s">
        <v>83</v>
      </c>
      <c r="AY401" s="226" t="s">
        <v>175</v>
      </c>
    </row>
    <row r="402" spans="1:65" s="2" customFormat="1" ht="16.5" customHeight="1">
      <c r="A402" s="35"/>
      <c r="B402" s="36"/>
      <c r="C402" s="192" t="s">
        <v>982</v>
      </c>
      <c r="D402" s="192" t="s">
        <v>178</v>
      </c>
      <c r="E402" s="193" t="s">
        <v>4385</v>
      </c>
      <c r="F402" s="194" t="s">
        <v>4386</v>
      </c>
      <c r="G402" s="195" t="s">
        <v>181</v>
      </c>
      <c r="H402" s="196">
        <v>1</v>
      </c>
      <c r="I402" s="197"/>
      <c r="J402" s="198">
        <f>ROUND(I402*H402,2)</f>
        <v>0</v>
      </c>
      <c r="K402" s="194" t="s">
        <v>224</v>
      </c>
      <c r="L402" s="40"/>
      <c r="M402" s="199" t="s">
        <v>1</v>
      </c>
      <c r="N402" s="200" t="s">
        <v>41</v>
      </c>
      <c r="O402" s="72"/>
      <c r="P402" s="201">
        <f>O402*H402</f>
        <v>0</v>
      </c>
      <c r="Q402" s="201">
        <v>0</v>
      </c>
      <c r="R402" s="201">
        <f>Q402*H402</f>
        <v>0</v>
      </c>
      <c r="S402" s="201">
        <v>0</v>
      </c>
      <c r="T402" s="202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03" t="s">
        <v>3048</v>
      </c>
      <c r="AT402" s="203" t="s">
        <v>178</v>
      </c>
      <c r="AU402" s="203" t="s">
        <v>85</v>
      </c>
      <c r="AY402" s="18" t="s">
        <v>175</v>
      </c>
      <c r="BE402" s="204">
        <f>IF(N402="základní",J402,0)</f>
        <v>0</v>
      </c>
      <c r="BF402" s="204">
        <f>IF(N402="snížená",J402,0)</f>
        <v>0</v>
      </c>
      <c r="BG402" s="204">
        <f>IF(N402="zákl. přenesená",J402,0)</f>
        <v>0</v>
      </c>
      <c r="BH402" s="204">
        <f>IF(N402="sníž. přenesená",J402,0)</f>
        <v>0</v>
      </c>
      <c r="BI402" s="204">
        <f>IF(N402="nulová",J402,0)</f>
        <v>0</v>
      </c>
      <c r="BJ402" s="18" t="s">
        <v>83</v>
      </c>
      <c r="BK402" s="204">
        <f>ROUND(I402*H402,2)</f>
        <v>0</v>
      </c>
      <c r="BL402" s="18" t="s">
        <v>3048</v>
      </c>
      <c r="BM402" s="203" t="s">
        <v>4387</v>
      </c>
    </row>
    <row r="403" spans="1:65" s="2" customFormat="1" ht="11.25">
      <c r="A403" s="35"/>
      <c r="B403" s="36"/>
      <c r="C403" s="37"/>
      <c r="D403" s="227" t="s">
        <v>193</v>
      </c>
      <c r="E403" s="37"/>
      <c r="F403" s="228" t="s">
        <v>4388</v>
      </c>
      <c r="G403" s="37"/>
      <c r="H403" s="37"/>
      <c r="I403" s="229"/>
      <c r="J403" s="37"/>
      <c r="K403" s="37"/>
      <c r="L403" s="40"/>
      <c r="M403" s="230"/>
      <c r="N403" s="231"/>
      <c r="O403" s="72"/>
      <c r="P403" s="72"/>
      <c r="Q403" s="72"/>
      <c r="R403" s="72"/>
      <c r="S403" s="72"/>
      <c r="T403" s="73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T403" s="18" t="s">
        <v>193</v>
      </c>
      <c r="AU403" s="18" t="s">
        <v>85</v>
      </c>
    </row>
    <row r="404" spans="1:65" s="14" customFormat="1" ht="11.25">
      <c r="B404" s="216"/>
      <c r="C404" s="217"/>
      <c r="D404" s="207" t="s">
        <v>184</v>
      </c>
      <c r="E404" s="218" t="s">
        <v>1</v>
      </c>
      <c r="F404" s="219" t="s">
        <v>83</v>
      </c>
      <c r="G404" s="217"/>
      <c r="H404" s="220">
        <v>1</v>
      </c>
      <c r="I404" s="221"/>
      <c r="J404" s="217"/>
      <c r="K404" s="217"/>
      <c r="L404" s="222"/>
      <c r="M404" s="223"/>
      <c r="N404" s="224"/>
      <c r="O404" s="224"/>
      <c r="P404" s="224"/>
      <c r="Q404" s="224"/>
      <c r="R404" s="224"/>
      <c r="S404" s="224"/>
      <c r="T404" s="225"/>
      <c r="AT404" s="226" t="s">
        <v>184</v>
      </c>
      <c r="AU404" s="226" t="s">
        <v>85</v>
      </c>
      <c r="AV404" s="14" t="s">
        <v>85</v>
      </c>
      <c r="AW404" s="14" t="s">
        <v>34</v>
      </c>
      <c r="AX404" s="14" t="s">
        <v>83</v>
      </c>
      <c r="AY404" s="226" t="s">
        <v>175</v>
      </c>
    </row>
    <row r="405" spans="1:65" s="2" customFormat="1" ht="16.5" customHeight="1">
      <c r="A405" s="35"/>
      <c r="B405" s="36"/>
      <c r="C405" s="192" t="s">
        <v>988</v>
      </c>
      <c r="D405" s="192" t="s">
        <v>178</v>
      </c>
      <c r="E405" s="193" t="s">
        <v>4389</v>
      </c>
      <c r="F405" s="194" t="s">
        <v>4354</v>
      </c>
      <c r="G405" s="195" t="s">
        <v>1527</v>
      </c>
      <c r="H405" s="196">
        <v>1</v>
      </c>
      <c r="I405" s="197"/>
      <c r="J405" s="198">
        <f>ROUND(I405*H405,2)</f>
        <v>0</v>
      </c>
      <c r="K405" s="194" t="s">
        <v>1</v>
      </c>
      <c r="L405" s="40"/>
      <c r="M405" s="199" t="s">
        <v>1</v>
      </c>
      <c r="N405" s="200" t="s">
        <v>41</v>
      </c>
      <c r="O405" s="72"/>
      <c r="P405" s="201">
        <f>O405*H405</f>
        <v>0</v>
      </c>
      <c r="Q405" s="201">
        <v>0</v>
      </c>
      <c r="R405" s="201">
        <f>Q405*H405</f>
        <v>0</v>
      </c>
      <c r="S405" s="201">
        <v>0</v>
      </c>
      <c r="T405" s="202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03" t="s">
        <v>3048</v>
      </c>
      <c r="AT405" s="203" t="s">
        <v>178</v>
      </c>
      <c r="AU405" s="203" t="s">
        <v>85</v>
      </c>
      <c r="AY405" s="18" t="s">
        <v>175</v>
      </c>
      <c r="BE405" s="204">
        <f>IF(N405="základní",J405,0)</f>
        <v>0</v>
      </c>
      <c r="BF405" s="204">
        <f>IF(N405="snížená",J405,0)</f>
        <v>0</v>
      </c>
      <c r="BG405" s="204">
        <f>IF(N405="zákl. přenesená",J405,0)</f>
        <v>0</v>
      </c>
      <c r="BH405" s="204">
        <f>IF(N405="sníž. přenesená",J405,0)</f>
        <v>0</v>
      </c>
      <c r="BI405" s="204">
        <f>IF(N405="nulová",J405,0)</f>
        <v>0</v>
      </c>
      <c r="BJ405" s="18" t="s">
        <v>83</v>
      </c>
      <c r="BK405" s="204">
        <f>ROUND(I405*H405,2)</f>
        <v>0</v>
      </c>
      <c r="BL405" s="18" t="s">
        <v>3048</v>
      </c>
      <c r="BM405" s="203" t="s">
        <v>4390</v>
      </c>
    </row>
    <row r="406" spans="1:65" s="14" customFormat="1" ht="11.25">
      <c r="B406" s="216"/>
      <c r="C406" s="217"/>
      <c r="D406" s="207" t="s">
        <v>184</v>
      </c>
      <c r="E406" s="218" t="s">
        <v>1</v>
      </c>
      <c r="F406" s="219" t="s">
        <v>83</v>
      </c>
      <c r="G406" s="217"/>
      <c r="H406" s="220">
        <v>1</v>
      </c>
      <c r="I406" s="221"/>
      <c r="J406" s="217"/>
      <c r="K406" s="217"/>
      <c r="L406" s="222"/>
      <c r="M406" s="223"/>
      <c r="N406" s="224"/>
      <c r="O406" s="224"/>
      <c r="P406" s="224"/>
      <c r="Q406" s="224"/>
      <c r="R406" s="224"/>
      <c r="S406" s="224"/>
      <c r="T406" s="225"/>
      <c r="AT406" s="226" t="s">
        <v>184</v>
      </c>
      <c r="AU406" s="226" t="s">
        <v>85</v>
      </c>
      <c r="AV406" s="14" t="s">
        <v>85</v>
      </c>
      <c r="AW406" s="14" t="s">
        <v>34</v>
      </c>
      <c r="AX406" s="14" t="s">
        <v>83</v>
      </c>
      <c r="AY406" s="226" t="s">
        <v>175</v>
      </c>
    </row>
    <row r="407" spans="1:65" s="12" customFormat="1" ht="22.9" customHeight="1">
      <c r="B407" s="176"/>
      <c r="C407" s="177"/>
      <c r="D407" s="178" t="s">
        <v>75</v>
      </c>
      <c r="E407" s="190" t="s">
        <v>4391</v>
      </c>
      <c r="F407" s="190" t="s">
        <v>4392</v>
      </c>
      <c r="G407" s="177"/>
      <c r="H407" s="177"/>
      <c r="I407" s="180"/>
      <c r="J407" s="191">
        <f>BK407</f>
        <v>0</v>
      </c>
      <c r="K407" s="177"/>
      <c r="L407" s="182"/>
      <c r="M407" s="183"/>
      <c r="N407" s="184"/>
      <c r="O407" s="184"/>
      <c r="P407" s="185">
        <f>SUM(P408:P423)</f>
        <v>0</v>
      </c>
      <c r="Q407" s="184"/>
      <c r="R407" s="185">
        <f>SUM(R408:R423)</f>
        <v>0</v>
      </c>
      <c r="S407" s="184"/>
      <c r="T407" s="186">
        <f>SUM(T408:T423)</f>
        <v>0</v>
      </c>
      <c r="AR407" s="187" t="s">
        <v>83</v>
      </c>
      <c r="AT407" s="188" t="s">
        <v>75</v>
      </c>
      <c r="AU407" s="188" t="s">
        <v>83</v>
      </c>
      <c r="AY407" s="187" t="s">
        <v>175</v>
      </c>
      <c r="BK407" s="189">
        <f>SUM(BK408:BK423)</f>
        <v>0</v>
      </c>
    </row>
    <row r="408" spans="1:65" s="2" customFormat="1" ht="16.5" customHeight="1">
      <c r="A408" s="35"/>
      <c r="B408" s="36"/>
      <c r="C408" s="254" t="s">
        <v>994</v>
      </c>
      <c r="D408" s="254" t="s">
        <v>539</v>
      </c>
      <c r="E408" s="255" t="s">
        <v>4393</v>
      </c>
      <c r="F408" s="256" t="s">
        <v>4394</v>
      </c>
      <c r="G408" s="257" t="s">
        <v>1527</v>
      </c>
      <c r="H408" s="258">
        <v>3</v>
      </c>
      <c r="I408" s="259"/>
      <c r="J408" s="260">
        <f>ROUND(I408*H408,2)</f>
        <v>0</v>
      </c>
      <c r="K408" s="256" t="s">
        <v>1</v>
      </c>
      <c r="L408" s="261"/>
      <c r="M408" s="262" t="s">
        <v>1</v>
      </c>
      <c r="N408" s="263" t="s">
        <v>41</v>
      </c>
      <c r="O408" s="72"/>
      <c r="P408" s="201">
        <f>O408*H408</f>
        <v>0</v>
      </c>
      <c r="Q408" s="201">
        <v>0</v>
      </c>
      <c r="R408" s="201">
        <f>Q408*H408</f>
        <v>0</v>
      </c>
      <c r="S408" s="201">
        <v>0</v>
      </c>
      <c r="T408" s="202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03" t="s">
        <v>3048</v>
      </c>
      <c r="AT408" s="203" t="s">
        <v>539</v>
      </c>
      <c r="AU408" s="203" t="s">
        <v>85</v>
      </c>
      <c r="AY408" s="18" t="s">
        <v>175</v>
      </c>
      <c r="BE408" s="204">
        <f>IF(N408="základní",J408,0)</f>
        <v>0</v>
      </c>
      <c r="BF408" s="204">
        <f>IF(N408="snížená",J408,0)</f>
        <v>0</v>
      </c>
      <c r="BG408" s="204">
        <f>IF(N408="zákl. přenesená",J408,0)</f>
        <v>0</v>
      </c>
      <c r="BH408" s="204">
        <f>IF(N408="sníž. přenesená",J408,0)</f>
        <v>0</v>
      </c>
      <c r="BI408" s="204">
        <f>IF(N408="nulová",J408,0)</f>
        <v>0</v>
      </c>
      <c r="BJ408" s="18" t="s">
        <v>83</v>
      </c>
      <c r="BK408" s="204">
        <f>ROUND(I408*H408,2)</f>
        <v>0</v>
      </c>
      <c r="BL408" s="18" t="s">
        <v>3048</v>
      </c>
      <c r="BM408" s="203" t="s">
        <v>4395</v>
      </c>
    </row>
    <row r="409" spans="1:65" s="14" customFormat="1" ht="11.25">
      <c r="B409" s="216"/>
      <c r="C409" s="217"/>
      <c r="D409" s="207" t="s">
        <v>184</v>
      </c>
      <c r="E409" s="218" t="s">
        <v>1</v>
      </c>
      <c r="F409" s="219" t="s">
        <v>176</v>
      </c>
      <c r="G409" s="217"/>
      <c r="H409" s="220">
        <v>3</v>
      </c>
      <c r="I409" s="221"/>
      <c r="J409" s="217"/>
      <c r="K409" s="217"/>
      <c r="L409" s="222"/>
      <c r="M409" s="223"/>
      <c r="N409" s="224"/>
      <c r="O409" s="224"/>
      <c r="P409" s="224"/>
      <c r="Q409" s="224"/>
      <c r="R409" s="224"/>
      <c r="S409" s="224"/>
      <c r="T409" s="225"/>
      <c r="AT409" s="226" t="s">
        <v>184</v>
      </c>
      <c r="AU409" s="226" t="s">
        <v>85</v>
      </c>
      <c r="AV409" s="14" t="s">
        <v>85</v>
      </c>
      <c r="AW409" s="14" t="s">
        <v>34</v>
      </c>
      <c r="AX409" s="14" t="s">
        <v>83</v>
      </c>
      <c r="AY409" s="226" t="s">
        <v>175</v>
      </c>
    </row>
    <row r="410" spans="1:65" s="2" customFormat="1" ht="24.2" customHeight="1">
      <c r="A410" s="35"/>
      <c r="B410" s="36"/>
      <c r="C410" s="192" t="s">
        <v>999</v>
      </c>
      <c r="D410" s="192" t="s">
        <v>178</v>
      </c>
      <c r="E410" s="193" t="s">
        <v>4396</v>
      </c>
      <c r="F410" s="194" t="s">
        <v>4397</v>
      </c>
      <c r="G410" s="195" t="s">
        <v>181</v>
      </c>
      <c r="H410" s="196">
        <v>3</v>
      </c>
      <c r="I410" s="197"/>
      <c r="J410" s="198">
        <f>ROUND(I410*H410,2)</f>
        <v>0</v>
      </c>
      <c r="K410" s="194" t="s">
        <v>224</v>
      </c>
      <c r="L410" s="40"/>
      <c r="M410" s="199" t="s">
        <v>1</v>
      </c>
      <c r="N410" s="200" t="s">
        <v>41</v>
      </c>
      <c r="O410" s="72"/>
      <c r="P410" s="201">
        <f>O410*H410</f>
        <v>0</v>
      </c>
      <c r="Q410" s="201">
        <v>0</v>
      </c>
      <c r="R410" s="201">
        <f>Q410*H410</f>
        <v>0</v>
      </c>
      <c r="S410" s="201">
        <v>0</v>
      </c>
      <c r="T410" s="202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03" t="s">
        <v>3048</v>
      </c>
      <c r="AT410" s="203" t="s">
        <v>178</v>
      </c>
      <c r="AU410" s="203" t="s">
        <v>85</v>
      </c>
      <c r="AY410" s="18" t="s">
        <v>175</v>
      </c>
      <c r="BE410" s="204">
        <f>IF(N410="základní",J410,0)</f>
        <v>0</v>
      </c>
      <c r="BF410" s="204">
        <f>IF(N410="snížená",J410,0)</f>
        <v>0</v>
      </c>
      <c r="BG410" s="204">
        <f>IF(N410="zákl. přenesená",J410,0)</f>
        <v>0</v>
      </c>
      <c r="BH410" s="204">
        <f>IF(N410="sníž. přenesená",J410,0)</f>
        <v>0</v>
      </c>
      <c r="BI410" s="204">
        <f>IF(N410="nulová",J410,0)</f>
        <v>0</v>
      </c>
      <c r="BJ410" s="18" t="s">
        <v>83</v>
      </c>
      <c r="BK410" s="204">
        <f>ROUND(I410*H410,2)</f>
        <v>0</v>
      </c>
      <c r="BL410" s="18" t="s">
        <v>3048</v>
      </c>
      <c r="BM410" s="203" t="s">
        <v>4398</v>
      </c>
    </row>
    <row r="411" spans="1:65" s="2" customFormat="1" ht="11.25">
      <c r="A411" s="35"/>
      <c r="B411" s="36"/>
      <c r="C411" s="37"/>
      <c r="D411" s="227" t="s">
        <v>193</v>
      </c>
      <c r="E411" s="37"/>
      <c r="F411" s="228" t="s">
        <v>4399</v>
      </c>
      <c r="G411" s="37"/>
      <c r="H411" s="37"/>
      <c r="I411" s="229"/>
      <c r="J411" s="37"/>
      <c r="K411" s="37"/>
      <c r="L411" s="40"/>
      <c r="M411" s="230"/>
      <c r="N411" s="231"/>
      <c r="O411" s="72"/>
      <c r="P411" s="72"/>
      <c r="Q411" s="72"/>
      <c r="R411" s="72"/>
      <c r="S411" s="72"/>
      <c r="T411" s="73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T411" s="18" t="s">
        <v>193</v>
      </c>
      <c r="AU411" s="18" t="s">
        <v>85</v>
      </c>
    </row>
    <row r="412" spans="1:65" s="14" customFormat="1" ht="11.25">
      <c r="B412" s="216"/>
      <c r="C412" s="217"/>
      <c r="D412" s="207" t="s">
        <v>184</v>
      </c>
      <c r="E412" s="218" t="s">
        <v>1</v>
      </c>
      <c r="F412" s="219" t="s">
        <v>176</v>
      </c>
      <c r="G412" s="217"/>
      <c r="H412" s="220">
        <v>3</v>
      </c>
      <c r="I412" s="221"/>
      <c r="J412" s="217"/>
      <c r="K412" s="217"/>
      <c r="L412" s="222"/>
      <c r="M412" s="223"/>
      <c r="N412" s="224"/>
      <c r="O412" s="224"/>
      <c r="P412" s="224"/>
      <c r="Q412" s="224"/>
      <c r="R412" s="224"/>
      <c r="S412" s="224"/>
      <c r="T412" s="225"/>
      <c r="AT412" s="226" t="s">
        <v>184</v>
      </c>
      <c r="AU412" s="226" t="s">
        <v>85</v>
      </c>
      <c r="AV412" s="14" t="s">
        <v>85</v>
      </c>
      <c r="AW412" s="14" t="s">
        <v>34</v>
      </c>
      <c r="AX412" s="14" t="s">
        <v>83</v>
      </c>
      <c r="AY412" s="226" t="s">
        <v>175</v>
      </c>
    </row>
    <row r="413" spans="1:65" s="2" customFormat="1" ht="16.5" customHeight="1">
      <c r="A413" s="35"/>
      <c r="B413" s="36"/>
      <c r="C413" s="254" t="s">
        <v>1004</v>
      </c>
      <c r="D413" s="254" t="s">
        <v>539</v>
      </c>
      <c r="E413" s="255" t="s">
        <v>4400</v>
      </c>
      <c r="F413" s="256" t="s">
        <v>4401</v>
      </c>
      <c r="G413" s="257" t="s">
        <v>1527</v>
      </c>
      <c r="H413" s="258">
        <v>3</v>
      </c>
      <c r="I413" s="259"/>
      <c r="J413" s="260">
        <f>ROUND(I413*H413,2)</f>
        <v>0</v>
      </c>
      <c r="K413" s="256" t="s">
        <v>1</v>
      </c>
      <c r="L413" s="261"/>
      <c r="M413" s="262" t="s">
        <v>1</v>
      </c>
      <c r="N413" s="263" t="s">
        <v>41</v>
      </c>
      <c r="O413" s="72"/>
      <c r="P413" s="201">
        <f>O413*H413</f>
        <v>0</v>
      </c>
      <c r="Q413" s="201">
        <v>0</v>
      </c>
      <c r="R413" s="201">
        <f>Q413*H413</f>
        <v>0</v>
      </c>
      <c r="S413" s="201">
        <v>0</v>
      </c>
      <c r="T413" s="202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03" t="s">
        <v>3048</v>
      </c>
      <c r="AT413" s="203" t="s">
        <v>539</v>
      </c>
      <c r="AU413" s="203" t="s">
        <v>85</v>
      </c>
      <c r="AY413" s="18" t="s">
        <v>175</v>
      </c>
      <c r="BE413" s="204">
        <f>IF(N413="základní",J413,0)</f>
        <v>0</v>
      </c>
      <c r="BF413" s="204">
        <f>IF(N413="snížená",J413,0)</f>
        <v>0</v>
      </c>
      <c r="BG413" s="204">
        <f>IF(N413="zákl. přenesená",J413,0)</f>
        <v>0</v>
      </c>
      <c r="BH413" s="204">
        <f>IF(N413="sníž. přenesená",J413,0)</f>
        <v>0</v>
      </c>
      <c r="BI413" s="204">
        <f>IF(N413="nulová",J413,0)</f>
        <v>0</v>
      </c>
      <c r="BJ413" s="18" t="s">
        <v>83</v>
      </c>
      <c r="BK413" s="204">
        <f>ROUND(I413*H413,2)</f>
        <v>0</v>
      </c>
      <c r="BL413" s="18" t="s">
        <v>3048</v>
      </c>
      <c r="BM413" s="203" t="s">
        <v>4402</v>
      </c>
    </row>
    <row r="414" spans="1:65" s="14" customFormat="1" ht="11.25">
      <c r="B414" s="216"/>
      <c r="C414" s="217"/>
      <c r="D414" s="207" t="s">
        <v>184</v>
      </c>
      <c r="E414" s="218" t="s">
        <v>1</v>
      </c>
      <c r="F414" s="219" t="s">
        <v>176</v>
      </c>
      <c r="G414" s="217"/>
      <c r="H414" s="220">
        <v>3</v>
      </c>
      <c r="I414" s="221"/>
      <c r="J414" s="217"/>
      <c r="K414" s="217"/>
      <c r="L414" s="222"/>
      <c r="M414" s="223"/>
      <c r="N414" s="224"/>
      <c r="O414" s="224"/>
      <c r="P414" s="224"/>
      <c r="Q414" s="224"/>
      <c r="R414" s="224"/>
      <c r="S414" s="224"/>
      <c r="T414" s="225"/>
      <c r="AT414" s="226" t="s">
        <v>184</v>
      </c>
      <c r="AU414" s="226" t="s">
        <v>85</v>
      </c>
      <c r="AV414" s="14" t="s">
        <v>85</v>
      </c>
      <c r="AW414" s="14" t="s">
        <v>34</v>
      </c>
      <c r="AX414" s="14" t="s">
        <v>83</v>
      </c>
      <c r="AY414" s="226" t="s">
        <v>175</v>
      </c>
    </row>
    <row r="415" spans="1:65" s="2" customFormat="1" ht="16.5" customHeight="1">
      <c r="A415" s="35"/>
      <c r="B415" s="36"/>
      <c r="C415" s="254" t="s">
        <v>1009</v>
      </c>
      <c r="D415" s="254" t="s">
        <v>539</v>
      </c>
      <c r="E415" s="255" t="s">
        <v>4403</v>
      </c>
      <c r="F415" s="256" t="s">
        <v>4404</v>
      </c>
      <c r="G415" s="257" t="s">
        <v>1527</v>
      </c>
      <c r="H415" s="258">
        <v>3</v>
      </c>
      <c r="I415" s="259"/>
      <c r="J415" s="260">
        <f>ROUND(I415*H415,2)</f>
        <v>0</v>
      </c>
      <c r="K415" s="256" t="s">
        <v>1</v>
      </c>
      <c r="L415" s="261"/>
      <c r="M415" s="262" t="s">
        <v>1</v>
      </c>
      <c r="N415" s="263" t="s">
        <v>41</v>
      </c>
      <c r="O415" s="72"/>
      <c r="P415" s="201">
        <f>O415*H415</f>
        <v>0</v>
      </c>
      <c r="Q415" s="201">
        <v>0</v>
      </c>
      <c r="R415" s="201">
        <f>Q415*H415</f>
        <v>0</v>
      </c>
      <c r="S415" s="201">
        <v>0</v>
      </c>
      <c r="T415" s="202">
        <f>S415*H415</f>
        <v>0</v>
      </c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R415" s="203" t="s">
        <v>3048</v>
      </c>
      <c r="AT415" s="203" t="s">
        <v>539</v>
      </c>
      <c r="AU415" s="203" t="s">
        <v>85</v>
      </c>
      <c r="AY415" s="18" t="s">
        <v>175</v>
      </c>
      <c r="BE415" s="204">
        <f>IF(N415="základní",J415,0)</f>
        <v>0</v>
      </c>
      <c r="BF415" s="204">
        <f>IF(N415="snížená",J415,0)</f>
        <v>0</v>
      </c>
      <c r="BG415" s="204">
        <f>IF(N415="zákl. přenesená",J415,0)</f>
        <v>0</v>
      </c>
      <c r="BH415" s="204">
        <f>IF(N415="sníž. přenesená",J415,0)</f>
        <v>0</v>
      </c>
      <c r="BI415" s="204">
        <f>IF(N415="nulová",J415,0)</f>
        <v>0</v>
      </c>
      <c r="BJ415" s="18" t="s">
        <v>83</v>
      </c>
      <c r="BK415" s="204">
        <f>ROUND(I415*H415,2)</f>
        <v>0</v>
      </c>
      <c r="BL415" s="18" t="s">
        <v>3048</v>
      </c>
      <c r="BM415" s="203" t="s">
        <v>4405</v>
      </c>
    </row>
    <row r="416" spans="1:65" s="14" customFormat="1" ht="11.25">
      <c r="B416" s="216"/>
      <c r="C416" s="217"/>
      <c r="D416" s="207" t="s">
        <v>184</v>
      </c>
      <c r="E416" s="218" t="s">
        <v>1</v>
      </c>
      <c r="F416" s="219" t="s">
        <v>176</v>
      </c>
      <c r="G416" s="217"/>
      <c r="H416" s="220">
        <v>3</v>
      </c>
      <c r="I416" s="221"/>
      <c r="J416" s="217"/>
      <c r="K416" s="217"/>
      <c r="L416" s="222"/>
      <c r="M416" s="223"/>
      <c r="N416" s="224"/>
      <c r="O416" s="224"/>
      <c r="P416" s="224"/>
      <c r="Q416" s="224"/>
      <c r="R416" s="224"/>
      <c r="S416" s="224"/>
      <c r="T416" s="225"/>
      <c r="AT416" s="226" t="s">
        <v>184</v>
      </c>
      <c r="AU416" s="226" t="s">
        <v>85</v>
      </c>
      <c r="AV416" s="14" t="s">
        <v>85</v>
      </c>
      <c r="AW416" s="14" t="s">
        <v>34</v>
      </c>
      <c r="AX416" s="14" t="s">
        <v>83</v>
      </c>
      <c r="AY416" s="226" t="s">
        <v>175</v>
      </c>
    </row>
    <row r="417" spans="1:65" s="2" customFormat="1" ht="16.5" customHeight="1">
      <c r="A417" s="35"/>
      <c r="B417" s="36"/>
      <c r="C417" s="254" t="s">
        <v>1015</v>
      </c>
      <c r="D417" s="254" t="s">
        <v>539</v>
      </c>
      <c r="E417" s="255" t="s">
        <v>4406</v>
      </c>
      <c r="F417" s="256" t="s">
        <v>4407</v>
      </c>
      <c r="G417" s="257" t="s">
        <v>1527</v>
      </c>
      <c r="H417" s="258">
        <v>3</v>
      </c>
      <c r="I417" s="259"/>
      <c r="J417" s="260">
        <f>ROUND(I417*H417,2)</f>
        <v>0</v>
      </c>
      <c r="K417" s="256" t="s">
        <v>1</v>
      </c>
      <c r="L417" s="261"/>
      <c r="M417" s="262" t="s">
        <v>1</v>
      </c>
      <c r="N417" s="263" t="s">
        <v>41</v>
      </c>
      <c r="O417" s="72"/>
      <c r="P417" s="201">
        <f>O417*H417</f>
        <v>0</v>
      </c>
      <c r="Q417" s="201">
        <v>0</v>
      </c>
      <c r="R417" s="201">
        <f>Q417*H417</f>
        <v>0</v>
      </c>
      <c r="S417" s="201">
        <v>0</v>
      </c>
      <c r="T417" s="202">
        <f>S417*H417</f>
        <v>0</v>
      </c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R417" s="203" t="s">
        <v>3048</v>
      </c>
      <c r="AT417" s="203" t="s">
        <v>539</v>
      </c>
      <c r="AU417" s="203" t="s">
        <v>85</v>
      </c>
      <c r="AY417" s="18" t="s">
        <v>175</v>
      </c>
      <c r="BE417" s="204">
        <f>IF(N417="základní",J417,0)</f>
        <v>0</v>
      </c>
      <c r="BF417" s="204">
        <f>IF(N417="snížená",J417,0)</f>
        <v>0</v>
      </c>
      <c r="BG417" s="204">
        <f>IF(N417="zákl. přenesená",J417,0)</f>
        <v>0</v>
      </c>
      <c r="BH417" s="204">
        <f>IF(N417="sníž. přenesená",J417,0)</f>
        <v>0</v>
      </c>
      <c r="BI417" s="204">
        <f>IF(N417="nulová",J417,0)</f>
        <v>0</v>
      </c>
      <c r="BJ417" s="18" t="s">
        <v>83</v>
      </c>
      <c r="BK417" s="204">
        <f>ROUND(I417*H417,2)</f>
        <v>0</v>
      </c>
      <c r="BL417" s="18" t="s">
        <v>3048</v>
      </c>
      <c r="BM417" s="203" t="s">
        <v>4408</v>
      </c>
    </row>
    <row r="418" spans="1:65" s="14" customFormat="1" ht="11.25">
      <c r="B418" s="216"/>
      <c r="C418" s="217"/>
      <c r="D418" s="207" t="s">
        <v>184</v>
      </c>
      <c r="E418" s="218" t="s">
        <v>1</v>
      </c>
      <c r="F418" s="219" t="s">
        <v>176</v>
      </c>
      <c r="G418" s="217"/>
      <c r="H418" s="220">
        <v>3</v>
      </c>
      <c r="I418" s="221"/>
      <c r="J418" s="217"/>
      <c r="K418" s="217"/>
      <c r="L418" s="222"/>
      <c r="M418" s="223"/>
      <c r="N418" s="224"/>
      <c r="O418" s="224"/>
      <c r="P418" s="224"/>
      <c r="Q418" s="224"/>
      <c r="R418" s="224"/>
      <c r="S418" s="224"/>
      <c r="T418" s="225"/>
      <c r="AT418" s="226" t="s">
        <v>184</v>
      </c>
      <c r="AU418" s="226" t="s">
        <v>85</v>
      </c>
      <c r="AV418" s="14" t="s">
        <v>85</v>
      </c>
      <c r="AW418" s="14" t="s">
        <v>34</v>
      </c>
      <c r="AX418" s="14" t="s">
        <v>83</v>
      </c>
      <c r="AY418" s="226" t="s">
        <v>175</v>
      </c>
    </row>
    <row r="419" spans="1:65" s="2" customFormat="1" ht="21.75" customHeight="1">
      <c r="A419" s="35"/>
      <c r="B419" s="36"/>
      <c r="C419" s="192" t="s">
        <v>1021</v>
      </c>
      <c r="D419" s="192" t="s">
        <v>178</v>
      </c>
      <c r="E419" s="193" t="s">
        <v>4409</v>
      </c>
      <c r="F419" s="194" t="s">
        <v>4410</v>
      </c>
      <c r="G419" s="195" t="s">
        <v>181</v>
      </c>
      <c r="H419" s="196">
        <v>3</v>
      </c>
      <c r="I419" s="197"/>
      <c r="J419" s="198">
        <f>ROUND(I419*H419,2)</f>
        <v>0</v>
      </c>
      <c r="K419" s="194" t="s">
        <v>224</v>
      </c>
      <c r="L419" s="40"/>
      <c r="M419" s="199" t="s">
        <v>1</v>
      </c>
      <c r="N419" s="200" t="s">
        <v>41</v>
      </c>
      <c r="O419" s="72"/>
      <c r="P419" s="201">
        <f>O419*H419</f>
        <v>0</v>
      </c>
      <c r="Q419" s="201">
        <v>0</v>
      </c>
      <c r="R419" s="201">
        <f>Q419*H419</f>
        <v>0</v>
      </c>
      <c r="S419" s="201">
        <v>0</v>
      </c>
      <c r="T419" s="202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03" t="s">
        <v>3048</v>
      </c>
      <c r="AT419" s="203" t="s">
        <v>178</v>
      </c>
      <c r="AU419" s="203" t="s">
        <v>85</v>
      </c>
      <c r="AY419" s="18" t="s">
        <v>175</v>
      </c>
      <c r="BE419" s="204">
        <f>IF(N419="základní",J419,0)</f>
        <v>0</v>
      </c>
      <c r="BF419" s="204">
        <f>IF(N419="snížená",J419,0)</f>
        <v>0</v>
      </c>
      <c r="BG419" s="204">
        <f>IF(N419="zákl. přenesená",J419,0)</f>
        <v>0</v>
      </c>
      <c r="BH419" s="204">
        <f>IF(N419="sníž. přenesená",J419,0)</f>
        <v>0</v>
      </c>
      <c r="BI419" s="204">
        <f>IF(N419="nulová",J419,0)</f>
        <v>0</v>
      </c>
      <c r="BJ419" s="18" t="s">
        <v>83</v>
      </c>
      <c r="BK419" s="204">
        <f>ROUND(I419*H419,2)</f>
        <v>0</v>
      </c>
      <c r="BL419" s="18" t="s">
        <v>3048</v>
      </c>
      <c r="BM419" s="203" t="s">
        <v>4411</v>
      </c>
    </row>
    <row r="420" spans="1:65" s="2" customFormat="1" ht="11.25">
      <c r="A420" s="35"/>
      <c r="B420" s="36"/>
      <c r="C420" s="37"/>
      <c r="D420" s="227" t="s">
        <v>193</v>
      </c>
      <c r="E420" s="37"/>
      <c r="F420" s="228" t="s">
        <v>4412</v>
      </c>
      <c r="G420" s="37"/>
      <c r="H420" s="37"/>
      <c r="I420" s="229"/>
      <c r="J420" s="37"/>
      <c r="K420" s="37"/>
      <c r="L420" s="40"/>
      <c r="M420" s="230"/>
      <c r="N420" s="231"/>
      <c r="O420" s="72"/>
      <c r="P420" s="72"/>
      <c r="Q420" s="72"/>
      <c r="R420" s="72"/>
      <c r="S420" s="72"/>
      <c r="T420" s="73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T420" s="18" t="s">
        <v>193</v>
      </c>
      <c r="AU420" s="18" t="s">
        <v>85</v>
      </c>
    </row>
    <row r="421" spans="1:65" s="14" customFormat="1" ht="11.25">
      <c r="B421" s="216"/>
      <c r="C421" s="217"/>
      <c r="D421" s="207" t="s">
        <v>184</v>
      </c>
      <c r="E421" s="218" t="s">
        <v>1</v>
      </c>
      <c r="F421" s="219" t="s">
        <v>176</v>
      </c>
      <c r="G421" s="217"/>
      <c r="H421" s="220">
        <v>3</v>
      </c>
      <c r="I421" s="221"/>
      <c r="J421" s="217"/>
      <c r="K421" s="217"/>
      <c r="L421" s="222"/>
      <c r="M421" s="223"/>
      <c r="N421" s="224"/>
      <c r="O421" s="224"/>
      <c r="P421" s="224"/>
      <c r="Q421" s="224"/>
      <c r="R421" s="224"/>
      <c r="S421" s="224"/>
      <c r="T421" s="225"/>
      <c r="AT421" s="226" t="s">
        <v>184</v>
      </c>
      <c r="AU421" s="226" t="s">
        <v>85</v>
      </c>
      <c r="AV421" s="14" t="s">
        <v>85</v>
      </c>
      <c r="AW421" s="14" t="s">
        <v>34</v>
      </c>
      <c r="AX421" s="14" t="s">
        <v>83</v>
      </c>
      <c r="AY421" s="226" t="s">
        <v>175</v>
      </c>
    </row>
    <row r="422" spans="1:65" s="2" customFormat="1" ht="16.5" customHeight="1">
      <c r="A422" s="35"/>
      <c r="B422" s="36"/>
      <c r="C422" s="254" t="s">
        <v>1027</v>
      </c>
      <c r="D422" s="254" t="s">
        <v>539</v>
      </c>
      <c r="E422" s="255" t="s">
        <v>4413</v>
      </c>
      <c r="F422" s="256" t="s">
        <v>4414</v>
      </c>
      <c r="G422" s="257" t="s">
        <v>1527</v>
      </c>
      <c r="H422" s="258">
        <v>5</v>
      </c>
      <c r="I422" s="259"/>
      <c r="J422" s="260">
        <f>ROUND(I422*H422,2)</f>
        <v>0</v>
      </c>
      <c r="K422" s="256" t="s">
        <v>1</v>
      </c>
      <c r="L422" s="261"/>
      <c r="M422" s="262" t="s">
        <v>1</v>
      </c>
      <c r="N422" s="263" t="s">
        <v>41</v>
      </c>
      <c r="O422" s="72"/>
      <c r="P422" s="201">
        <f>O422*H422</f>
        <v>0</v>
      </c>
      <c r="Q422" s="201">
        <v>0</v>
      </c>
      <c r="R422" s="201">
        <f>Q422*H422</f>
        <v>0</v>
      </c>
      <c r="S422" s="201">
        <v>0</v>
      </c>
      <c r="T422" s="202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03" t="s">
        <v>3048</v>
      </c>
      <c r="AT422" s="203" t="s">
        <v>539</v>
      </c>
      <c r="AU422" s="203" t="s">
        <v>85</v>
      </c>
      <c r="AY422" s="18" t="s">
        <v>175</v>
      </c>
      <c r="BE422" s="204">
        <f>IF(N422="základní",J422,0)</f>
        <v>0</v>
      </c>
      <c r="BF422" s="204">
        <f>IF(N422="snížená",J422,0)</f>
        <v>0</v>
      </c>
      <c r="BG422" s="204">
        <f>IF(N422="zákl. přenesená",J422,0)</f>
        <v>0</v>
      </c>
      <c r="BH422" s="204">
        <f>IF(N422="sníž. přenesená",J422,0)</f>
        <v>0</v>
      </c>
      <c r="BI422" s="204">
        <f>IF(N422="nulová",J422,0)</f>
        <v>0</v>
      </c>
      <c r="BJ422" s="18" t="s">
        <v>83</v>
      </c>
      <c r="BK422" s="204">
        <f>ROUND(I422*H422,2)</f>
        <v>0</v>
      </c>
      <c r="BL422" s="18" t="s">
        <v>3048</v>
      </c>
      <c r="BM422" s="203" t="s">
        <v>4415</v>
      </c>
    </row>
    <row r="423" spans="1:65" s="14" customFormat="1" ht="11.25">
      <c r="B423" s="216"/>
      <c r="C423" s="217"/>
      <c r="D423" s="207" t="s">
        <v>184</v>
      </c>
      <c r="E423" s="218" t="s">
        <v>1</v>
      </c>
      <c r="F423" s="219" t="s">
        <v>209</v>
      </c>
      <c r="G423" s="217"/>
      <c r="H423" s="220">
        <v>5</v>
      </c>
      <c r="I423" s="221"/>
      <c r="J423" s="217"/>
      <c r="K423" s="217"/>
      <c r="L423" s="222"/>
      <c r="M423" s="223"/>
      <c r="N423" s="224"/>
      <c r="O423" s="224"/>
      <c r="P423" s="224"/>
      <c r="Q423" s="224"/>
      <c r="R423" s="224"/>
      <c r="S423" s="224"/>
      <c r="T423" s="225"/>
      <c r="AT423" s="226" t="s">
        <v>184</v>
      </c>
      <c r="AU423" s="226" t="s">
        <v>85</v>
      </c>
      <c r="AV423" s="14" t="s">
        <v>85</v>
      </c>
      <c r="AW423" s="14" t="s">
        <v>34</v>
      </c>
      <c r="AX423" s="14" t="s">
        <v>83</v>
      </c>
      <c r="AY423" s="226" t="s">
        <v>175</v>
      </c>
    </row>
    <row r="424" spans="1:65" s="12" customFormat="1" ht="22.9" customHeight="1">
      <c r="B424" s="176"/>
      <c r="C424" s="177"/>
      <c r="D424" s="178" t="s">
        <v>75</v>
      </c>
      <c r="E424" s="190" t="s">
        <v>4416</v>
      </c>
      <c r="F424" s="190" t="s">
        <v>4417</v>
      </c>
      <c r="G424" s="177"/>
      <c r="H424" s="177"/>
      <c r="I424" s="180"/>
      <c r="J424" s="191">
        <f>BK424</f>
        <v>0</v>
      </c>
      <c r="K424" s="177"/>
      <c r="L424" s="182"/>
      <c r="M424" s="183"/>
      <c r="N424" s="184"/>
      <c r="O424" s="184"/>
      <c r="P424" s="185">
        <f>SUM(P425:P470)</f>
        <v>0</v>
      </c>
      <c r="Q424" s="184"/>
      <c r="R424" s="185">
        <f>SUM(R425:R470)</f>
        <v>0</v>
      </c>
      <c r="S424" s="184"/>
      <c r="T424" s="186">
        <f>SUM(T425:T470)</f>
        <v>0</v>
      </c>
      <c r="AR424" s="187" t="s">
        <v>83</v>
      </c>
      <c r="AT424" s="188" t="s">
        <v>75</v>
      </c>
      <c r="AU424" s="188" t="s">
        <v>83</v>
      </c>
      <c r="AY424" s="187" t="s">
        <v>175</v>
      </c>
      <c r="BK424" s="189">
        <f>SUM(BK425:BK470)</f>
        <v>0</v>
      </c>
    </row>
    <row r="425" spans="1:65" s="2" customFormat="1" ht="16.5" customHeight="1">
      <c r="A425" s="35"/>
      <c r="B425" s="36"/>
      <c r="C425" s="254" t="s">
        <v>1033</v>
      </c>
      <c r="D425" s="254" t="s">
        <v>539</v>
      </c>
      <c r="E425" s="255" t="s">
        <v>4358</v>
      </c>
      <c r="F425" s="256" t="s">
        <v>4115</v>
      </c>
      <c r="G425" s="257" t="s">
        <v>1527</v>
      </c>
      <c r="H425" s="258">
        <v>7</v>
      </c>
      <c r="I425" s="259"/>
      <c r="J425" s="260">
        <f>ROUND(I425*H425,2)</f>
        <v>0</v>
      </c>
      <c r="K425" s="256" t="s">
        <v>1</v>
      </c>
      <c r="L425" s="261"/>
      <c r="M425" s="262" t="s">
        <v>1</v>
      </c>
      <c r="N425" s="263" t="s">
        <v>41</v>
      </c>
      <c r="O425" s="72"/>
      <c r="P425" s="201">
        <f>O425*H425</f>
        <v>0</v>
      </c>
      <c r="Q425" s="201">
        <v>0</v>
      </c>
      <c r="R425" s="201">
        <f>Q425*H425</f>
        <v>0</v>
      </c>
      <c r="S425" s="201">
        <v>0</v>
      </c>
      <c r="T425" s="202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03" t="s">
        <v>3048</v>
      </c>
      <c r="AT425" s="203" t="s">
        <v>539</v>
      </c>
      <c r="AU425" s="203" t="s">
        <v>85</v>
      </c>
      <c r="AY425" s="18" t="s">
        <v>175</v>
      </c>
      <c r="BE425" s="204">
        <f>IF(N425="základní",J425,0)</f>
        <v>0</v>
      </c>
      <c r="BF425" s="204">
        <f>IF(N425="snížená",J425,0)</f>
        <v>0</v>
      </c>
      <c r="BG425" s="204">
        <f>IF(N425="zákl. přenesená",J425,0)</f>
        <v>0</v>
      </c>
      <c r="BH425" s="204">
        <f>IF(N425="sníž. přenesená",J425,0)</f>
        <v>0</v>
      </c>
      <c r="BI425" s="204">
        <f>IF(N425="nulová",J425,0)</f>
        <v>0</v>
      </c>
      <c r="BJ425" s="18" t="s">
        <v>83</v>
      </c>
      <c r="BK425" s="204">
        <f>ROUND(I425*H425,2)</f>
        <v>0</v>
      </c>
      <c r="BL425" s="18" t="s">
        <v>3048</v>
      </c>
      <c r="BM425" s="203" t="s">
        <v>4418</v>
      </c>
    </row>
    <row r="426" spans="1:65" s="14" customFormat="1" ht="11.25">
      <c r="B426" s="216"/>
      <c r="C426" s="217"/>
      <c r="D426" s="207" t="s">
        <v>184</v>
      </c>
      <c r="E426" s="218" t="s">
        <v>1</v>
      </c>
      <c r="F426" s="219" t="s">
        <v>200</v>
      </c>
      <c r="G426" s="217"/>
      <c r="H426" s="220">
        <v>7</v>
      </c>
      <c r="I426" s="221"/>
      <c r="J426" s="217"/>
      <c r="K426" s="217"/>
      <c r="L426" s="222"/>
      <c r="M426" s="223"/>
      <c r="N426" s="224"/>
      <c r="O426" s="224"/>
      <c r="P426" s="224"/>
      <c r="Q426" s="224"/>
      <c r="R426" s="224"/>
      <c r="S426" s="224"/>
      <c r="T426" s="225"/>
      <c r="AT426" s="226" t="s">
        <v>184</v>
      </c>
      <c r="AU426" s="226" t="s">
        <v>85</v>
      </c>
      <c r="AV426" s="14" t="s">
        <v>85</v>
      </c>
      <c r="AW426" s="14" t="s">
        <v>34</v>
      </c>
      <c r="AX426" s="14" t="s">
        <v>83</v>
      </c>
      <c r="AY426" s="226" t="s">
        <v>175</v>
      </c>
    </row>
    <row r="427" spans="1:65" s="2" customFormat="1" ht="24.2" customHeight="1">
      <c r="A427" s="35"/>
      <c r="B427" s="36"/>
      <c r="C427" s="192" t="s">
        <v>1040</v>
      </c>
      <c r="D427" s="192" t="s">
        <v>178</v>
      </c>
      <c r="E427" s="193" t="s">
        <v>4123</v>
      </c>
      <c r="F427" s="194" t="s">
        <v>4124</v>
      </c>
      <c r="G427" s="195" t="s">
        <v>181</v>
      </c>
      <c r="H427" s="196">
        <v>7</v>
      </c>
      <c r="I427" s="197"/>
      <c r="J427" s="198">
        <f>ROUND(I427*H427,2)</f>
        <v>0</v>
      </c>
      <c r="K427" s="194" t="s">
        <v>224</v>
      </c>
      <c r="L427" s="40"/>
      <c r="M427" s="199" t="s">
        <v>1</v>
      </c>
      <c r="N427" s="200" t="s">
        <v>41</v>
      </c>
      <c r="O427" s="72"/>
      <c r="P427" s="201">
        <f>O427*H427</f>
        <v>0</v>
      </c>
      <c r="Q427" s="201">
        <v>0</v>
      </c>
      <c r="R427" s="201">
        <f>Q427*H427</f>
        <v>0</v>
      </c>
      <c r="S427" s="201">
        <v>0</v>
      </c>
      <c r="T427" s="202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03" t="s">
        <v>3048</v>
      </c>
      <c r="AT427" s="203" t="s">
        <v>178</v>
      </c>
      <c r="AU427" s="203" t="s">
        <v>85</v>
      </c>
      <c r="AY427" s="18" t="s">
        <v>175</v>
      </c>
      <c r="BE427" s="204">
        <f>IF(N427="základní",J427,0)</f>
        <v>0</v>
      </c>
      <c r="BF427" s="204">
        <f>IF(N427="snížená",J427,0)</f>
        <v>0</v>
      </c>
      <c r="BG427" s="204">
        <f>IF(N427="zákl. přenesená",J427,0)</f>
        <v>0</v>
      </c>
      <c r="BH427" s="204">
        <f>IF(N427="sníž. přenesená",J427,0)</f>
        <v>0</v>
      </c>
      <c r="BI427" s="204">
        <f>IF(N427="nulová",J427,0)</f>
        <v>0</v>
      </c>
      <c r="BJ427" s="18" t="s">
        <v>83</v>
      </c>
      <c r="BK427" s="204">
        <f>ROUND(I427*H427,2)</f>
        <v>0</v>
      </c>
      <c r="BL427" s="18" t="s">
        <v>3048</v>
      </c>
      <c r="BM427" s="203" t="s">
        <v>4419</v>
      </c>
    </row>
    <row r="428" spans="1:65" s="2" customFormat="1" ht="11.25">
      <c r="A428" s="35"/>
      <c r="B428" s="36"/>
      <c r="C428" s="37"/>
      <c r="D428" s="227" t="s">
        <v>193</v>
      </c>
      <c r="E428" s="37"/>
      <c r="F428" s="228" t="s">
        <v>4126</v>
      </c>
      <c r="G428" s="37"/>
      <c r="H428" s="37"/>
      <c r="I428" s="229"/>
      <c r="J428" s="37"/>
      <c r="K428" s="37"/>
      <c r="L428" s="40"/>
      <c r="M428" s="230"/>
      <c r="N428" s="231"/>
      <c r="O428" s="72"/>
      <c r="P428" s="72"/>
      <c r="Q428" s="72"/>
      <c r="R428" s="72"/>
      <c r="S428" s="72"/>
      <c r="T428" s="73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T428" s="18" t="s">
        <v>193</v>
      </c>
      <c r="AU428" s="18" t="s">
        <v>85</v>
      </c>
    </row>
    <row r="429" spans="1:65" s="14" customFormat="1" ht="11.25">
      <c r="B429" s="216"/>
      <c r="C429" s="217"/>
      <c r="D429" s="207" t="s">
        <v>184</v>
      </c>
      <c r="E429" s="218" t="s">
        <v>1</v>
      </c>
      <c r="F429" s="219" t="s">
        <v>200</v>
      </c>
      <c r="G429" s="217"/>
      <c r="H429" s="220">
        <v>7</v>
      </c>
      <c r="I429" s="221"/>
      <c r="J429" s="217"/>
      <c r="K429" s="217"/>
      <c r="L429" s="222"/>
      <c r="M429" s="223"/>
      <c r="N429" s="224"/>
      <c r="O429" s="224"/>
      <c r="P429" s="224"/>
      <c r="Q429" s="224"/>
      <c r="R429" s="224"/>
      <c r="S429" s="224"/>
      <c r="T429" s="225"/>
      <c r="AT429" s="226" t="s">
        <v>184</v>
      </c>
      <c r="AU429" s="226" t="s">
        <v>85</v>
      </c>
      <c r="AV429" s="14" t="s">
        <v>85</v>
      </c>
      <c r="AW429" s="14" t="s">
        <v>34</v>
      </c>
      <c r="AX429" s="14" t="s">
        <v>83</v>
      </c>
      <c r="AY429" s="226" t="s">
        <v>175</v>
      </c>
    </row>
    <row r="430" spans="1:65" s="2" customFormat="1" ht="21.75" customHeight="1">
      <c r="A430" s="35"/>
      <c r="B430" s="36"/>
      <c r="C430" s="254" t="s">
        <v>1051</v>
      </c>
      <c r="D430" s="254" t="s">
        <v>539</v>
      </c>
      <c r="E430" s="255" t="s">
        <v>4106</v>
      </c>
      <c r="F430" s="256" t="s">
        <v>4107</v>
      </c>
      <c r="G430" s="257" t="s">
        <v>251</v>
      </c>
      <c r="H430" s="258">
        <v>80</v>
      </c>
      <c r="I430" s="259"/>
      <c r="J430" s="260">
        <f>ROUND(I430*H430,2)</f>
        <v>0</v>
      </c>
      <c r="K430" s="256" t="s">
        <v>1</v>
      </c>
      <c r="L430" s="261"/>
      <c r="M430" s="262" t="s">
        <v>1</v>
      </c>
      <c r="N430" s="263" t="s">
        <v>41</v>
      </c>
      <c r="O430" s="72"/>
      <c r="P430" s="201">
        <f>O430*H430</f>
        <v>0</v>
      </c>
      <c r="Q430" s="201">
        <v>0</v>
      </c>
      <c r="R430" s="201">
        <f>Q430*H430</f>
        <v>0</v>
      </c>
      <c r="S430" s="201">
        <v>0</v>
      </c>
      <c r="T430" s="202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03" t="s">
        <v>3048</v>
      </c>
      <c r="AT430" s="203" t="s">
        <v>539</v>
      </c>
      <c r="AU430" s="203" t="s">
        <v>85</v>
      </c>
      <c r="AY430" s="18" t="s">
        <v>175</v>
      </c>
      <c r="BE430" s="204">
        <f>IF(N430="základní",J430,0)</f>
        <v>0</v>
      </c>
      <c r="BF430" s="204">
        <f>IF(N430="snížená",J430,0)</f>
        <v>0</v>
      </c>
      <c r="BG430" s="204">
        <f>IF(N430="zákl. přenesená",J430,0)</f>
        <v>0</v>
      </c>
      <c r="BH430" s="204">
        <f>IF(N430="sníž. přenesená",J430,0)</f>
        <v>0</v>
      </c>
      <c r="BI430" s="204">
        <f>IF(N430="nulová",J430,0)</f>
        <v>0</v>
      </c>
      <c r="BJ430" s="18" t="s">
        <v>83</v>
      </c>
      <c r="BK430" s="204">
        <f>ROUND(I430*H430,2)</f>
        <v>0</v>
      </c>
      <c r="BL430" s="18" t="s">
        <v>3048</v>
      </c>
      <c r="BM430" s="203" t="s">
        <v>4420</v>
      </c>
    </row>
    <row r="431" spans="1:65" s="14" customFormat="1" ht="11.25">
      <c r="B431" s="216"/>
      <c r="C431" s="217"/>
      <c r="D431" s="207" t="s">
        <v>184</v>
      </c>
      <c r="E431" s="218" t="s">
        <v>1</v>
      </c>
      <c r="F431" s="219" t="s">
        <v>845</v>
      </c>
      <c r="G431" s="217"/>
      <c r="H431" s="220">
        <v>80</v>
      </c>
      <c r="I431" s="221"/>
      <c r="J431" s="217"/>
      <c r="K431" s="217"/>
      <c r="L431" s="222"/>
      <c r="M431" s="223"/>
      <c r="N431" s="224"/>
      <c r="O431" s="224"/>
      <c r="P431" s="224"/>
      <c r="Q431" s="224"/>
      <c r="R431" s="224"/>
      <c r="S431" s="224"/>
      <c r="T431" s="225"/>
      <c r="AT431" s="226" t="s">
        <v>184</v>
      </c>
      <c r="AU431" s="226" t="s">
        <v>85</v>
      </c>
      <c r="AV431" s="14" t="s">
        <v>85</v>
      </c>
      <c r="AW431" s="14" t="s">
        <v>34</v>
      </c>
      <c r="AX431" s="14" t="s">
        <v>83</v>
      </c>
      <c r="AY431" s="226" t="s">
        <v>175</v>
      </c>
    </row>
    <row r="432" spans="1:65" s="2" customFormat="1" ht="24.2" customHeight="1">
      <c r="A432" s="35"/>
      <c r="B432" s="36"/>
      <c r="C432" s="192" t="s">
        <v>1059</v>
      </c>
      <c r="D432" s="192" t="s">
        <v>178</v>
      </c>
      <c r="E432" s="193" t="s">
        <v>4110</v>
      </c>
      <c r="F432" s="194" t="s">
        <v>4111</v>
      </c>
      <c r="G432" s="195" t="s">
        <v>251</v>
      </c>
      <c r="H432" s="196">
        <v>80</v>
      </c>
      <c r="I432" s="197"/>
      <c r="J432" s="198">
        <f>ROUND(I432*H432,2)</f>
        <v>0</v>
      </c>
      <c r="K432" s="194" t="s">
        <v>224</v>
      </c>
      <c r="L432" s="40"/>
      <c r="M432" s="199" t="s">
        <v>1</v>
      </c>
      <c r="N432" s="200" t="s">
        <v>41</v>
      </c>
      <c r="O432" s="72"/>
      <c r="P432" s="201">
        <f>O432*H432</f>
        <v>0</v>
      </c>
      <c r="Q432" s="201">
        <v>0</v>
      </c>
      <c r="R432" s="201">
        <f>Q432*H432</f>
        <v>0</v>
      </c>
      <c r="S432" s="201">
        <v>0</v>
      </c>
      <c r="T432" s="202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03" t="s">
        <v>3048</v>
      </c>
      <c r="AT432" s="203" t="s">
        <v>178</v>
      </c>
      <c r="AU432" s="203" t="s">
        <v>85</v>
      </c>
      <c r="AY432" s="18" t="s">
        <v>175</v>
      </c>
      <c r="BE432" s="204">
        <f>IF(N432="základní",J432,0)</f>
        <v>0</v>
      </c>
      <c r="BF432" s="204">
        <f>IF(N432="snížená",J432,0)</f>
        <v>0</v>
      </c>
      <c r="BG432" s="204">
        <f>IF(N432="zákl. přenesená",J432,0)</f>
        <v>0</v>
      </c>
      <c r="BH432" s="204">
        <f>IF(N432="sníž. přenesená",J432,0)</f>
        <v>0</v>
      </c>
      <c r="BI432" s="204">
        <f>IF(N432="nulová",J432,0)</f>
        <v>0</v>
      </c>
      <c r="BJ432" s="18" t="s">
        <v>83</v>
      </c>
      <c r="BK432" s="204">
        <f>ROUND(I432*H432,2)</f>
        <v>0</v>
      </c>
      <c r="BL432" s="18" t="s">
        <v>3048</v>
      </c>
      <c r="BM432" s="203" t="s">
        <v>4421</v>
      </c>
    </row>
    <row r="433" spans="1:65" s="2" customFormat="1" ht="11.25">
      <c r="A433" s="35"/>
      <c r="B433" s="36"/>
      <c r="C433" s="37"/>
      <c r="D433" s="227" t="s">
        <v>193</v>
      </c>
      <c r="E433" s="37"/>
      <c r="F433" s="228" t="s">
        <v>4113</v>
      </c>
      <c r="G433" s="37"/>
      <c r="H433" s="37"/>
      <c r="I433" s="229"/>
      <c r="J433" s="37"/>
      <c r="K433" s="37"/>
      <c r="L433" s="40"/>
      <c r="M433" s="230"/>
      <c r="N433" s="231"/>
      <c r="O433" s="72"/>
      <c r="P433" s="72"/>
      <c r="Q433" s="72"/>
      <c r="R433" s="72"/>
      <c r="S433" s="72"/>
      <c r="T433" s="73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T433" s="18" t="s">
        <v>193</v>
      </c>
      <c r="AU433" s="18" t="s">
        <v>85</v>
      </c>
    </row>
    <row r="434" spans="1:65" s="14" customFormat="1" ht="11.25">
      <c r="B434" s="216"/>
      <c r="C434" s="217"/>
      <c r="D434" s="207" t="s">
        <v>184</v>
      </c>
      <c r="E434" s="218" t="s">
        <v>1</v>
      </c>
      <c r="F434" s="219" t="s">
        <v>845</v>
      </c>
      <c r="G434" s="217"/>
      <c r="H434" s="220">
        <v>80</v>
      </c>
      <c r="I434" s="221"/>
      <c r="J434" s="217"/>
      <c r="K434" s="217"/>
      <c r="L434" s="222"/>
      <c r="M434" s="223"/>
      <c r="N434" s="224"/>
      <c r="O434" s="224"/>
      <c r="P434" s="224"/>
      <c r="Q434" s="224"/>
      <c r="R434" s="224"/>
      <c r="S434" s="224"/>
      <c r="T434" s="225"/>
      <c r="AT434" s="226" t="s">
        <v>184</v>
      </c>
      <c r="AU434" s="226" t="s">
        <v>85</v>
      </c>
      <c r="AV434" s="14" t="s">
        <v>85</v>
      </c>
      <c r="AW434" s="14" t="s">
        <v>34</v>
      </c>
      <c r="AX434" s="14" t="s">
        <v>83</v>
      </c>
      <c r="AY434" s="226" t="s">
        <v>175</v>
      </c>
    </row>
    <row r="435" spans="1:65" s="2" customFormat="1" ht="33" customHeight="1">
      <c r="A435" s="35"/>
      <c r="B435" s="36"/>
      <c r="C435" s="254" t="s">
        <v>1068</v>
      </c>
      <c r="D435" s="254" t="s">
        <v>539</v>
      </c>
      <c r="E435" s="255" t="s">
        <v>4422</v>
      </c>
      <c r="F435" s="256" t="s">
        <v>4423</v>
      </c>
      <c r="G435" s="257" t="s">
        <v>1527</v>
      </c>
      <c r="H435" s="258">
        <v>2</v>
      </c>
      <c r="I435" s="259"/>
      <c r="J435" s="260">
        <f>ROUND(I435*H435,2)</f>
        <v>0</v>
      </c>
      <c r="K435" s="256" t="s">
        <v>1</v>
      </c>
      <c r="L435" s="261"/>
      <c r="M435" s="262" t="s">
        <v>1</v>
      </c>
      <c r="N435" s="263" t="s">
        <v>41</v>
      </c>
      <c r="O435" s="72"/>
      <c r="P435" s="201">
        <f>O435*H435</f>
        <v>0</v>
      </c>
      <c r="Q435" s="201">
        <v>0</v>
      </c>
      <c r="R435" s="201">
        <f>Q435*H435</f>
        <v>0</v>
      </c>
      <c r="S435" s="201">
        <v>0</v>
      </c>
      <c r="T435" s="202">
        <f>S435*H435</f>
        <v>0</v>
      </c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R435" s="203" t="s">
        <v>3048</v>
      </c>
      <c r="AT435" s="203" t="s">
        <v>539</v>
      </c>
      <c r="AU435" s="203" t="s">
        <v>85</v>
      </c>
      <c r="AY435" s="18" t="s">
        <v>175</v>
      </c>
      <c r="BE435" s="204">
        <f>IF(N435="základní",J435,0)</f>
        <v>0</v>
      </c>
      <c r="BF435" s="204">
        <f>IF(N435="snížená",J435,0)</f>
        <v>0</v>
      </c>
      <c r="BG435" s="204">
        <f>IF(N435="zákl. přenesená",J435,0)</f>
        <v>0</v>
      </c>
      <c r="BH435" s="204">
        <f>IF(N435="sníž. přenesená",J435,0)</f>
        <v>0</v>
      </c>
      <c r="BI435" s="204">
        <f>IF(N435="nulová",J435,0)</f>
        <v>0</v>
      </c>
      <c r="BJ435" s="18" t="s">
        <v>83</v>
      </c>
      <c r="BK435" s="204">
        <f>ROUND(I435*H435,2)</f>
        <v>0</v>
      </c>
      <c r="BL435" s="18" t="s">
        <v>3048</v>
      </c>
      <c r="BM435" s="203" t="s">
        <v>4424</v>
      </c>
    </row>
    <row r="436" spans="1:65" s="14" customFormat="1" ht="11.25">
      <c r="B436" s="216"/>
      <c r="C436" s="217"/>
      <c r="D436" s="207" t="s">
        <v>184</v>
      </c>
      <c r="E436" s="218" t="s">
        <v>1</v>
      </c>
      <c r="F436" s="219" t="s">
        <v>85</v>
      </c>
      <c r="G436" s="217"/>
      <c r="H436" s="220">
        <v>2</v>
      </c>
      <c r="I436" s="221"/>
      <c r="J436" s="217"/>
      <c r="K436" s="217"/>
      <c r="L436" s="222"/>
      <c r="M436" s="223"/>
      <c r="N436" s="224"/>
      <c r="O436" s="224"/>
      <c r="P436" s="224"/>
      <c r="Q436" s="224"/>
      <c r="R436" s="224"/>
      <c r="S436" s="224"/>
      <c r="T436" s="225"/>
      <c r="AT436" s="226" t="s">
        <v>184</v>
      </c>
      <c r="AU436" s="226" t="s">
        <v>85</v>
      </c>
      <c r="AV436" s="14" t="s">
        <v>85</v>
      </c>
      <c r="AW436" s="14" t="s">
        <v>34</v>
      </c>
      <c r="AX436" s="14" t="s">
        <v>83</v>
      </c>
      <c r="AY436" s="226" t="s">
        <v>175</v>
      </c>
    </row>
    <row r="437" spans="1:65" s="2" customFormat="1" ht="24.2" customHeight="1">
      <c r="A437" s="35"/>
      <c r="B437" s="36"/>
      <c r="C437" s="192" t="s">
        <v>1073</v>
      </c>
      <c r="D437" s="192" t="s">
        <v>178</v>
      </c>
      <c r="E437" s="193" t="s">
        <v>4425</v>
      </c>
      <c r="F437" s="194" t="s">
        <v>4426</v>
      </c>
      <c r="G437" s="195" t="s">
        <v>181</v>
      </c>
      <c r="H437" s="196">
        <v>2</v>
      </c>
      <c r="I437" s="197"/>
      <c r="J437" s="198">
        <f>ROUND(I437*H437,2)</f>
        <v>0</v>
      </c>
      <c r="K437" s="194" t="s">
        <v>224</v>
      </c>
      <c r="L437" s="40"/>
      <c r="M437" s="199" t="s">
        <v>1</v>
      </c>
      <c r="N437" s="200" t="s">
        <v>41</v>
      </c>
      <c r="O437" s="72"/>
      <c r="P437" s="201">
        <f>O437*H437</f>
        <v>0</v>
      </c>
      <c r="Q437" s="201">
        <v>0</v>
      </c>
      <c r="R437" s="201">
        <f>Q437*H437</f>
        <v>0</v>
      </c>
      <c r="S437" s="201">
        <v>0</v>
      </c>
      <c r="T437" s="202">
        <f>S437*H437</f>
        <v>0</v>
      </c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R437" s="203" t="s">
        <v>3048</v>
      </c>
      <c r="AT437" s="203" t="s">
        <v>178</v>
      </c>
      <c r="AU437" s="203" t="s">
        <v>85</v>
      </c>
      <c r="AY437" s="18" t="s">
        <v>175</v>
      </c>
      <c r="BE437" s="204">
        <f>IF(N437="základní",J437,0)</f>
        <v>0</v>
      </c>
      <c r="BF437" s="204">
        <f>IF(N437="snížená",J437,0)</f>
        <v>0</v>
      </c>
      <c r="BG437" s="204">
        <f>IF(N437="zákl. přenesená",J437,0)</f>
        <v>0</v>
      </c>
      <c r="BH437" s="204">
        <f>IF(N437="sníž. přenesená",J437,0)</f>
        <v>0</v>
      </c>
      <c r="BI437" s="204">
        <f>IF(N437="nulová",J437,0)</f>
        <v>0</v>
      </c>
      <c r="BJ437" s="18" t="s">
        <v>83</v>
      </c>
      <c r="BK437" s="204">
        <f>ROUND(I437*H437,2)</f>
        <v>0</v>
      </c>
      <c r="BL437" s="18" t="s">
        <v>3048</v>
      </c>
      <c r="BM437" s="203" t="s">
        <v>4427</v>
      </c>
    </row>
    <row r="438" spans="1:65" s="2" customFormat="1" ht="11.25">
      <c r="A438" s="35"/>
      <c r="B438" s="36"/>
      <c r="C438" s="37"/>
      <c r="D438" s="227" t="s">
        <v>193</v>
      </c>
      <c r="E438" s="37"/>
      <c r="F438" s="228" t="s">
        <v>4428</v>
      </c>
      <c r="G438" s="37"/>
      <c r="H438" s="37"/>
      <c r="I438" s="229"/>
      <c r="J438" s="37"/>
      <c r="K438" s="37"/>
      <c r="L438" s="40"/>
      <c r="M438" s="230"/>
      <c r="N438" s="231"/>
      <c r="O438" s="72"/>
      <c r="P438" s="72"/>
      <c r="Q438" s="72"/>
      <c r="R438" s="72"/>
      <c r="S438" s="72"/>
      <c r="T438" s="73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T438" s="18" t="s">
        <v>193</v>
      </c>
      <c r="AU438" s="18" t="s">
        <v>85</v>
      </c>
    </row>
    <row r="439" spans="1:65" s="14" customFormat="1" ht="11.25">
      <c r="B439" s="216"/>
      <c r="C439" s="217"/>
      <c r="D439" s="207" t="s">
        <v>184</v>
      </c>
      <c r="E439" s="218" t="s">
        <v>1</v>
      </c>
      <c r="F439" s="219" t="s">
        <v>85</v>
      </c>
      <c r="G439" s="217"/>
      <c r="H439" s="220">
        <v>2</v>
      </c>
      <c r="I439" s="221"/>
      <c r="J439" s="217"/>
      <c r="K439" s="217"/>
      <c r="L439" s="222"/>
      <c r="M439" s="223"/>
      <c r="N439" s="224"/>
      <c r="O439" s="224"/>
      <c r="P439" s="224"/>
      <c r="Q439" s="224"/>
      <c r="R439" s="224"/>
      <c r="S439" s="224"/>
      <c r="T439" s="225"/>
      <c r="AT439" s="226" t="s">
        <v>184</v>
      </c>
      <c r="AU439" s="226" t="s">
        <v>85</v>
      </c>
      <c r="AV439" s="14" t="s">
        <v>85</v>
      </c>
      <c r="AW439" s="14" t="s">
        <v>34</v>
      </c>
      <c r="AX439" s="14" t="s">
        <v>83</v>
      </c>
      <c r="AY439" s="226" t="s">
        <v>175</v>
      </c>
    </row>
    <row r="440" spans="1:65" s="2" customFormat="1" ht="49.15" customHeight="1">
      <c r="A440" s="35"/>
      <c r="B440" s="36"/>
      <c r="C440" s="254" t="s">
        <v>1079</v>
      </c>
      <c r="D440" s="254" t="s">
        <v>539</v>
      </c>
      <c r="E440" s="255" t="s">
        <v>4429</v>
      </c>
      <c r="F440" s="256" t="s">
        <v>4430</v>
      </c>
      <c r="G440" s="257" t="s">
        <v>1527</v>
      </c>
      <c r="H440" s="258">
        <v>6</v>
      </c>
      <c r="I440" s="259"/>
      <c r="J440" s="260">
        <f>ROUND(I440*H440,2)</f>
        <v>0</v>
      </c>
      <c r="K440" s="256" t="s">
        <v>1</v>
      </c>
      <c r="L440" s="261"/>
      <c r="M440" s="262" t="s">
        <v>1</v>
      </c>
      <c r="N440" s="263" t="s">
        <v>41</v>
      </c>
      <c r="O440" s="72"/>
      <c r="P440" s="201">
        <f>O440*H440</f>
        <v>0</v>
      </c>
      <c r="Q440" s="201">
        <v>0</v>
      </c>
      <c r="R440" s="201">
        <f>Q440*H440</f>
        <v>0</v>
      </c>
      <c r="S440" s="201">
        <v>0</v>
      </c>
      <c r="T440" s="202">
        <f>S440*H440</f>
        <v>0</v>
      </c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R440" s="203" t="s">
        <v>3048</v>
      </c>
      <c r="AT440" s="203" t="s">
        <v>539</v>
      </c>
      <c r="AU440" s="203" t="s">
        <v>85</v>
      </c>
      <c r="AY440" s="18" t="s">
        <v>175</v>
      </c>
      <c r="BE440" s="204">
        <f>IF(N440="základní",J440,0)</f>
        <v>0</v>
      </c>
      <c r="BF440" s="204">
        <f>IF(N440="snížená",J440,0)</f>
        <v>0</v>
      </c>
      <c r="BG440" s="204">
        <f>IF(N440="zákl. přenesená",J440,0)</f>
        <v>0</v>
      </c>
      <c r="BH440" s="204">
        <f>IF(N440="sníž. přenesená",J440,0)</f>
        <v>0</v>
      </c>
      <c r="BI440" s="204">
        <f>IF(N440="nulová",J440,0)</f>
        <v>0</v>
      </c>
      <c r="BJ440" s="18" t="s">
        <v>83</v>
      </c>
      <c r="BK440" s="204">
        <f>ROUND(I440*H440,2)</f>
        <v>0</v>
      </c>
      <c r="BL440" s="18" t="s">
        <v>3048</v>
      </c>
      <c r="BM440" s="203" t="s">
        <v>4431</v>
      </c>
    </row>
    <row r="441" spans="1:65" s="14" customFormat="1" ht="11.25">
      <c r="B441" s="216"/>
      <c r="C441" s="217"/>
      <c r="D441" s="207" t="s">
        <v>184</v>
      </c>
      <c r="E441" s="218" t="s">
        <v>1</v>
      </c>
      <c r="F441" s="219" t="s">
        <v>221</v>
      </c>
      <c r="G441" s="217"/>
      <c r="H441" s="220">
        <v>6</v>
      </c>
      <c r="I441" s="221"/>
      <c r="J441" s="217"/>
      <c r="K441" s="217"/>
      <c r="L441" s="222"/>
      <c r="M441" s="223"/>
      <c r="N441" s="224"/>
      <c r="O441" s="224"/>
      <c r="P441" s="224"/>
      <c r="Q441" s="224"/>
      <c r="R441" s="224"/>
      <c r="S441" s="224"/>
      <c r="T441" s="225"/>
      <c r="AT441" s="226" t="s">
        <v>184</v>
      </c>
      <c r="AU441" s="226" t="s">
        <v>85</v>
      </c>
      <c r="AV441" s="14" t="s">
        <v>85</v>
      </c>
      <c r="AW441" s="14" t="s">
        <v>34</v>
      </c>
      <c r="AX441" s="14" t="s">
        <v>83</v>
      </c>
      <c r="AY441" s="226" t="s">
        <v>175</v>
      </c>
    </row>
    <row r="442" spans="1:65" s="2" customFormat="1" ht="66.75" customHeight="1">
      <c r="A442" s="35"/>
      <c r="B442" s="36"/>
      <c r="C442" s="254" t="s">
        <v>1084</v>
      </c>
      <c r="D442" s="254" t="s">
        <v>539</v>
      </c>
      <c r="E442" s="255" t="s">
        <v>4432</v>
      </c>
      <c r="F442" s="256" t="s">
        <v>4433</v>
      </c>
      <c r="G442" s="257" t="s">
        <v>1527</v>
      </c>
      <c r="H442" s="258">
        <v>1</v>
      </c>
      <c r="I442" s="259"/>
      <c r="J442" s="260">
        <f>ROUND(I442*H442,2)</f>
        <v>0</v>
      </c>
      <c r="K442" s="256" t="s">
        <v>1</v>
      </c>
      <c r="L442" s="261"/>
      <c r="M442" s="262" t="s">
        <v>1</v>
      </c>
      <c r="N442" s="263" t="s">
        <v>41</v>
      </c>
      <c r="O442" s="72"/>
      <c r="P442" s="201">
        <f>O442*H442</f>
        <v>0</v>
      </c>
      <c r="Q442" s="201">
        <v>0</v>
      </c>
      <c r="R442" s="201">
        <f>Q442*H442</f>
        <v>0</v>
      </c>
      <c r="S442" s="201">
        <v>0</v>
      </c>
      <c r="T442" s="202">
        <f>S442*H442</f>
        <v>0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203" t="s">
        <v>3048</v>
      </c>
      <c r="AT442" s="203" t="s">
        <v>539</v>
      </c>
      <c r="AU442" s="203" t="s">
        <v>85</v>
      </c>
      <c r="AY442" s="18" t="s">
        <v>175</v>
      </c>
      <c r="BE442" s="204">
        <f>IF(N442="základní",J442,0)</f>
        <v>0</v>
      </c>
      <c r="BF442" s="204">
        <f>IF(N442="snížená",J442,0)</f>
        <v>0</v>
      </c>
      <c r="BG442" s="204">
        <f>IF(N442="zákl. přenesená",J442,0)</f>
        <v>0</v>
      </c>
      <c r="BH442" s="204">
        <f>IF(N442="sníž. přenesená",J442,0)</f>
        <v>0</v>
      </c>
      <c r="BI442" s="204">
        <f>IF(N442="nulová",J442,0)</f>
        <v>0</v>
      </c>
      <c r="BJ442" s="18" t="s">
        <v>83</v>
      </c>
      <c r="BK442" s="204">
        <f>ROUND(I442*H442,2)</f>
        <v>0</v>
      </c>
      <c r="BL442" s="18" t="s">
        <v>3048</v>
      </c>
      <c r="BM442" s="203" t="s">
        <v>4434</v>
      </c>
    </row>
    <row r="443" spans="1:65" s="14" customFormat="1" ht="11.25">
      <c r="B443" s="216"/>
      <c r="C443" s="217"/>
      <c r="D443" s="207" t="s">
        <v>184</v>
      </c>
      <c r="E443" s="218" t="s">
        <v>1</v>
      </c>
      <c r="F443" s="219" t="s">
        <v>83</v>
      </c>
      <c r="G443" s="217"/>
      <c r="H443" s="220">
        <v>1</v>
      </c>
      <c r="I443" s="221"/>
      <c r="J443" s="217"/>
      <c r="K443" s="217"/>
      <c r="L443" s="222"/>
      <c r="M443" s="223"/>
      <c r="N443" s="224"/>
      <c r="O443" s="224"/>
      <c r="P443" s="224"/>
      <c r="Q443" s="224"/>
      <c r="R443" s="224"/>
      <c r="S443" s="224"/>
      <c r="T443" s="225"/>
      <c r="AT443" s="226" t="s">
        <v>184</v>
      </c>
      <c r="AU443" s="226" t="s">
        <v>85</v>
      </c>
      <c r="AV443" s="14" t="s">
        <v>85</v>
      </c>
      <c r="AW443" s="14" t="s">
        <v>34</v>
      </c>
      <c r="AX443" s="14" t="s">
        <v>83</v>
      </c>
      <c r="AY443" s="226" t="s">
        <v>175</v>
      </c>
    </row>
    <row r="444" spans="1:65" s="2" customFormat="1" ht="21.75" customHeight="1">
      <c r="A444" s="35"/>
      <c r="B444" s="36"/>
      <c r="C444" s="192" t="s">
        <v>1090</v>
      </c>
      <c r="D444" s="192" t="s">
        <v>178</v>
      </c>
      <c r="E444" s="193" t="s">
        <v>4435</v>
      </c>
      <c r="F444" s="194" t="s">
        <v>4436</v>
      </c>
      <c r="G444" s="195" t="s">
        <v>181</v>
      </c>
      <c r="H444" s="196">
        <v>7</v>
      </c>
      <c r="I444" s="197"/>
      <c r="J444" s="198">
        <f>ROUND(I444*H444,2)</f>
        <v>0</v>
      </c>
      <c r="K444" s="194" t="s">
        <v>224</v>
      </c>
      <c r="L444" s="40"/>
      <c r="M444" s="199" t="s">
        <v>1</v>
      </c>
      <c r="N444" s="200" t="s">
        <v>41</v>
      </c>
      <c r="O444" s="72"/>
      <c r="P444" s="201">
        <f>O444*H444</f>
        <v>0</v>
      </c>
      <c r="Q444" s="201">
        <v>0</v>
      </c>
      <c r="R444" s="201">
        <f>Q444*H444</f>
        <v>0</v>
      </c>
      <c r="S444" s="201">
        <v>0</v>
      </c>
      <c r="T444" s="202">
        <f>S444*H444</f>
        <v>0</v>
      </c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R444" s="203" t="s">
        <v>3048</v>
      </c>
      <c r="AT444" s="203" t="s">
        <v>178</v>
      </c>
      <c r="AU444" s="203" t="s">
        <v>85</v>
      </c>
      <c r="AY444" s="18" t="s">
        <v>175</v>
      </c>
      <c r="BE444" s="204">
        <f>IF(N444="základní",J444,0)</f>
        <v>0</v>
      </c>
      <c r="BF444" s="204">
        <f>IF(N444="snížená",J444,0)</f>
        <v>0</v>
      </c>
      <c r="BG444" s="204">
        <f>IF(N444="zákl. přenesená",J444,0)</f>
        <v>0</v>
      </c>
      <c r="BH444" s="204">
        <f>IF(N444="sníž. přenesená",J444,0)</f>
        <v>0</v>
      </c>
      <c r="BI444" s="204">
        <f>IF(N444="nulová",J444,0)</f>
        <v>0</v>
      </c>
      <c r="BJ444" s="18" t="s">
        <v>83</v>
      </c>
      <c r="BK444" s="204">
        <f>ROUND(I444*H444,2)</f>
        <v>0</v>
      </c>
      <c r="BL444" s="18" t="s">
        <v>3048</v>
      </c>
      <c r="BM444" s="203" t="s">
        <v>4437</v>
      </c>
    </row>
    <row r="445" spans="1:65" s="2" customFormat="1" ht="11.25">
      <c r="A445" s="35"/>
      <c r="B445" s="36"/>
      <c r="C445" s="37"/>
      <c r="D445" s="227" t="s">
        <v>193</v>
      </c>
      <c r="E445" s="37"/>
      <c r="F445" s="228" t="s">
        <v>4438</v>
      </c>
      <c r="G445" s="37"/>
      <c r="H445" s="37"/>
      <c r="I445" s="229"/>
      <c r="J445" s="37"/>
      <c r="K445" s="37"/>
      <c r="L445" s="40"/>
      <c r="M445" s="230"/>
      <c r="N445" s="231"/>
      <c r="O445" s="72"/>
      <c r="P445" s="72"/>
      <c r="Q445" s="72"/>
      <c r="R445" s="72"/>
      <c r="S445" s="72"/>
      <c r="T445" s="73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T445" s="18" t="s">
        <v>193</v>
      </c>
      <c r="AU445" s="18" t="s">
        <v>85</v>
      </c>
    </row>
    <row r="446" spans="1:65" s="14" customFormat="1" ht="11.25">
      <c r="B446" s="216"/>
      <c r="C446" s="217"/>
      <c r="D446" s="207" t="s">
        <v>184</v>
      </c>
      <c r="E446" s="218" t="s">
        <v>1</v>
      </c>
      <c r="F446" s="219" t="s">
        <v>200</v>
      </c>
      <c r="G446" s="217"/>
      <c r="H446" s="220">
        <v>7</v>
      </c>
      <c r="I446" s="221"/>
      <c r="J446" s="217"/>
      <c r="K446" s="217"/>
      <c r="L446" s="222"/>
      <c r="M446" s="223"/>
      <c r="N446" s="224"/>
      <c r="O446" s="224"/>
      <c r="P446" s="224"/>
      <c r="Q446" s="224"/>
      <c r="R446" s="224"/>
      <c r="S446" s="224"/>
      <c r="T446" s="225"/>
      <c r="AT446" s="226" t="s">
        <v>184</v>
      </c>
      <c r="AU446" s="226" t="s">
        <v>85</v>
      </c>
      <c r="AV446" s="14" t="s">
        <v>85</v>
      </c>
      <c r="AW446" s="14" t="s">
        <v>34</v>
      </c>
      <c r="AX446" s="14" t="s">
        <v>83</v>
      </c>
      <c r="AY446" s="226" t="s">
        <v>175</v>
      </c>
    </row>
    <row r="447" spans="1:65" s="2" customFormat="1" ht="24.2" customHeight="1">
      <c r="A447" s="35"/>
      <c r="B447" s="36"/>
      <c r="C447" s="254" t="s">
        <v>1096</v>
      </c>
      <c r="D447" s="254" t="s">
        <v>539</v>
      </c>
      <c r="E447" s="255" t="s">
        <v>4439</v>
      </c>
      <c r="F447" s="256" t="s">
        <v>4440</v>
      </c>
      <c r="G447" s="257" t="s">
        <v>1527</v>
      </c>
      <c r="H447" s="258">
        <v>2</v>
      </c>
      <c r="I447" s="259"/>
      <c r="J447" s="260">
        <f>ROUND(I447*H447,2)</f>
        <v>0</v>
      </c>
      <c r="K447" s="256" t="s">
        <v>1</v>
      </c>
      <c r="L447" s="261"/>
      <c r="M447" s="262" t="s">
        <v>1</v>
      </c>
      <c r="N447" s="263" t="s">
        <v>41</v>
      </c>
      <c r="O447" s="72"/>
      <c r="P447" s="201">
        <f>O447*H447</f>
        <v>0</v>
      </c>
      <c r="Q447" s="201">
        <v>0</v>
      </c>
      <c r="R447" s="201">
        <f>Q447*H447</f>
        <v>0</v>
      </c>
      <c r="S447" s="201">
        <v>0</v>
      </c>
      <c r="T447" s="202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03" t="s">
        <v>3048</v>
      </c>
      <c r="AT447" s="203" t="s">
        <v>539</v>
      </c>
      <c r="AU447" s="203" t="s">
        <v>85</v>
      </c>
      <c r="AY447" s="18" t="s">
        <v>175</v>
      </c>
      <c r="BE447" s="204">
        <f>IF(N447="základní",J447,0)</f>
        <v>0</v>
      </c>
      <c r="BF447" s="204">
        <f>IF(N447="snížená",J447,0)</f>
        <v>0</v>
      </c>
      <c r="BG447" s="204">
        <f>IF(N447="zákl. přenesená",J447,0)</f>
        <v>0</v>
      </c>
      <c r="BH447" s="204">
        <f>IF(N447="sníž. přenesená",J447,0)</f>
        <v>0</v>
      </c>
      <c r="BI447" s="204">
        <f>IF(N447="nulová",J447,0)</f>
        <v>0</v>
      </c>
      <c r="BJ447" s="18" t="s">
        <v>83</v>
      </c>
      <c r="BK447" s="204">
        <f>ROUND(I447*H447,2)</f>
        <v>0</v>
      </c>
      <c r="BL447" s="18" t="s">
        <v>3048</v>
      </c>
      <c r="BM447" s="203" t="s">
        <v>4441</v>
      </c>
    </row>
    <row r="448" spans="1:65" s="14" customFormat="1" ht="11.25">
      <c r="B448" s="216"/>
      <c r="C448" s="217"/>
      <c r="D448" s="207" t="s">
        <v>184</v>
      </c>
      <c r="E448" s="218" t="s">
        <v>1</v>
      </c>
      <c r="F448" s="219" t="s">
        <v>85</v>
      </c>
      <c r="G448" s="217"/>
      <c r="H448" s="220">
        <v>2</v>
      </c>
      <c r="I448" s="221"/>
      <c r="J448" s="217"/>
      <c r="K448" s="217"/>
      <c r="L448" s="222"/>
      <c r="M448" s="223"/>
      <c r="N448" s="224"/>
      <c r="O448" s="224"/>
      <c r="P448" s="224"/>
      <c r="Q448" s="224"/>
      <c r="R448" s="224"/>
      <c r="S448" s="224"/>
      <c r="T448" s="225"/>
      <c r="AT448" s="226" t="s">
        <v>184</v>
      </c>
      <c r="AU448" s="226" t="s">
        <v>85</v>
      </c>
      <c r="AV448" s="14" t="s">
        <v>85</v>
      </c>
      <c r="AW448" s="14" t="s">
        <v>34</v>
      </c>
      <c r="AX448" s="14" t="s">
        <v>83</v>
      </c>
      <c r="AY448" s="226" t="s">
        <v>175</v>
      </c>
    </row>
    <row r="449" spans="1:65" s="2" customFormat="1" ht="24.2" customHeight="1">
      <c r="A449" s="35"/>
      <c r="B449" s="36"/>
      <c r="C449" s="254" t="s">
        <v>1102</v>
      </c>
      <c r="D449" s="254" t="s">
        <v>539</v>
      </c>
      <c r="E449" s="255" t="s">
        <v>4442</v>
      </c>
      <c r="F449" s="256" t="s">
        <v>4443</v>
      </c>
      <c r="G449" s="257" t="s">
        <v>1527</v>
      </c>
      <c r="H449" s="258">
        <v>2</v>
      </c>
      <c r="I449" s="259"/>
      <c r="J449" s="260">
        <f>ROUND(I449*H449,2)</f>
        <v>0</v>
      </c>
      <c r="K449" s="256" t="s">
        <v>1</v>
      </c>
      <c r="L449" s="261"/>
      <c r="M449" s="262" t="s">
        <v>1</v>
      </c>
      <c r="N449" s="263" t="s">
        <v>41</v>
      </c>
      <c r="O449" s="72"/>
      <c r="P449" s="201">
        <f>O449*H449</f>
        <v>0</v>
      </c>
      <c r="Q449" s="201">
        <v>0</v>
      </c>
      <c r="R449" s="201">
        <f>Q449*H449</f>
        <v>0</v>
      </c>
      <c r="S449" s="201">
        <v>0</v>
      </c>
      <c r="T449" s="202">
        <f>S449*H449</f>
        <v>0</v>
      </c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R449" s="203" t="s">
        <v>532</v>
      </c>
      <c r="AT449" s="203" t="s">
        <v>539</v>
      </c>
      <c r="AU449" s="203" t="s">
        <v>85</v>
      </c>
      <c r="AY449" s="18" t="s">
        <v>175</v>
      </c>
      <c r="BE449" s="204">
        <f>IF(N449="základní",J449,0)</f>
        <v>0</v>
      </c>
      <c r="BF449" s="204">
        <f>IF(N449="snížená",J449,0)</f>
        <v>0</v>
      </c>
      <c r="BG449" s="204">
        <f>IF(N449="zákl. přenesená",J449,0)</f>
        <v>0</v>
      </c>
      <c r="BH449" s="204">
        <f>IF(N449="sníž. přenesená",J449,0)</f>
        <v>0</v>
      </c>
      <c r="BI449" s="204">
        <f>IF(N449="nulová",J449,0)</f>
        <v>0</v>
      </c>
      <c r="BJ449" s="18" t="s">
        <v>83</v>
      </c>
      <c r="BK449" s="204">
        <f>ROUND(I449*H449,2)</f>
        <v>0</v>
      </c>
      <c r="BL449" s="18" t="s">
        <v>309</v>
      </c>
      <c r="BM449" s="203" t="s">
        <v>4444</v>
      </c>
    </row>
    <row r="450" spans="1:65" s="14" customFormat="1" ht="11.25">
      <c r="B450" s="216"/>
      <c r="C450" s="217"/>
      <c r="D450" s="207" t="s">
        <v>184</v>
      </c>
      <c r="E450" s="218" t="s">
        <v>1</v>
      </c>
      <c r="F450" s="219" t="s">
        <v>85</v>
      </c>
      <c r="G450" s="217"/>
      <c r="H450" s="220">
        <v>2</v>
      </c>
      <c r="I450" s="221"/>
      <c r="J450" s="217"/>
      <c r="K450" s="217"/>
      <c r="L450" s="222"/>
      <c r="M450" s="223"/>
      <c r="N450" s="224"/>
      <c r="O450" s="224"/>
      <c r="P450" s="224"/>
      <c r="Q450" s="224"/>
      <c r="R450" s="224"/>
      <c r="S450" s="224"/>
      <c r="T450" s="225"/>
      <c r="AT450" s="226" t="s">
        <v>184</v>
      </c>
      <c r="AU450" s="226" t="s">
        <v>85</v>
      </c>
      <c r="AV450" s="14" t="s">
        <v>85</v>
      </c>
      <c r="AW450" s="14" t="s">
        <v>34</v>
      </c>
      <c r="AX450" s="14" t="s">
        <v>83</v>
      </c>
      <c r="AY450" s="226" t="s">
        <v>175</v>
      </c>
    </row>
    <row r="451" spans="1:65" s="2" customFormat="1" ht="37.9" customHeight="1">
      <c r="A451" s="35"/>
      <c r="B451" s="36"/>
      <c r="C451" s="192" t="s">
        <v>1108</v>
      </c>
      <c r="D451" s="192" t="s">
        <v>178</v>
      </c>
      <c r="E451" s="193" t="s">
        <v>4445</v>
      </c>
      <c r="F451" s="194" t="s">
        <v>4446</v>
      </c>
      <c r="G451" s="195" t="s">
        <v>181</v>
      </c>
      <c r="H451" s="196">
        <v>2</v>
      </c>
      <c r="I451" s="197"/>
      <c r="J451" s="198">
        <f>ROUND(I451*H451,2)</f>
        <v>0</v>
      </c>
      <c r="K451" s="194" t="s">
        <v>224</v>
      </c>
      <c r="L451" s="40"/>
      <c r="M451" s="199" t="s">
        <v>1</v>
      </c>
      <c r="N451" s="200" t="s">
        <v>41</v>
      </c>
      <c r="O451" s="72"/>
      <c r="P451" s="201">
        <f>O451*H451</f>
        <v>0</v>
      </c>
      <c r="Q451" s="201">
        <v>0</v>
      </c>
      <c r="R451" s="201">
        <f>Q451*H451</f>
        <v>0</v>
      </c>
      <c r="S451" s="201">
        <v>0</v>
      </c>
      <c r="T451" s="202">
        <f>S451*H451</f>
        <v>0</v>
      </c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R451" s="203" t="s">
        <v>309</v>
      </c>
      <c r="AT451" s="203" t="s">
        <v>178</v>
      </c>
      <c r="AU451" s="203" t="s">
        <v>85</v>
      </c>
      <c r="AY451" s="18" t="s">
        <v>175</v>
      </c>
      <c r="BE451" s="204">
        <f>IF(N451="základní",J451,0)</f>
        <v>0</v>
      </c>
      <c r="BF451" s="204">
        <f>IF(N451="snížená",J451,0)</f>
        <v>0</v>
      </c>
      <c r="BG451" s="204">
        <f>IF(N451="zákl. přenesená",J451,0)</f>
        <v>0</v>
      </c>
      <c r="BH451" s="204">
        <f>IF(N451="sníž. přenesená",J451,0)</f>
        <v>0</v>
      </c>
      <c r="BI451" s="204">
        <f>IF(N451="nulová",J451,0)</f>
        <v>0</v>
      </c>
      <c r="BJ451" s="18" t="s">
        <v>83</v>
      </c>
      <c r="BK451" s="204">
        <f>ROUND(I451*H451,2)</f>
        <v>0</v>
      </c>
      <c r="BL451" s="18" t="s">
        <v>309</v>
      </c>
      <c r="BM451" s="203" t="s">
        <v>4447</v>
      </c>
    </row>
    <row r="452" spans="1:65" s="2" customFormat="1" ht="11.25">
      <c r="A452" s="35"/>
      <c r="B452" s="36"/>
      <c r="C452" s="37"/>
      <c r="D452" s="227" t="s">
        <v>193</v>
      </c>
      <c r="E452" s="37"/>
      <c r="F452" s="228" t="s">
        <v>4448</v>
      </c>
      <c r="G452" s="37"/>
      <c r="H452" s="37"/>
      <c r="I452" s="229"/>
      <c r="J452" s="37"/>
      <c r="K452" s="37"/>
      <c r="L452" s="40"/>
      <c r="M452" s="230"/>
      <c r="N452" s="231"/>
      <c r="O452" s="72"/>
      <c r="P452" s="72"/>
      <c r="Q452" s="72"/>
      <c r="R452" s="72"/>
      <c r="S452" s="72"/>
      <c r="T452" s="73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T452" s="18" t="s">
        <v>193</v>
      </c>
      <c r="AU452" s="18" t="s">
        <v>85</v>
      </c>
    </row>
    <row r="453" spans="1:65" s="14" customFormat="1" ht="11.25">
      <c r="B453" s="216"/>
      <c r="C453" s="217"/>
      <c r="D453" s="207" t="s">
        <v>184</v>
      </c>
      <c r="E453" s="218" t="s">
        <v>1</v>
      </c>
      <c r="F453" s="219" t="s">
        <v>85</v>
      </c>
      <c r="G453" s="217"/>
      <c r="H453" s="220">
        <v>2</v>
      </c>
      <c r="I453" s="221"/>
      <c r="J453" s="217"/>
      <c r="K453" s="217"/>
      <c r="L453" s="222"/>
      <c r="M453" s="223"/>
      <c r="N453" s="224"/>
      <c r="O453" s="224"/>
      <c r="P453" s="224"/>
      <c r="Q453" s="224"/>
      <c r="R453" s="224"/>
      <c r="S453" s="224"/>
      <c r="T453" s="225"/>
      <c r="AT453" s="226" t="s">
        <v>184</v>
      </c>
      <c r="AU453" s="226" t="s">
        <v>85</v>
      </c>
      <c r="AV453" s="14" t="s">
        <v>85</v>
      </c>
      <c r="AW453" s="14" t="s">
        <v>34</v>
      </c>
      <c r="AX453" s="14" t="s">
        <v>83</v>
      </c>
      <c r="AY453" s="226" t="s">
        <v>175</v>
      </c>
    </row>
    <row r="454" spans="1:65" s="2" customFormat="1" ht="16.5" customHeight="1">
      <c r="A454" s="35"/>
      <c r="B454" s="36"/>
      <c r="C454" s="254" t="s">
        <v>1114</v>
      </c>
      <c r="D454" s="254" t="s">
        <v>539</v>
      </c>
      <c r="E454" s="255" t="s">
        <v>4449</v>
      </c>
      <c r="F454" s="256" t="s">
        <v>4450</v>
      </c>
      <c r="G454" s="257" t="s">
        <v>251</v>
      </c>
      <c r="H454" s="258">
        <v>400</v>
      </c>
      <c r="I454" s="259"/>
      <c r="J454" s="260">
        <f>ROUND(I454*H454,2)</f>
        <v>0</v>
      </c>
      <c r="K454" s="256" t="s">
        <v>1</v>
      </c>
      <c r="L454" s="261"/>
      <c r="M454" s="262" t="s">
        <v>1</v>
      </c>
      <c r="N454" s="263" t="s">
        <v>41</v>
      </c>
      <c r="O454" s="72"/>
      <c r="P454" s="201">
        <f>O454*H454</f>
        <v>0</v>
      </c>
      <c r="Q454" s="201">
        <v>0</v>
      </c>
      <c r="R454" s="201">
        <f>Q454*H454</f>
        <v>0</v>
      </c>
      <c r="S454" s="201">
        <v>0</v>
      </c>
      <c r="T454" s="202">
        <f>S454*H454</f>
        <v>0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R454" s="203" t="s">
        <v>3048</v>
      </c>
      <c r="AT454" s="203" t="s">
        <v>539</v>
      </c>
      <c r="AU454" s="203" t="s">
        <v>85</v>
      </c>
      <c r="AY454" s="18" t="s">
        <v>175</v>
      </c>
      <c r="BE454" s="204">
        <f>IF(N454="základní",J454,0)</f>
        <v>0</v>
      </c>
      <c r="BF454" s="204">
        <f>IF(N454="snížená",J454,0)</f>
        <v>0</v>
      </c>
      <c r="BG454" s="204">
        <f>IF(N454="zákl. přenesená",J454,0)</f>
        <v>0</v>
      </c>
      <c r="BH454" s="204">
        <f>IF(N454="sníž. přenesená",J454,0)</f>
        <v>0</v>
      </c>
      <c r="BI454" s="204">
        <f>IF(N454="nulová",J454,0)</f>
        <v>0</v>
      </c>
      <c r="BJ454" s="18" t="s">
        <v>83</v>
      </c>
      <c r="BK454" s="204">
        <f>ROUND(I454*H454,2)</f>
        <v>0</v>
      </c>
      <c r="BL454" s="18" t="s">
        <v>3048</v>
      </c>
      <c r="BM454" s="203" t="s">
        <v>4451</v>
      </c>
    </row>
    <row r="455" spans="1:65" s="14" customFormat="1" ht="11.25">
      <c r="B455" s="216"/>
      <c r="C455" s="217"/>
      <c r="D455" s="207" t="s">
        <v>184</v>
      </c>
      <c r="E455" s="218" t="s">
        <v>1</v>
      </c>
      <c r="F455" s="219" t="s">
        <v>4452</v>
      </c>
      <c r="G455" s="217"/>
      <c r="H455" s="220">
        <v>400</v>
      </c>
      <c r="I455" s="221"/>
      <c r="J455" s="217"/>
      <c r="K455" s="217"/>
      <c r="L455" s="222"/>
      <c r="M455" s="223"/>
      <c r="N455" s="224"/>
      <c r="O455" s="224"/>
      <c r="P455" s="224"/>
      <c r="Q455" s="224"/>
      <c r="R455" s="224"/>
      <c r="S455" s="224"/>
      <c r="T455" s="225"/>
      <c r="AT455" s="226" t="s">
        <v>184</v>
      </c>
      <c r="AU455" s="226" t="s">
        <v>85</v>
      </c>
      <c r="AV455" s="14" t="s">
        <v>85</v>
      </c>
      <c r="AW455" s="14" t="s">
        <v>34</v>
      </c>
      <c r="AX455" s="14" t="s">
        <v>83</v>
      </c>
      <c r="AY455" s="226" t="s">
        <v>175</v>
      </c>
    </row>
    <row r="456" spans="1:65" s="2" customFormat="1" ht="16.5" customHeight="1">
      <c r="A456" s="35"/>
      <c r="B456" s="36"/>
      <c r="C456" s="254" t="s">
        <v>1119</v>
      </c>
      <c r="D456" s="254" t="s">
        <v>539</v>
      </c>
      <c r="E456" s="255" t="s">
        <v>4453</v>
      </c>
      <c r="F456" s="256" t="s">
        <v>4454</v>
      </c>
      <c r="G456" s="257" t="s">
        <v>251</v>
      </c>
      <c r="H456" s="258">
        <v>400</v>
      </c>
      <c r="I456" s="259"/>
      <c r="J456" s="260">
        <f>ROUND(I456*H456,2)</f>
        <v>0</v>
      </c>
      <c r="K456" s="256" t="s">
        <v>1</v>
      </c>
      <c r="L456" s="261"/>
      <c r="M456" s="262" t="s">
        <v>1</v>
      </c>
      <c r="N456" s="263" t="s">
        <v>41</v>
      </c>
      <c r="O456" s="72"/>
      <c r="P456" s="201">
        <f>O456*H456</f>
        <v>0</v>
      </c>
      <c r="Q456" s="201">
        <v>0</v>
      </c>
      <c r="R456" s="201">
        <f>Q456*H456</f>
        <v>0</v>
      </c>
      <c r="S456" s="201">
        <v>0</v>
      </c>
      <c r="T456" s="202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203" t="s">
        <v>3048</v>
      </c>
      <c r="AT456" s="203" t="s">
        <v>539</v>
      </c>
      <c r="AU456" s="203" t="s">
        <v>85</v>
      </c>
      <c r="AY456" s="18" t="s">
        <v>175</v>
      </c>
      <c r="BE456" s="204">
        <f>IF(N456="základní",J456,0)</f>
        <v>0</v>
      </c>
      <c r="BF456" s="204">
        <f>IF(N456="snížená",J456,0)</f>
        <v>0</v>
      </c>
      <c r="BG456" s="204">
        <f>IF(N456="zákl. přenesená",J456,0)</f>
        <v>0</v>
      </c>
      <c r="BH456" s="204">
        <f>IF(N456="sníž. přenesená",J456,0)</f>
        <v>0</v>
      </c>
      <c r="BI456" s="204">
        <f>IF(N456="nulová",J456,0)</f>
        <v>0</v>
      </c>
      <c r="BJ456" s="18" t="s">
        <v>83</v>
      </c>
      <c r="BK456" s="204">
        <f>ROUND(I456*H456,2)</f>
        <v>0</v>
      </c>
      <c r="BL456" s="18" t="s">
        <v>3048</v>
      </c>
      <c r="BM456" s="203" t="s">
        <v>4455</v>
      </c>
    </row>
    <row r="457" spans="1:65" s="14" customFormat="1" ht="11.25">
      <c r="B457" s="216"/>
      <c r="C457" s="217"/>
      <c r="D457" s="207" t="s">
        <v>184</v>
      </c>
      <c r="E457" s="218" t="s">
        <v>1</v>
      </c>
      <c r="F457" s="219" t="s">
        <v>4452</v>
      </c>
      <c r="G457" s="217"/>
      <c r="H457" s="220">
        <v>400</v>
      </c>
      <c r="I457" s="221"/>
      <c r="J457" s="217"/>
      <c r="K457" s="217"/>
      <c r="L457" s="222"/>
      <c r="M457" s="223"/>
      <c r="N457" s="224"/>
      <c r="O457" s="224"/>
      <c r="P457" s="224"/>
      <c r="Q457" s="224"/>
      <c r="R457" s="224"/>
      <c r="S457" s="224"/>
      <c r="T457" s="225"/>
      <c r="AT457" s="226" t="s">
        <v>184</v>
      </c>
      <c r="AU457" s="226" t="s">
        <v>85</v>
      </c>
      <c r="AV457" s="14" t="s">
        <v>85</v>
      </c>
      <c r="AW457" s="14" t="s">
        <v>34</v>
      </c>
      <c r="AX457" s="14" t="s">
        <v>83</v>
      </c>
      <c r="AY457" s="226" t="s">
        <v>175</v>
      </c>
    </row>
    <row r="458" spans="1:65" s="2" customFormat="1" ht="24.2" customHeight="1">
      <c r="A458" s="35"/>
      <c r="B458" s="36"/>
      <c r="C458" s="254" t="s">
        <v>1128</v>
      </c>
      <c r="D458" s="254" t="s">
        <v>539</v>
      </c>
      <c r="E458" s="255" t="s">
        <v>4456</v>
      </c>
      <c r="F458" s="256" t="s">
        <v>4457</v>
      </c>
      <c r="G458" s="257" t="s">
        <v>251</v>
      </c>
      <c r="H458" s="258">
        <v>20</v>
      </c>
      <c r="I458" s="259"/>
      <c r="J458" s="260">
        <f>ROUND(I458*H458,2)</f>
        <v>0</v>
      </c>
      <c r="K458" s="256" t="s">
        <v>1</v>
      </c>
      <c r="L458" s="261"/>
      <c r="M458" s="262" t="s">
        <v>1</v>
      </c>
      <c r="N458" s="263" t="s">
        <v>41</v>
      </c>
      <c r="O458" s="72"/>
      <c r="P458" s="201">
        <f>O458*H458</f>
        <v>0</v>
      </c>
      <c r="Q458" s="201">
        <v>0</v>
      </c>
      <c r="R458" s="201">
        <f>Q458*H458</f>
        <v>0</v>
      </c>
      <c r="S458" s="201">
        <v>0</v>
      </c>
      <c r="T458" s="202">
        <f>S458*H458</f>
        <v>0</v>
      </c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R458" s="203" t="s">
        <v>3048</v>
      </c>
      <c r="AT458" s="203" t="s">
        <v>539</v>
      </c>
      <c r="AU458" s="203" t="s">
        <v>85</v>
      </c>
      <c r="AY458" s="18" t="s">
        <v>175</v>
      </c>
      <c r="BE458" s="204">
        <f>IF(N458="základní",J458,0)</f>
        <v>0</v>
      </c>
      <c r="BF458" s="204">
        <f>IF(N458="snížená",J458,0)</f>
        <v>0</v>
      </c>
      <c r="BG458" s="204">
        <f>IF(N458="zákl. přenesená",J458,0)</f>
        <v>0</v>
      </c>
      <c r="BH458" s="204">
        <f>IF(N458="sníž. přenesená",J458,0)</f>
        <v>0</v>
      </c>
      <c r="BI458" s="204">
        <f>IF(N458="nulová",J458,0)</f>
        <v>0</v>
      </c>
      <c r="BJ458" s="18" t="s">
        <v>83</v>
      </c>
      <c r="BK458" s="204">
        <f>ROUND(I458*H458,2)</f>
        <v>0</v>
      </c>
      <c r="BL458" s="18" t="s">
        <v>3048</v>
      </c>
      <c r="BM458" s="203" t="s">
        <v>4458</v>
      </c>
    </row>
    <row r="459" spans="1:65" s="14" customFormat="1" ht="11.25">
      <c r="B459" s="216"/>
      <c r="C459" s="217"/>
      <c r="D459" s="207" t="s">
        <v>184</v>
      </c>
      <c r="E459" s="218" t="s">
        <v>1</v>
      </c>
      <c r="F459" s="219" t="s">
        <v>335</v>
      </c>
      <c r="G459" s="217"/>
      <c r="H459" s="220">
        <v>20</v>
      </c>
      <c r="I459" s="221"/>
      <c r="J459" s="217"/>
      <c r="K459" s="217"/>
      <c r="L459" s="222"/>
      <c r="M459" s="223"/>
      <c r="N459" s="224"/>
      <c r="O459" s="224"/>
      <c r="P459" s="224"/>
      <c r="Q459" s="224"/>
      <c r="R459" s="224"/>
      <c r="S459" s="224"/>
      <c r="T459" s="225"/>
      <c r="AT459" s="226" t="s">
        <v>184</v>
      </c>
      <c r="AU459" s="226" t="s">
        <v>85</v>
      </c>
      <c r="AV459" s="14" t="s">
        <v>85</v>
      </c>
      <c r="AW459" s="14" t="s">
        <v>34</v>
      </c>
      <c r="AX459" s="14" t="s">
        <v>83</v>
      </c>
      <c r="AY459" s="226" t="s">
        <v>175</v>
      </c>
    </row>
    <row r="460" spans="1:65" s="2" customFormat="1" ht="16.5" customHeight="1">
      <c r="A460" s="35"/>
      <c r="B460" s="36"/>
      <c r="C460" s="254" t="s">
        <v>1139</v>
      </c>
      <c r="D460" s="254" t="s">
        <v>539</v>
      </c>
      <c r="E460" s="255" t="s">
        <v>4459</v>
      </c>
      <c r="F460" s="256" t="s">
        <v>4460</v>
      </c>
      <c r="G460" s="257" t="s">
        <v>251</v>
      </c>
      <c r="H460" s="258">
        <v>200</v>
      </c>
      <c r="I460" s="259"/>
      <c r="J460" s="260">
        <f>ROUND(I460*H460,2)</f>
        <v>0</v>
      </c>
      <c r="K460" s="256" t="s">
        <v>1</v>
      </c>
      <c r="L460" s="261"/>
      <c r="M460" s="262" t="s">
        <v>1</v>
      </c>
      <c r="N460" s="263" t="s">
        <v>41</v>
      </c>
      <c r="O460" s="72"/>
      <c r="P460" s="201">
        <f>O460*H460</f>
        <v>0</v>
      </c>
      <c r="Q460" s="201">
        <v>0</v>
      </c>
      <c r="R460" s="201">
        <f>Q460*H460</f>
        <v>0</v>
      </c>
      <c r="S460" s="201">
        <v>0</v>
      </c>
      <c r="T460" s="202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03" t="s">
        <v>3048</v>
      </c>
      <c r="AT460" s="203" t="s">
        <v>539</v>
      </c>
      <c r="AU460" s="203" t="s">
        <v>85</v>
      </c>
      <c r="AY460" s="18" t="s">
        <v>175</v>
      </c>
      <c r="BE460" s="204">
        <f>IF(N460="základní",J460,0)</f>
        <v>0</v>
      </c>
      <c r="BF460" s="204">
        <f>IF(N460="snížená",J460,0)</f>
        <v>0</v>
      </c>
      <c r="BG460" s="204">
        <f>IF(N460="zákl. přenesená",J460,0)</f>
        <v>0</v>
      </c>
      <c r="BH460" s="204">
        <f>IF(N460="sníž. přenesená",J460,0)</f>
        <v>0</v>
      </c>
      <c r="BI460" s="204">
        <f>IF(N460="nulová",J460,0)</f>
        <v>0</v>
      </c>
      <c r="BJ460" s="18" t="s">
        <v>83</v>
      </c>
      <c r="BK460" s="204">
        <f>ROUND(I460*H460,2)</f>
        <v>0</v>
      </c>
      <c r="BL460" s="18" t="s">
        <v>3048</v>
      </c>
      <c r="BM460" s="203" t="s">
        <v>4461</v>
      </c>
    </row>
    <row r="461" spans="1:65" s="14" customFormat="1" ht="11.25">
      <c r="B461" s="216"/>
      <c r="C461" s="217"/>
      <c r="D461" s="207" t="s">
        <v>184</v>
      </c>
      <c r="E461" s="218" t="s">
        <v>1</v>
      </c>
      <c r="F461" s="219" t="s">
        <v>1561</v>
      </c>
      <c r="G461" s="217"/>
      <c r="H461" s="220">
        <v>200</v>
      </c>
      <c r="I461" s="221"/>
      <c r="J461" s="217"/>
      <c r="K461" s="217"/>
      <c r="L461" s="222"/>
      <c r="M461" s="223"/>
      <c r="N461" s="224"/>
      <c r="O461" s="224"/>
      <c r="P461" s="224"/>
      <c r="Q461" s="224"/>
      <c r="R461" s="224"/>
      <c r="S461" s="224"/>
      <c r="T461" s="225"/>
      <c r="AT461" s="226" t="s">
        <v>184</v>
      </c>
      <c r="AU461" s="226" t="s">
        <v>85</v>
      </c>
      <c r="AV461" s="14" t="s">
        <v>85</v>
      </c>
      <c r="AW461" s="14" t="s">
        <v>34</v>
      </c>
      <c r="AX461" s="14" t="s">
        <v>83</v>
      </c>
      <c r="AY461" s="226" t="s">
        <v>175</v>
      </c>
    </row>
    <row r="462" spans="1:65" s="2" customFormat="1" ht="16.5" customHeight="1">
      <c r="A462" s="35"/>
      <c r="B462" s="36"/>
      <c r="C462" s="254" t="s">
        <v>1144</v>
      </c>
      <c r="D462" s="254" t="s">
        <v>539</v>
      </c>
      <c r="E462" s="255" t="s">
        <v>4462</v>
      </c>
      <c r="F462" s="256" t="s">
        <v>4463</v>
      </c>
      <c r="G462" s="257" t="s">
        <v>1527</v>
      </c>
      <c r="H462" s="258">
        <v>4</v>
      </c>
      <c r="I462" s="259"/>
      <c r="J462" s="260">
        <f>ROUND(I462*H462,2)</f>
        <v>0</v>
      </c>
      <c r="K462" s="256" t="s">
        <v>1</v>
      </c>
      <c r="L462" s="261"/>
      <c r="M462" s="262" t="s">
        <v>1</v>
      </c>
      <c r="N462" s="263" t="s">
        <v>41</v>
      </c>
      <c r="O462" s="72"/>
      <c r="P462" s="201">
        <f>O462*H462</f>
        <v>0</v>
      </c>
      <c r="Q462" s="201">
        <v>0</v>
      </c>
      <c r="R462" s="201">
        <f>Q462*H462</f>
        <v>0</v>
      </c>
      <c r="S462" s="201">
        <v>0</v>
      </c>
      <c r="T462" s="202">
        <f>S462*H462</f>
        <v>0</v>
      </c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R462" s="203" t="s">
        <v>3048</v>
      </c>
      <c r="AT462" s="203" t="s">
        <v>539</v>
      </c>
      <c r="AU462" s="203" t="s">
        <v>85</v>
      </c>
      <c r="AY462" s="18" t="s">
        <v>175</v>
      </c>
      <c r="BE462" s="204">
        <f>IF(N462="základní",J462,0)</f>
        <v>0</v>
      </c>
      <c r="BF462" s="204">
        <f>IF(N462="snížená",J462,0)</f>
        <v>0</v>
      </c>
      <c r="BG462" s="204">
        <f>IF(N462="zákl. přenesená",J462,0)</f>
        <v>0</v>
      </c>
      <c r="BH462" s="204">
        <f>IF(N462="sníž. přenesená",J462,0)</f>
        <v>0</v>
      </c>
      <c r="BI462" s="204">
        <f>IF(N462="nulová",J462,0)</f>
        <v>0</v>
      </c>
      <c r="BJ462" s="18" t="s">
        <v>83</v>
      </c>
      <c r="BK462" s="204">
        <f>ROUND(I462*H462,2)</f>
        <v>0</v>
      </c>
      <c r="BL462" s="18" t="s">
        <v>3048</v>
      </c>
      <c r="BM462" s="203" t="s">
        <v>4464</v>
      </c>
    </row>
    <row r="463" spans="1:65" s="14" customFormat="1" ht="11.25">
      <c r="B463" s="216"/>
      <c r="C463" s="217"/>
      <c r="D463" s="207" t="s">
        <v>184</v>
      </c>
      <c r="E463" s="218" t="s">
        <v>1</v>
      </c>
      <c r="F463" s="219" t="s">
        <v>182</v>
      </c>
      <c r="G463" s="217"/>
      <c r="H463" s="220">
        <v>4</v>
      </c>
      <c r="I463" s="221"/>
      <c r="J463" s="217"/>
      <c r="K463" s="217"/>
      <c r="L463" s="222"/>
      <c r="M463" s="223"/>
      <c r="N463" s="224"/>
      <c r="O463" s="224"/>
      <c r="P463" s="224"/>
      <c r="Q463" s="224"/>
      <c r="R463" s="224"/>
      <c r="S463" s="224"/>
      <c r="T463" s="225"/>
      <c r="AT463" s="226" t="s">
        <v>184</v>
      </c>
      <c r="AU463" s="226" t="s">
        <v>85</v>
      </c>
      <c r="AV463" s="14" t="s">
        <v>85</v>
      </c>
      <c r="AW463" s="14" t="s">
        <v>34</v>
      </c>
      <c r="AX463" s="14" t="s">
        <v>83</v>
      </c>
      <c r="AY463" s="226" t="s">
        <v>175</v>
      </c>
    </row>
    <row r="464" spans="1:65" s="2" customFormat="1" ht="21.75" customHeight="1">
      <c r="A464" s="35"/>
      <c r="B464" s="36"/>
      <c r="C464" s="192" t="s">
        <v>1149</v>
      </c>
      <c r="D464" s="192" t="s">
        <v>178</v>
      </c>
      <c r="E464" s="193" t="s">
        <v>4345</v>
      </c>
      <c r="F464" s="194" t="s">
        <v>4346</v>
      </c>
      <c r="G464" s="195" t="s">
        <v>251</v>
      </c>
      <c r="H464" s="196">
        <v>1020</v>
      </c>
      <c r="I464" s="197"/>
      <c r="J464" s="198">
        <f>ROUND(I464*H464,2)</f>
        <v>0</v>
      </c>
      <c r="K464" s="194" t="s">
        <v>224</v>
      </c>
      <c r="L464" s="40"/>
      <c r="M464" s="199" t="s">
        <v>1</v>
      </c>
      <c r="N464" s="200" t="s">
        <v>41</v>
      </c>
      <c r="O464" s="72"/>
      <c r="P464" s="201">
        <f>O464*H464</f>
        <v>0</v>
      </c>
      <c r="Q464" s="201">
        <v>0</v>
      </c>
      <c r="R464" s="201">
        <f>Q464*H464</f>
        <v>0</v>
      </c>
      <c r="S464" s="201">
        <v>0</v>
      </c>
      <c r="T464" s="202">
        <f>S464*H464</f>
        <v>0</v>
      </c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R464" s="203" t="s">
        <v>3048</v>
      </c>
      <c r="AT464" s="203" t="s">
        <v>178</v>
      </c>
      <c r="AU464" s="203" t="s">
        <v>85</v>
      </c>
      <c r="AY464" s="18" t="s">
        <v>175</v>
      </c>
      <c r="BE464" s="204">
        <f>IF(N464="základní",J464,0)</f>
        <v>0</v>
      </c>
      <c r="BF464" s="204">
        <f>IF(N464="snížená",J464,0)</f>
        <v>0</v>
      </c>
      <c r="BG464" s="204">
        <f>IF(N464="zákl. přenesená",J464,0)</f>
        <v>0</v>
      </c>
      <c r="BH464" s="204">
        <f>IF(N464="sníž. přenesená",J464,0)</f>
        <v>0</v>
      </c>
      <c r="BI464" s="204">
        <f>IF(N464="nulová",J464,0)</f>
        <v>0</v>
      </c>
      <c r="BJ464" s="18" t="s">
        <v>83</v>
      </c>
      <c r="BK464" s="204">
        <f>ROUND(I464*H464,2)</f>
        <v>0</v>
      </c>
      <c r="BL464" s="18" t="s">
        <v>3048</v>
      </c>
      <c r="BM464" s="203" t="s">
        <v>4465</v>
      </c>
    </row>
    <row r="465" spans="1:65" s="2" customFormat="1" ht="11.25">
      <c r="A465" s="35"/>
      <c r="B465" s="36"/>
      <c r="C465" s="37"/>
      <c r="D465" s="227" t="s">
        <v>193</v>
      </c>
      <c r="E465" s="37"/>
      <c r="F465" s="228" t="s">
        <v>4348</v>
      </c>
      <c r="G465" s="37"/>
      <c r="H465" s="37"/>
      <c r="I465" s="229"/>
      <c r="J465" s="37"/>
      <c r="K465" s="37"/>
      <c r="L465" s="40"/>
      <c r="M465" s="230"/>
      <c r="N465" s="231"/>
      <c r="O465" s="72"/>
      <c r="P465" s="72"/>
      <c r="Q465" s="72"/>
      <c r="R465" s="72"/>
      <c r="S465" s="72"/>
      <c r="T465" s="73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T465" s="18" t="s">
        <v>193</v>
      </c>
      <c r="AU465" s="18" t="s">
        <v>85</v>
      </c>
    </row>
    <row r="466" spans="1:65" s="14" customFormat="1" ht="11.25">
      <c r="B466" s="216"/>
      <c r="C466" s="217"/>
      <c r="D466" s="207" t="s">
        <v>184</v>
      </c>
      <c r="E466" s="218" t="s">
        <v>1</v>
      </c>
      <c r="F466" s="219" t="s">
        <v>4466</v>
      </c>
      <c r="G466" s="217"/>
      <c r="H466" s="220">
        <v>1020</v>
      </c>
      <c r="I466" s="221"/>
      <c r="J466" s="217"/>
      <c r="K466" s="217"/>
      <c r="L466" s="222"/>
      <c r="M466" s="223"/>
      <c r="N466" s="224"/>
      <c r="O466" s="224"/>
      <c r="P466" s="224"/>
      <c r="Q466" s="224"/>
      <c r="R466" s="224"/>
      <c r="S466" s="224"/>
      <c r="T466" s="225"/>
      <c r="AT466" s="226" t="s">
        <v>184</v>
      </c>
      <c r="AU466" s="226" t="s">
        <v>85</v>
      </c>
      <c r="AV466" s="14" t="s">
        <v>85</v>
      </c>
      <c r="AW466" s="14" t="s">
        <v>34</v>
      </c>
      <c r="AX466" s="14" t="s">
        <v>83</v>
      </c>
      <c r="AY466" s="226" t="s">
        <v>175</v>
      </c>
    </row>
    <row r="467" spans="1:65" s="2" customFormat="1" ht="24.2" customHeight="1">
      <c r="A467" s="35"/>
      <c r="B467" s="36"/>
      <c r="C467" s="254" t="s">
        <v>1155</v>
      </c>
      <c r="D467" s="254" t="s">
        <v>539</v>
      </c>
      <c r="E467" s="255" t="s">
        <v>4467</v>
      </c>
      <c r="F467" s="256" t="s">
        <v>4468</v>
      </c>
      <c r="G467" s="257" t="s">
        <v>1527</v>
      </c>
      <c r="H467" s="258">
        <v>7</v>
      </c>
      <c r="I467" s="259"/>
      <c r="J467" s="260">
        <f>ROUND(I467*H467,2)</f>
        <v>0</v>
      </c>
      <c r="K467" s="256" t="s">
        <v>1</v>
      </c>
      <c r="L467" s="261"/>
      <c r="M467" s="262" t="s">
        <v>1</v>
      </c>
      <c r="N467" s="263" t="s">
        <v>41</v>
      </c>
      <c r="O467" s="72"/>
      <c r="P467" s="201">
        <f>O467*H467</f>
        <v>0</v>
      </c>
      <c r="Q467" s="201">
        <v>0</v>
      </c>
      <c r="R467" s="201">
        <f>Q467*H467</f>
        <v>0</v>
      </c>
      <c r="S467" s="201">
        <v>0</v>
      </c>
      <c r="T467" s="202">
        <f>S467*H467</f>
        <v>0</v>
      </c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R467" s="203" t="s">
        <v>3048</v>
      </c>
      <c r="AT467" s="203" t="s">
        <v>539</v>
      </c>
      <c r="AU467" s="203" t="s">
        <v>85</v>
      </c>
      <c r="AY467" s="18" t="s">
        <v>175</v>
      </c>
      <c r="BE467" s="204">
        <f>IF(N467="základní",J467,0)</f>
        <v>0</v>
      </c>
      <c r="BF467" s="204">
        <f>IF(N467="snížená",J467,0)</f>
        <v>0</v>
      </c>
      <c r="BG467" s="204">
        <f>IF(N467="zákl. přenesená",J467,0)</f>
        <v>0</v>
      </c>
      <c r="BH467" s="204">
        <f>IF(N467="sníž. přenesená",J467,0)</f>
        <v>0</v>
      </c>
      <c r="BI467" s="204">
        <f>IF(N467="nulová",J467,0)</f>
        <v>0</v>
      </c>
      <c r="BJ467" s="18" t="s">
        <v>83</v>
      </c>
      <c r="BK467" s="204">
        <f>ROUND(I467*H467,2)</f>
        <v>0</v>
      </c>
      <c r="BL467" s="18" t="s">
        <v>3048</v>
      </c>
      <c r="BM467" s="203" t="s">
        <v>4469</v>
      </c>
    </row>
    <row r="468" spans="1:65" s="14" customFormat="1" ht="11.25">
      <c r="B468" s="216"/>
      <c r="C468" s="217"/>
      <c r="D468" s="207" t="s">
        <v>184</v>
      </c>
      <c r="E468" s="218" t="s">
        <v>1</v>
      </c>
      <c r="F468" s="219" t="s">
        <v>200</v>
      </c>
      <c r="G468" s="217"/>
      <c r="H468" s="220">
        <v>7</v>
      </c>
      <c r="I468" s="221"/>
      <c r="J468" s="217"/>
      <c r="K468" s="217"/>
      <c r="L468" s="222"/>
      <c r="M468" s="223"/>
      <c r="N468" s="224"/>
      <c r="O468" s="224"/>
      <c r="P468" s="224"/>
      <c r="Q468" s="224"/>
      <c r="R468" s="224"/>
      <c r="S468" s="224"/>
      <c r="T468" s="225"/>
      <c r="AT468" s="226" t="s">
        <v>184</v>
      </c>
      <c r="AU468" s="226" t="s">
        <v>85</v>
      </c>
      <c r="AV468" s="14" t="s">
        <v>85</v>
      </c>
      <c r="AW468" s="14" t="s">
        <v>34</v>
      </c>
      <c r="AX468" s="14" t="s">
        <v>83</v>
      </c>
      <c r="AY468" s="226" t="s">
        <v>175</v>
      </c>
    </row>
    <row r="469" spans="1:65" s="2" customFormat="1" ht="16.5" customHeight="1">
      <c r="A469" s="35"/>
      <c r="B469" s="36"/>
      <c r="C469" s="192" t="s">
        <v>1160</v>
      </c>
      <c r="D469" s="192" t="s">
        <v>178</v>
      </c>
      <c r="E469" s="193" t="s">
        <v>4470</v>
      </c>
      <c r="F469" s="194" t="s">
        <v>4354</v>
      </c>
      <c r="G469" s="195" t="s">
        <v>1527</v>
      </c>
      <c r="H469" s="196">
        <v>1</v>
      </c>
      <c r="I469" s="197"/>
      <c r="J469" s="198">
        <f>ROUND(I469*H469,2)</f>
        <v>0</v>
      </c>
      <c r="K469" s="194" t="s">
        <v>1</v>
      </c>
      <c r="L469" s="40"/>
      <c r="M469" s="199" t="s">
        <v>1</v>
      </c>
      <c r="N469" s="200" t="s">
        <v>41</v>
      </c>
      <c r="O469" s="72"/>
      <c r="P469" s="201">
        <f>O469*H469</f>
        <v>0</v>
      </c>
      <c r="Q469" s="201">
        <v>0</v>
      </c>
      <c r="R469" s="201">
        <f>Q469*H469</f>
        <v>0</v>
      </c>
      <c r="S469" s="201">
        <v>0</v>
      </c>
      <c r="T469" s="202">
        <f>S469*H469</f>
        <v>0</v>
      </c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R469" s="203" t="s">
        <v>3048</v>
      </c>
      <c r="AT469" s="203" t="s">
        <v>178</v>
      </c>
      <c r="AU469" s="203" t="s">
        <v>85</v>
      </c>
      <c r="AY469" s="18" t="s">
        <v>175</v>
      </c>
      <c r="BE469" s="204">
        <f>IF(N469="základní",J469,0)</f>
        <v>0</v>
      </c>
      <c r="BF469" s="204">
        <f>IF(N469="snížená",J469,0)</f>
        <v>0</v>
      </c>
      <c r="BG469" s="204">
        <f>IF(N469="zákl. přenesená",J469,0)</f>
        <v>0</v>
      </c>
      <c r="BH469" s="204">
        <f>IF(N469="sníž. přenesená",J469,0)</f>
        <v>0</v>
      </c>
      <c r="BI469" s="204">
        <f>IF(N469="nulová",J469,0)</f>
        <v>0</v>
      </c>
      <c r="BJ469" s="18" t="s">
        <v>83</v>
      </c>
      <c r="BK469" s="204">
        <f>ROUND(I469*H469,2)</f>
        <v>0</v>
      </c>
      <c r="BL469" s="18" t="s">
        <v>3048</v>
      </c>
      <c r="BM469" s="203" t="s">
        <v>4471</v>
      </c>
    </row>
    <row r="470" spans="1:65" s="14" customFormat="1" ht="11.25">
      <c r="B470" s="216"/>
      <c r="C470" s="217"/>
      <c r="D470" s="207" t="s">
        <v>184</v>
      </c>
      <c r="E470" s="218" t="s">
        <v>1</v>
      </c>
      <c r="F470" s="219" t="s">
        <v>83</v>
      </c>
      <c r="G470" s="217"/>
      <c r="H470" s="220">
        <v>1</v>
      </c>
      <c r="I470" s="221"/>
      <c r="J470" s="217"/>
      <c r="K470" s="217"/>
      <c r="L470" s="222"/>
      <c r="M470" s="223"/>
      <c r="N470" s="224"/>
      <c r="O470" s="224"/>
      <c r="P470" s="224"/>
      <c r="Q470" s="224"/>
      <c r="R470" s="224"/>
      <c r="S470" s="224"/>
      <c r="T470" s="225"/>
      <c r="AT470" s="226" t="s">
        <v>184</v>
      </c>
      <c r="AU470" s="226" t="s">
        <v>85</v>
      </c>
      <c r="AV470" s="14" t="s">
        <v>85</v>
      </c>
      <c r="AW470" s="14" t="s">
        <v>34</v>
      </c>
      <c r="AX470" s="14" t="s">
        <v>83</v>
      </c>
      <c r="AY470" s="226" t="s">
        <v>175</v>
      </c>
    </row>
    <row r="471" spans="1:65" s="12" customFormat="1" ht="22.9" customHeight="1">
      <c r="B471" s="176"/>
      <c r="C471" s="177"/>
      <c r="D471" s="178" t="s">
        <v>75</v>
      </c>
      <c r="E471" s="190" t="s">
        <v>4472</v>
      </c>
      <c r="F471" s="190" t="s">
        <v>4473</v>
      </c>
      <c r="G471" s="177"/>
      <c r="H471" s="177"/>
      <c r="I471" s="180"/>
      <c r="J471" s="191">
        <f>BK471</f>
        <v>0</v>
      </c>
      <c r="K471" s="177"/>
      <c r="L471" s="182"/>
      <c r="M471" s="183"/>
      <c r="N471" s="184"/>
      <c r="O471" s="184"/>
      <c r="P471" s="185">
        <f>SUM(P472:P486)</f>
        <v>0</v>
      </c>
      <c r="Q471" s="184"/>
      <c r="R471" s="185">
        <f>SUM(R472:R486)</f>
        <v>0</v>
      </c>
      <c r="S471" s="184"/>
      <c r="T471" s="186">
        <f>SUM(T472:T486)</f>
        <v>0</v>
      </c>
      <c r="AR471" s="187" t="s">
        <v>83</v>
      </c>
      <c r="AT471" s="188" t="s">
        <v>75</v>
      </c>
      <c r="AU471" s="188" t="s">
        <v>83</v>
      </c>
      <c r="AY471" s="187" t="s">
        <v>175</v>
      </c>
      <c r="BK471" s="189">
        <f>SUM(BK472:BK486)</f>
        <v>0</v>
      </c>
    </row>
    <row r="472" spans="1:65" s="2" customFormat="1" ht="24.2" customHeight="1">
      <c r="A472" s="35"/>
      <c r="B472" s="36"/>
      <c r="C472" s="254" t="s">
        <v>1167</v>
      </c>
      <c r="D472" s="254" t="s">
        <v>539</v>
      </c>
      <c r="E472" s="255" t="s">
        <v>4474</v>
      </c>
      <c r="F472" s="256" t="s">
        <v>4475</v>
      </c>
      <c r="G472" s="257" t="s">
        <v>1527</v>
      </c>
      <c r="H472" s="258">
        <v>5</v>
      </c>
      <c r="I472" s="259"/>
      <c r="J472" s="260">
        <f>ROUND(I472*H472,2)</f>
        <v>0</v>
      </c>
      <c r="K472" s="256" t="s">
        <v>1</v>
      </c>
      <c r="L472" s="261"/>
      <c r="M472" s="262" t="s">
        <v>1</v>
      </c>
      <c r="N472" s="263" t="s">
        <v>41</v>
      </c>
      <c r="O472" s="72"/>
      <c r="P472" s="201">
        <f>O472*H472</f>
        <v>0</v>
      </c>
      <c r="Q472" s="201">
        <v>0</v>
      </c>
      <c r="R472" s="201">
        <f>Q472*H472</f>
        <v>0</v>
      </c>
      <c r="S472" s="201">
        <v>0</v>
      </c>
      <c r="T472" s="202">
        <f>S472*H472</f>
        <v>0</v>
      </c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R472" s="203" t="s">
        <v>3048</v>
      </c>
      <c r="AT472" s="203" t="s">
        <v>539</v>
      </c>
      <c r="AU472" s="203" t="s">
        <v>85</v>
      </c>
      <c r="AY472" s="18" t="s">
        <v>175</v>
      </c>
      <c r="BE472" s="204">
        <f>IF(N472="základní",J472,0)</f>
        <v>0</v>
      </c>
      <c r="BF472" s="204">
        <f>IF(N472="snížená",J472,0)</f>
        <v>0</v>
      </c>
      <c r="BG472" s="204">
        <f>IF(N472="zákl. přenesená",J472,0)</f>
        <v>0</v>
      </c>
      <c r="BH472" s="204">
        <f>IF(N472="sníž. přenesená",J472,0)</f>
        <v>0</v>
      </c>
      <c r="BI472" s="204">
        <f>IF(N472="nulová",J472,0)</f>
        <v>0</v>
      </c>
      <c r="BJ472" s="18" t="s">
        <v>83</v>
      </c>
      <c r="BK472" s="204">
        <f>ROUND(I472*H472,2)</f>
        <v>0</v>
      </c>
      <c r="BL472" s="18" t="s">
        <v>3048</v>
      </c>
      <c r="BM472" s="203" t="s">
        <v>4476</v>
      </c>
    </row>
    <row r="473" spans="1:65" s="14" customFormat="1" ht="11.25">
      <c r="B473" s="216"/>
      <c r="C473" s="217"/>
      <c r="D473" s="207" t="s">
        <v>184</v>
      </c>
      <c r="E473" s="218" t="s">
        <v>1</v>
      </c>
      <c r="F473" s="219" t="s">
        <v>209</v>
      </c>
      <c r="G473" s="217"/>
      <c r="H473" s="220">
        <v>5</v>
      </c>
      <c r="I473" s="221"/>
      <c r="J473" s="217"/>
      <c r="K473" s="217"/>
      <c r="L473" s="222"/>
      <c r="M473" s="223"/>
      <c r="N473" s="224"/>
      <c r="O473" s="224"/>
      <c r="P473" s="224"/>
      <c r="Q473" s="224"/>
      <c r="R473" s="224"/>
      <c r="S473" s="224"/>
      <c r="T473" s="225"/>
      <c r="AT473" s="226" t="s">
        <v>184</v>
      </c>
      <c r="AU473" s="226" t="s">
        <v>85</v>
      </c>
      <c r="AV473" s="14" t="s">
        <v>85</v>
      </c>
      <c r="AW473" s="14" t="s">
        <v>34</v>
      </c>
      <c r="AX473" s="14" t="s">
        <v>83</v>
      </c>
      <c r="AY473" s="226" t="s">
        <v>175</v>
      </c>
    </row>
    <row r="474" spans="1:65" s="2" customFormat="1" ht="16.5" customHeight="1">
      <c r="A474" s="35"/>
      <c r="B474" s="36"/>
      <c r="C474" s="192" t="s">
        <v>1173</v>
      </c>
      <c r="D474" s="192" t="s">
        <v>178</v>
      </c>
      <c r="E474" s="193" t="s">
        <v>4477</v>
      </c>
      <c r="F474" s="194" t="s">
        <v>4478</v>
      </c>
      <c r="G474" s="195" t="s">
        <v>181</v>
      </c>
      <c r="H474" s="196">
        <v>5</v>
      </c>
      <c r="I474" s="197"/>
      <c r="J474" s="198">
        <f>ROUND(I474*H474,2)</f>
        <v>0</v>
      </c>
      <c r="K474" s="194" t="s">
        <v>224</v>
      </c>
      <c r="L474" s="40"/>
      <c r="M474" s="199" t="s">
        <v>1</v>
      </c>
      <c r="N474" s="200" t="s">
        <v>41</v>
      </c>
      <c r="O474" s="72"/>
      <c r="P474" s="201">
        <f>O474*H474</f>
        <v>0</v>
      </c>
      <c r="Q474" s="201">
        <v>0</v>
      </c>
      <c r="R474" s="201">
        <f>Q474*H474</f>
        <v>0</v>
      </c>
      <c r="S474" s="201">
        <v>0</v>
      </c>
      <c r="T474" s="202">
        <f>S474*H474</f>
        <v>0</v>
      </c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R474" s="203" t="s">
        <v>3048</v>
      </c>
      <c r="AT474" s="203" t="s">
        <v>178</v>
      </c>
      <c r="AU474" s="203" t="s">
        <v>85</v>
      </c>
      <c r="AY474" s="18" t="s">
        <v>175</v>
      </c>
      <c r="BE474" s="204">
        <f>IF(N474="základní",J474,0)</f>
        <v>0</v>
      </c>
      <c r="BF474" s="204">
        <f>IF(N474="snížená",J474,0)</f>
        <v>0</v>
      </c>
      <c r="BG474" s="204">
        <f>IF(N474="zákl. přenesená",J474,0)</f>
        <v>0</v>
      </c>
      <c r="BH474" s="204">
        <f>IF(N474="sníž. přenesená",J474,0)</f>
        <v>0</v>
      </c>
      <c r="BI474" s="204">
        <f>IF(N474="nulová",J474,0)</f>
        <v>0</v>
      </c>
      <c r="BJ474" s="18" t="s">
        <v>83</v>
      </c>
      <c r="BK474" s="204">
        <f>ROUND(I474*H474,2)</f>
        <v>0</v>
      </c>
      <c r="BL474" s="18" t="s">
        <v>3048</v>
      </c>
      <c r="BM474" s="203" t="s">
        <v>4479</v>
      </c>
    </row>
    <row r="475" spans="1:65" s="2" customFormat="1" ht="11.25">
      <c r="A475" s="35"/>
      <c r="B475" s="36"/>
      <c r="C475" s="37"/>
      <c r="D475" s="227" t="s">
        <v>193</v>
      </c>
      <c r="E475" s="37"/>
      <c r="F475" s="228" t="s">
        <v>4480</v>
      </c>
      <c r="G475" s="37"/>
      <c r="H475" s="37"/>
      <c r="I475" s="229"/>
      <c r="J475" s="37"/>
      <c r="K475" s="37"/>
      <c r="L475" s="40"/>
      <c r="M475" s="230"/>
      <c r="N475" s="231"/>
      <c r="O475" s="72"/>
      <c r="P475" s="72"/>
      <c r="Q475" s="72"/>
      <c r="R475" s="72"/>
      <c r="S475" s="72"/>
      <c r="T475" s="73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T475" s="18" t="s">
        <v>193</v>
      </c>
      <c r="AU475" s="18" t="s">
        <v>85</v>
      </c>
    </row>
    <row r="476" spans="1:65" s="14" customFormat="1" ht="11.25">
      <c r="B476" s="216"/>
      <c r="C476" s="217"/>
      <c r="D476" s="207" t="s">
        <v>184</v>
      </c>
      <c r="E476" s="218" t="s">
        <v>1</v>
      </c>
      <c r="F476" s="219" t="s">
        <v>209</v>
      </c>
      <c r="G476" s="217"/>
      <c r="H476" s="220">
        <v>5</v>
      </c>
      <c r="I476" s="221"/>
      <c r="J476" s="217"/>
      <c r="K476" s="217"/>
      <c r="L476" s="222"/>
      <c r="M476" s="223"/>
      <c r="N476" s="224"/>
      <c r="O476" s="224"/>
      <c r="P476" s="224"/>
      <c r="Q476" s="224"/>
      <c r="R476" s="224"/>
      <c r="S476" s="224"/>
      <c r="T476" s="225"/>
      <c r="AT476" s="226" t="s">
        <v>184</v>
      </c>
      <c r="AU476" s="226" t="s">
        <v>85</v>
      </c>
      <c r="AV476" s="14" t="s">
        <v>85</v>
      </c>
      <c r="AW476" s="14" t="s">
        <v>34</v>
      </c>
      <c r="AX476" s="14" t="s">
        <v>83</v>
      </c>
      <c r="AY476" s="226" t="s">
        <v>175</v>
      </c>
    </row>
    <row r="477" spans="1:65" s="2" customFormat="1" ht="16.5" customHeight="1">
      <c r="A477" s="35"/>
      <c r="B477" s="36"/>
      <c r="C477" s="192" t="s">
        <v>1179</v>
      </c>
      <c r="D477" s="192" t="s">
        <v>178</v>
      </c>
      <c r="E477" s="193" t="s">
        <v>4481</v>
      </c>
      <c r="F477" s="194" t="s">
        <v>4482</v>
      </c>
      <c r="G477" s="195" t="s">
        <v>181</v>
      </c>
      <c r="H477" s="196">
        <v>5</v>
      </c>
      <c r="I477" s="197"/>
      <c r="J477" s="198">
        <f>ROUND(I477*H477,2)</f>
        <v>0</v>
      </c>
      <c r="K477" s="194" t="s">
        <v>224</v>
      </c>
      <c r="L477" s="40"/>
      <c r="M477" s="199" t="s">
        <v>1</v>
      </c>
      <c r="N477" s="200" t="s">
        <v>41</v>
      </c>
      <c r="O477" s="72"/>
      <c r="P477" s="201">
        <f>O477*H477</f>
        <v>0</v>
      </c>
      <c r="Q477" s="201">
        <v>0</v>
      </c>
      <c r="R477" s="201">
        <f>Q477*H477</f>
        <v>0</v>
      </c>
      <c r="S477" s="201">
        <v>0</v>
      </c>
      <c r="T477" s="202">
        <f>S477*H477</f>
        <v>0</v>
      </c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R477" s="203" t="s">
        <v>3048</v>
      </c>
      <c r="AT477" s="203" t="s">
        <v>178</v>
      </c>
      <c r="AU477" s="203" t="s">
        <v>85</v>
      </c>
      <c r="AY477" s="18" t="s">
        <v>175</v>
      </c>
      <c r="BE477" s="204">
        <f>IF(N477="základní",J477,0)</f>
        <v>0</v>
      </c>
      <c r="BF477" s="204">
        <f>IF(N477="snížená",J477,0)</f>
        <v>0</v>
      </c>
      <c r="BG477" s="204">
        <f>IF(N477="zákl. přenesená",J477,0)</f>
        <v>0</v>
      </c>
      <c r="BH477" s="204">
        <f>IF(N477="sníž. přenesená",J477,0)</f>
        <v>0</v>
      </c>
      <c r="BI477" s="204">
        <f>IF(N477="nulová",J477,0)</f>
        <v>0</v>
      </c>
      <c r="BJ477" s="18" t="s">
        <v>83</v>
      </c>
      <c r="BK477" s="204">
        <f>ROUND(I477*H477,2)</f>
        <v>0</v>
      </c>
      <c r="BL477" s="18" t="s">
        <v>3048</v>
      </c>
      <c r="BM477" s="203" t="s">
        <v>4483</v>
      </c>
    </row>
    <row r="478" spans="1:65" s="2" customFormat="1" ht="11.25">
      <c r="A478" s="35"/>
      <c r="B478" s="36"/>
      <c r="C478" s="37"/>
      <c r="D478" s="227" t="s">
        <v>193</v>
      </c>
      <c r="E478" s="37"/>
      <c r="F478" s="228" t="s">
        <v>4484</v>
      </c>
      <c r="G478" s="37"/>
      <c r="H478" s="37"/>
      <c r="I478" s="229"/>
      <c r="J478" s="37"/>
      <c r="K478" s="37"/>
      <c r="L478" s="40"/>
      <c r="M478" s="230"/>
      <c r="N478" s="231"/>
      <c r="O478" s="72"/>
      <c r="P478" s="72"/>
      <c r="Q478" s="72"/>
      <c r="R478" s="72"/>
      <c r="S478" s="72"/>
      <c r="T478" s="73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T478" s="18" t="s">
        <v>193</v>
      </c>
      <c r="AU478" s="18" t="s">
        <v>85</v>
      </c>
    </row>
    <row r="479" spans="1:65" s="14" customFormat="1" ht="11.25">
      <c r="B479" s="216"/>
      <c r="C479" s="217"/>
      <c r="D479" s="207" t="s">
        <v>184</v>
      </c>
      <c r="E479" s="218" t="s">
        <v>1</v>
      </c>
      <c r="F479" s="219" t="s">
        <v>209</v>
      </c>
      <c r="G479" s="217"/>
      <c r="H479" s="220">
        <v>5</v>
      </c>
      <c r="I479" s="221"/>
      <c r="J479" s="217"/>
      <c r="K479" s="217"/>
      <c r="L479" s="222"/>
      <c r="M479" s="223"/>
      <c r="N479" s="224"/>
      <c r="O479" s="224"/>
      <c r="P479" s="224"/>
      <c r="Q479" s="224"/>
      <c r="R479" s="224"/>
      <c r="S479" s="224"/>
      <c r="T479" s="225"/>
      <c r="AT479" s="226" t="s">
        <v>184</v>
      </c>
      <c r="AU479" s="226" t="s">
        <v>85</v>
      </c>
      <c r="AV479" s="14" t="s">
        <v>85</v>
      </c>
      <c r="AW479" s="14" t="s">
        <v>34</v>
      </c>
      <c r="AX479" s="14" t="s">
        <v>83</v>
      </c>
      <c r="AY479" s="226" t="s">
        <v>175</v>
      </c>
    </row>
    <row r="480" spans="1:65" s="2" customFormat="1" ht="16.5" customHeight="1">
      <c r="A480" s="35"/>
      <c r="B480" s="36"/>
      <c r="C480" s="254" t="s">
        <v>1186</v>
      </c>
      <c r="D480" s="254" t="s">
        <v>539</v>
      </c>
      <c r="E480" s="255" t="s">
        <v>4267</v>
      </c>
      <c r="F480" s="256" t="s">
        <v>4268</v>
      </c>
      <c r="G480" s="257" t="s">
        <v>1527</v>
      </c>
      <c r="H480" s="258">
        <v>5</v>
      </c>
      <c r="I480" s="259"/>
      <c r="J480" s="260">
        <f>ROUND(I480*H480,2)</f>
        <v>0</v>
      </c>
      <c r="K480" s="256" t="s">
        <v>1</v>
      </c>
      <c r="L480" s="261"/>
      <c r="M480" s="262" t="s">
        <v>1</v>
      </c>
      <c r="N480" s="263" t="s">
        <v>41</v>
      </c>
      <c r="O480" s="72"/>
      <c r="P480" s="201">
        <f>O480*H480</f>
        <v>0</v>
      </c>
      <c r="Q480" s="201">
        <v>0</v>
      </c>
      <c r="R480" s="201">
        <f>Q480*H480</f>
        <v>0</v>
      </c>
      <c r="S480" s="201">
        <v>0</v>
      </c>
      <c r="T480" s="202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203" t="s">
        <v>3048</v>
      </c>
      <c r="AT480" s="203" t="s">
        <v>539</v>
      </c>
      <c r="AU480" s="203" t="s">
        <v>85</v>
      </c>
      <c r="AY480" s="18" t="s">
        <v>175</v>
      </c>
      <c r="BE480" s="204">
        <f>IF(N480="základní",J480,0)</f>
        <v>0</v>
      </c>
      <c r="BF480" s="204">
        <f>IF(N480="snížená",J480,0)</f>
        <v>0</v>
      </c>
      <c r="BG480" s="204">
        <f>IF(N480="zákl. přenesená",J480,0)</f>
        <v>0</v>
      </c>
      <c r="BH480" s="204">
        <f>IF(N480="sníž. přenesená",J480,0)</f>
        <v>0</v>
      </c>
      <c r="BI480" s="204">
        <f>IF(N480="nulová",J480,0)</f>
        <v>0</v>
      </c>
      <c r="BJ480" s="18" t="s">
        <v>83</v>
      </c>
      <c r="BK480" s="204">
        <f>ROUND(I480*H480,2)</f>
        <v>0</v>
      </c>
      <c r="BL480" s="18" t="s">
        <v>3048</v>
      </c>
      <c r="BM480" s="203" t="s">
        <v>4485</v>
      </c>
    </row>
    <row r="481" spans="1:65" s="14" customFormat="1" ht="11.25">
      <c r="B481" s="216"/>
      <c r="C481" s="217"/>
      <c r="D481" s="207" t="s">
        <v>184</v>
      </c>
      <c r="E481" s="218" t="s">
        <v>1</v>
      </c>
      <c r="F481" s="219" t="s">
        <v>209</v>
      </c>
      <c r="G481" s="217"/>
      <c r="H481" s="220">
        <v>5</v>
      </c>
      <c r="I481" s="221"/>
      <c r="J481" s="217"/>
      <c r="K481" s="217"/>
      <c r="L481" s="222"/>
      <c r="M481" s="223"/>
      <c r="N481" s="224"/>
      <c r="O481" s="224"/>
      <c r="P481" s="224"/>
      <c r="Q481" s="224"/>
      <c r="R481" s="224"/>
      <c r="S481" s="224"/>
      <c r="T481" s="225"/>
      <c r="AT481" s="226" t="s">
        <v>184</v>
      </c>
      <c r="AU481" s="226" t="s">
        <v>85</v>
      </c>
      <c r="AV481" s="14" t="s">
        <v>85</v>
      </c>
      <c r="AW481" s="14" t="s">
        <v>34</v>
      </c>
      <c r="AX481" s="14" t="s">
        <v>83</v>
      </c>
      <c r="AY481" s="226" t="s">
        <v>175</v>
      </c>
    </row>
    <row r="482" spans="1:65" s="2" customFormat="1" ht="16.5" customHeight="1">
      <c r="A482" s="35"/>
      <c r="B482" s="36"/>
      <c r="C482" s="192" t="s">
        <v>1191</v>
      </c>
      <c r="D482" s="192" t="s">
        <v>178</v>
      </c>
      <c r="E482" s="193" t="s">
        <v>4486</v>
      </c>
      <c r="F482" s="194" t="s">
        <v>4487</v>
      </c>
      <c r="G482" s="195" t="s">
        <v>181</v>
      </c>
      <c r="H482" s="196">
        <v>5</v>
      </c>
      <c r="I482" s="197"/>
      <c r="J482" s="198">
        <f>ROUND(I482*H482,2)</f>
        <v>0</v>
      </c>
      <c r="K482" s="194" t="s">
        <v>224</v>
      </c>
      <c r="L482" s="40"/>
      <c r="M482" s="199" t="s">
        <v>1</v>
      </c>
      <c r="N482" s="200" t="s">
        <v>41</v>
      </c>
      <c r="O482" s="72"/>
      <c r="P482" s="201">
        <f>O482*H482</f>
        <v>0</v>
      </c>
      <c r="Q482" s="201">
        <v>0</v>
      </c>
      <c r="R482" s="201">
        <f>Q482*H482</f>
        <v>0</v>
      </c>
      <c r="S482" s="201">
        <v>0</v>
      </c>
      <c r="T482" s="202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03" t="s">
        <v>3048</v>
      </c>
      <c r="AT482" s="203" t="s">
        <v>178</v>
      </c>
      <c r="AU482" s="203" t="s">
        <v>85</v>
      </c>
      <c r="AY482" s="18" t="s">
        <v>175</v>
      </c>
      <c r="BE482" s="204">
        <f>IF(N482="základní",J482,0)</f>
        <v>0</v>
      </c>
      <c r="BF482" s="204">
        <f>IF(N482="snížená",J482,0)</f>
        <v>0</v>
      </c>
      <c r="BG482" s="204">
        <f>IF(N482="zákl. přenesená",J482,0)</f>
        <v>0</v>
      </c>
      <c r="BH482" s="204">
        <f>IF(N482="sníž. přenesená",J482,0)</f>
        <v>0</v>
      </c>
      <c r="BI482" s="204">
        <f>IF(N482="nulová",J482,0)</f>
        <v>0</v>
      </c>
      <c r="BJ482" s="18" t="s">
        <v>83</v>
      </c>
      <c r="BK482" s="204">
        <f>ROUND(I482*H482,2)</f>
        <v>0</v>
      </c>
      <c r="BL482" s="18" t="s">
        <v>3048</v>
      </c>
      <c r="BM482" s="203" t="s">
        <v>4488</v>
      </c>
    </row>
    <row r="483" spans="1:65" s="2" customFormat="1" ht="11.25">
      <c r="A483" s="35"/>
      <c r="B483" s="36"/>
      <c r="C483" s="37"/>
      <c r="D483" s="227" t="s">
        <v>193</v>
      </c>
      <c r="E483" s="37"/>
      <c r="F483" s="228" t="s">
        <v>4489</v>
      </c>
      <c r="G483" s="37"/>
      <c r="H483" s="37"/>
      <c r="I483" s="229"/>
      <c r="J483" s="37"/>
      <c r="K483" s="37"/>
      <c r="L483" s="40"/>
      <c r="M483" s="230"/>
      <c r="N483" s="231"/>
      <c r="O483" s="72"/>
      <c r="P483" s="72"/>
      <c r="Q483" s="72"/>
      <c r="R483" s="72"/>
      <c r="S483" s="72"/>
      <c r="T483" s="73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8" t="s">
        <v>193</v>
      </c>
      <c r="AU483" s="18" t="s">
        <v>85</v>
      </c>
    </row>
    <row r="484" spans="1:65" s="14" customFormat="1" ht="11.25">
      <c r="B484" s="216"/>
      <c r="C484" s="217"/>
      <c r="D484" s="207" t="s">
        <v>184</v>
      </c>
      <c r="E484" s="218" t="s">
        <v>1</v>
      </c>
      <c r="F484" s="219" t="s">
        <v>209</v>
      </c>
      <c r="G484" s="217"/>
      <c r="H484" s="220">
        <v>5</v>
      </c>
      <c r="I484" s="221"/>
      <c r="J484" s="217"/>
      <c r="K484" s="217"/>
      <c r="L484" s="222"/>
      <c r="M484" s="223"/>
      <c r="N484" s="224"/>
      <c r="O484" s="224"/>
      <c r="P484" s="224"/>
      <c r="Q484" s="224"/>
      <c r="R484" s="224"/>
      <c r="S484" s="224"/>
      <c r="T484" s="225"/>
      <c r="AT484" s="226" t="s">
        <v>184</v>
      </c>
      <c r="AU484" s="226" t="s">
        <v>85</v>
      </c>
      <c r="AV484" s="14" t="s">
        <v>85</v>
      </c>
      <c r="AW484" s="14" t="s">
        <v>34</v>
      </c>
      <c r="AX484" s="14" t="s">
        <v>83</v>
      </c>
      <c r="AY484" s="226" t="s">
        <v>175</v>
      </c>
    </row>
    <row r="485" spans="1:65" s="2" customFormat="1" ht="16.5" customHeight="1">
      <c r="A485" s="35"/>
      <c r="B485" s="36"/>
      <c r="C485" s="192" t="s">
        <v>1197</v>
      </c>
      <c r="D485" s="192" t="s">
        <v>178</v>
      </c>
      <c r="E485" s="193" t="s">
        <v>4490</v>
      </c>
      <c r="F485" s="194" t="s">
        <v>4354</v>
      </c>
      <c r="G485" s="195" t="s">
        <v>1527</v>
      </c>
      <c r="H485" s="196">
        <v>1</v>
      </c>
      <c r="I485" s="197"/>
      <c r="J485" s="198">
        <f>ROUND(I485*H485,2)</f>
        <v>0</v>
      </c>
      <c r="K485" s="194" t="s">
        <v>1</v>
      </c>
      <c r="L485" s="40"/>
      <c r="M485" s="199" t="s">
        <v>1</v>
      </c>
      <c r="N485" s="200" t="s">
        <v>41</v>
      </c>
      <c r="O485" s="72"/>
      <c r="P485" s="201">
        <f>O485*H485</f>
        <v>0</v>
      </c>
      <c r="Q485" s="201">
        <v>0</v>
      </c>
      <c r="R485" s="201">
        <f>Q485*H485</f>
        <v>0</v>
      </c>
      <c r="S485" s="201">
        <v>0</v>
      </c>
      <c r="T485" s="202">
        <f>S485*H485</f>
        <v>0</v>
      </c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R485" s="203" t="s">
        <v>3048</v>
      </c>
      <c r="AT485" s="203" t="s">
        <v>178</v>
      </c>
      <c r="AU485" s="203" t="s">
        <v>85</v>
      </c>
      <c r="AY485" s="18" t="s">
        <v>175</v>
      </c>
      <c r="BE485" s="204">
        <f>IF(N485="základní",J485,0)</f>
        <v>0</v>
      </c>
      <c r="BF485" s="204">
        <f>IF(N485="snížená",J485,0)</f>
        <v>0</v>
      </c>
      <c r="BG485" s="204">
        <f>IF(N485="zákl. přenesená",J485,0)</f>
        <v>0</v>
      </c>
      <c r="BH485" s="204">
        <f>IF(N485="sníž. přenesená",J485,0)</f>
        <v>0</v>
      </c>
      <c r="BI485" s="204">
        <f>IF(N485="nulová",J485,0)</f>
        <v>0</v>
      </c>
      <c r="BJ485" s="18" t="s">
        <v>83</v>
      </c>
      <c r="BK485" s="204">
        <f>ROUND(I485*H485,2)</f>
        <v>0</v>
      </c>
      <c r="BL485" s="18" t="s">
        <v>3048</v>
      </c>
      <c r="BM485" s="203" t="s">
        <v>4491</v>
      </c>
    </row>
    <row r="486" spans="1:65" s="14" customFormat="1" ht="11.25">
      <c r="B486" s="216"/>
      <c r="C486" s="217"/>
      <c r="D486" s="207" t="s">
        <v>184</v>
      </c>
      <c r="E486" s="218" t="s">
        <v>1</v>
      </c>
      <c r="F486" s="219" t="s">
        <v>83</v>
      </c>
      <c r="G486" s="217"/>
      <c r="H486" s="220">
        <v>1</v>
      </c>
      <c r="I486" s="221"/>
      <c r="J486" s="217"/>
      <c r="K486" s="217"/>
      <c r="L486" s="222"/>
      <c r="M486" s="223"/>
      <c r="N486" s="224"/>
      <c r="O486" s="224"/>
      <c r="P486" s="224"/>
      <c r="Q486" s="224"/>
      <c r="R486" s="224"/>
      <c r="S486" s="224"/>
      <c r="T486" s="225"/>
      <c r="AT486" s="226" t="s">
        <v>184</v>
      </c>
      <c r="AU486" s="226" t="s">
        <v>85</v>
      </c>
      <c r="AV486" s="14" t="s">
        <v>85</v>
      </c>
      <c r="AW486" s="14" t="s">
        <v>34</v>
      </c>
      <c r="AX486" s="14" t="s">
        <v>83</v>
      </c>
      <c r="AY486" s="226" t="s">
        <v>175</v>
      </c>
    </row>
    <row r="487" spans="1:65" s="12" customFormat="1" ht="22.9" customHeight="1">
      <c r="B487" s="176"/>
      <c r="C487" s="177"/>
      <c r="D487" s="178" t="s">
        <v>75</v>
      </c>
      <c r="E487" s="190" t="s">
        <v>4492</v>
      </c>
      <c r="F487" s="190" t="s">
        <v>4493</v>
      </c>
      <c r="G487" s="177"/>
      <c r="H487" s="177"/>
      <c r="I487" s="180"/>
      <c r="J487" s="191">
        <f>BK487</f>
        <v>0</v>
      </c>
      <c r="K487" s="177"/>
      <c r="L487" s="182"/>
      <c r="M487" s="183"/>
      <c r="N487" s="184"/>
      <c r="O487" s="184"/>
      <c r="P487" s="185">
        <f>SUM(P488:P499)</f>
        <v>0</v>
      </c>
      <c r="Q487" s="184"/>
      <c r="R487" s="185">
        <f>SUM(R488:R499)</f>
        <v>0</v>
      </c>
      <c r="S487" s="184"/>
      <c r="T487" s="186">
        <f>SUM(T488:T499)</f>
        <v>0</v>
      </c>
      <c r="AR487" s="187" t="s">
        <v>83</v>
      </c>
      <c r="AT487" s="188" t="s">
        <v>75</v>
      </c>
      <c r="AU487" s="188" t="s">
        <v>83</v>
      </c>
      <c r="AY487" s="187" t="s">
        <v>175</v>
      </c>
      <c r="BK487" s="189">
        <f>SUM(BK488:BK499)</f>
        <v>0</v>
      </c>
    </row>
    <row r="488" spans="1:65" s="2" customFormat="1" ht="24.2" customHeight="1">
      <c r="A488" s="35"/>
      <c r="B488" s="36"/>
      <c r="C488" s="254" t="s">
        <v>1204</v>
      </c>
      <c r="D488" s="254" t="s">
        <v>539</v>
      </c>
      <c r="E488" s="255" t="s">
        <v>4494</v>
      </c>
      <c r="F488" s="256" t="s">
        <v>4495</v>
      </c>
      <c r="G488" s="257" t="s">
        <v>1527</v>
      </c>
      <c r="H488" s="258">
        <v>1</v>
      </c>
      <c r="I488" s="259"/>
      <c r="J488" s="260">
        <f>ROUND(I488*H488,2)</f>
        <v>0</v>
      </c>
      <c r="K488" s="256" t="s">
        <v>1</v>
      </c>
      <c r="L488" s="261"/>
      <c r="M488" s="262" t="s">
        <v>1</v>
      </c>
      <c r="N488" s="263" t="s">
        <v>41</v>
      </c>
      <c r="O488" s="72"/>
      <c r="P488" s="201">
        <f>O488*H488</f>
        <v>0</v>
      </c>
      <c r="Q488" s="201">
        <v>0</v>
      </c>
      <c r="R488" s="201">
        <f>Q488*H488</f>
        <v>0</v>
      </c>
      <c r="S488" s="201">
        <v>0</v>
      </c>
      <c r="T488" s="202">
        <f>S488*H488</f>
        <v>0</v>
      </c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R488" s="203" t="s">
        <v>3048</v>
      </c>
      <c r="AT488" s="203" t="s">
        <v>539</v>
      </c>
      <c r="AU488" s="203" t="s">
        <v>85</v>
      </c>
      <c r="AY488" s="18" t="s">
        <v>175</v>
      </c>
      <c r="BE488" s="204">
        <f>IF(N488="základní",J488,0)</f>
        <v>0</v>
      </c>
      <c r="BF488" s="204">
        <f>IF(N488="snížená",J488,0)</f>
        <v>0</v>
      </c>
      <c r="BG488" s="204">
        <f>IF(N488="zákl. přenesená",J488,0)</f>
        <v>0</v>
      </c>
      <c r="BH488" s="204">
        <f>IF(N488="sníž. přenesená",J488,0)</f>
        <v>0</v>
      </c>
      <c r="BI488" s="204">
        <f>IF(N488="nulová",J488,0)</f>
        <v>0</v>
      </c>
      <c r="BJ488" s="18" t="s">
        <v>83</v>
      </c>
      <c r="BK488" s="204">
        <f>ROUND(I488*H488,2)</f>
        <v>0</v>
      </c>
      <c r="BL488" s="18" t="s">
        <v>3048</v>
      </c>
      <c r="BM488" s="203" t="s">
        <v>4496</v>
      </c>
    </row>
    <row r="489" spans="1:65" s="14" customFormat="1" ht="11.25">
      <c r="B489" s="216"/>
      <c r="C489" s="217"/>
      <c r="D489" s="207" t="s">
        <v>184</v>
      </c>
      <c r="E489" s="218" t="s">
        <v>1</v>
      </c>
      <c r="F489" s="219" t="s">
        <v>83</v>
      </c>
      <c r="G489" s="217"/>
      <c r="H489" s="220">
        <v>1</v>
      </c>
      <c r="I489" s="221"/>
      <c r="J489" s="217"/>
      <c r="K489" s="217"/>
      <c r="L489" s="222"/>
      <c r="M489" s="223"/>
      <c r="N489" s="224"/>
      <c r="O489" s="224"/>
      <c r="P489" s="224"/>
      <c r="Q489" s="224"/>
      <c r="R489" s="224"/>
      <c r="S489" s="224"/>
      <c r="T489" s="225"/>
      <c r="AT489" s="226" t="s">
        <v>184</v>
      </c>
      <c r="AU489" s="226" t="s">
        <v>85</v>
      </c>
      <c r="AV489" s="14" t="s">
        <v>85</v>
      </c>
      <c r="AW489" s="14" t="s">
        <v>34</v>
      </c>
      <c r="AX489" s="14" t="s">
        <v>83</v>
      </c>
      <c r="AY489" s="226" t="s">
        <v>175</v>
      </c>
    </row>
    <row r="490" spans="1:65" s="2" customFormat="1" ht="16.5" customHeight="1">
      <c r="A490" s="35"/>
      <c r="B490" s="36"/>
      <c r="C490" s="254" t="s">
        <v>1209</v>
      </c>
      <c r="D490" s="254" t="s">
        <v>539</v>
      </c>
      <c r="E490" s="255" t="s">
        <v>4497</v>
      </c>
      <c r="F490" s="256" t="s">
        <v>4498</v>
      </c>
      <c r="G490" s="257" t="s">
        <v>1527</v>
      </c>
      <c r="H490" s="258">
        <v>1</v>
      </c>
      <c r="I490" s="259"/>
      <c r="J490" s="260">
        <f>ROUND(I490*H490,2)</f>
        <v>0</v>
      </c>
      <c r="K490" s="256" t="s">
        <v>1</v>
      </c>
      <c r="L490" s="261"/>
      <c r="M490" s="262" t="s">
        <v>1</v>
      </c>
      <c r="N490" s="263" t="s">
        <v>41</v>
      </c>
      <c r="O490" s="72"/>
      <c r="P490" s="201">
        <f>O490*H490</f>
        <v>0</v>
      </c>
      <c r="Q490" s="201">
        <v>0</v>
      </c>
      <c r="R490" s="201">
        <f>Q490*H490</f>
        <v>0</v>
      </c>
      <c r="S490" s="201">
        <v>0</v>
      </c>
      <c r="T490" s="202">
        <f>S490*H490</f>
        <v>0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R490" s="203" t="s">
        <v>3048</v>
      </c>
      <c r="AT490" s="203" t="s">
        <v>539</v>
      </c>
      <c r="AU490" s="203" t="s">
        <v>85</v>
      </c>
      <c r="AY490" s="18" t="s">
        <v>175</v>
      </c>
      <c r="BE490" s="204">
        <f>IF(N490="základní",J490,0)</f>
        <v>0</v>
      </c>
      <c r="BF490" s="204">
        <f>IF(N490="snížená",J490,0)</f>
        <v>0</v>
      </c>
      <c r="BG490" s="204">
        <f>IF(N490="zákl. přenesená",J490,0)</f>
        <v>0</v>
      </c>
      <c r="BH490" s="204">
        <f>IF(N490="sníž. přenesená",J490,0)</f>
        <v>0</v>
      </c>
      <c r="BI490" s="204">
        <f>IF(N490="nulová",J490,0)</f>
        <v>0</v>
      </c>
      <c r="BJ490" s="18" t="s">
        <v>83</v>
      </c>
      <c r="BK490" s="204">
        <f>ROUND(I490*H490,2)</f>
        <v>0</v>
      </c>
      <c r="BL490" s="18" t="s">
        <v>3048</v>
      </c>
      <c r="BM490" s="203" t="s">
        <v>4499</v>
      </c>
    </row>
    <row r="491" spans="1:65" s="14" customFormat="1" ht="11.25">
      <c r="B491" s="216"/>
      <c r="C491" s="217"/>
      <c r="D491" s="207" t="s">
        <v>184</v>
      </c>
      <c r="E491" s="218" t="s">
        <v>1</v>
      </c>
      <c r="F491" s="219" t="s">
        <v>83</v>
      </c>
      <c r="G491" s="217"/>
      <c r="H491" s="220">
        <v>1</v>
      </c>
      <c r="I491" s="221"/>
      <c r="J491" s="217"/>
      <c r="K491" s="217"/>
      <c r="L491" s="222"/>
      <c r="M491" s="223"/>
      <c r="N491" s="224"/>
      <c r="O491" s="224"/>
      <c r="P491" s="224"/>
      <c r="Q491" s="224"/>
      <c r="R491" s="224"/>
      <c r="S491" s="224"/>
      <c r="T491" s="225"/>
      <c r="AT491" s="226" t="s">
        <v>184</v>
      </c>
      <c r="AU491" s="226" t="s">
        <v>85</v>
      </c>
      <c r="AV491" s="14" t="s">
        <v>85</v>
      </c>
      <c r="AW491" s="14" t="s">
        <v>34</v>
      </c>
      <c r="AX491" s="14" t="s">
        <v>83</v>
      </c>
      <c r="AY491" s="226" t="s">
        <v>175</v>
      </c>
    </row>
    <row r="492" spans="1:65" s="2" customFormat="1" ht="16.5" customHeight="1">
      <c r="A492" s="35"/>
      <c r="B492" s="36"/>
      <c r="C492" s="192" t="s">
        <v>1214</v>
      </c>
      <c r="D492" s="192" t="s">
        <v>178</v>
      </c>
      <c r="E492" s="193" t="s">
        <v>4500</v>
      </c>
      <c r="F492" s="194" t="s">
        <v>4501</v>
      </c>
      <c r="G492" s="195" t="s">
        <v>181</v>
      </c>
      <c r="H492" s="196">
        <v>1</v>
      </c>
      <c r="I492" s="197"/>
      <c r="J492" s="198">
        <f>ROUND(I492*H492,2)</f>
        <v>0</v>
      </c>
      <c r="K492" s="194" t="s">
        <v>224</v>
      </c>
      <c r="L492" s="40"/>
      <c r="M492" s="199" t="s">
        <v>1</v>
      </c>
      <c r="N492" s="200" t="s">
        <v>41</v>
      </c>
      <c r="O492" s="72"/>
      <c r="P492" s="201">
        <f>O492*H492</f>
        <v>0</v>
      </c>
      <c r="Q492" s="201">
        <v>0</v>
      </c>
      <c r="R492" s="201">
        <f>Q492*H492</f>
        <v>0</v>
      </c>
      <c r="S492" s="201">
        <v>0</v>
      </c>
      <c r="T492" s="202">
        <f>S492*H492</f>
        <v>0</v>
      </c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R492" s="203" t="s">
        <v>3048</v>
      </c>
      <c r="AT492" s="203" t="s">
        <v>178</v>
      </c>
      <c r="AU492" s="203" t="s">
        <v>85</v>
      </c>
      <c r="AY492" s="18" t="s">
        <v>175</v>
      </c>
      <c r="BE492" s="204">
        <f>IF(N492="základní",J492,0)</f>
        <v>0</v>
      </c>
      <c r="BF492" s="204">
        <f>IF(N492="snížená",J492,0)</f>
        <v>0</v>
      </c>
      <c r="BG492" s="204">
        <f>IF(N492="zákl. přenesená",J492,0)</f>
        <v>0</v>
      </c>
      <c r="BH492" s="204">
        <f>IF(N492="sníž. přenesená",J492,0)</f>
        <v>0</v>
      </c>
      <c r="BI492" s="204">
        <f>IF(N492="nulová",J492,0)</f>
        <v>0</v>
      </c>
      <c r="BJ492" s="18" t="s">
        <v>83</v>
      </c>
      <c r="BK492" s="204">
        <f>ROUND(I492*H492,2)</f>
        <v>0</v>
      </c>
      <c r="BL492" s="18" t="s">
        <v>3048</v>
      </c>
      <c r="BM492" s="203" t="s">
        <v>4502</v>
      </c>
    </row>
    <row r="493" spans="1:65" s="2" customFormat="1" ht="11.25">
      <c r="A493" s="35"/>
      <c r="B493" s="36"/>
      <c r="C493" s="37"/>
      <c r="D493" s="227" t="s">
        <v>193</v>
      </c>
      <c r="E493" s="37"/>
      <c r="F493" s="228" t="s">
        <v>4503</v>
      </c>
      <c r="G493" s="37"/>
      <c r="H493" s="37"/>
      <c r="I493" s="229"/>
      <c r="J493" s="37"/>
      <c r="K493" s="37"/>
      <c r="L493" s="40"/>
      <c r="M493" s="230"/>
      <c r="N493" s="231"/>
      <c r="O493" s="72"/>
      <c r="P493" s="72"/>
      <c r="Q493" s="72"/>
      <c r="R493" s="72"/>
      <c r="S493" s="72"/>
      <c r="T493" s="73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T493" s="18" t="s">
        <v>193</v>
      </c>
      <c r="AU493" s="18" t="s">
        <v>85</v>
      </c>
    </row>
    <row r="494" spans="1:65" s="14" customFormat="1" ht="11.25">
      <c r="B494" s="216"/>
      <c r="C494" s="217"/>
      <c r="D494" s="207" t="s">
        <v>184</v>
      </c>
      <c r="E494" s="218" t="s">
        <v>1</v>
      </c>
      <c r="F494" s="219" t="s">
        <v>83</v>
      </c>
      <c r="G494" s="217"/>
      <c r="H494" s="220">
        <v>1</v>
      </c>
      <c r="I494" s="221"/>
      <c r="J494" s="217"/>
      <c r="K494" s="217"/>
      <c r="L494" s="222"/>
      <c r="M494" s="223"/>
      <c r="N494" s="224"/>
      <c r="O494" s="224"/>
      <c r="P494" s="224"/>
      <c r="Q494" s="224"/>
      <c r="R494" s="224"/>
      <c r="S494" s="224"/>
      <c r="T494" s="225"/>
      <c r="AT494" s="226" t="s">
        <v>184</v>
      </c>
      <c r="AU494" s="226" t="s">
        <v>85</v>
      </c>
      <c r="AV494" s="14" t="s">
        <v>85</v>
      </c>
      <c r="AW494" s="14" t="s">
        <v>34</v>
      </c>
      <c r="AX494" s="14" t="s">
        <v>83</v>
      </c>
      <c r="AY494" s="226" t="s">
        <v>175</v>
      </c>
    </row>
    <row r="495" spans="1:65" s="2" customFormat="1" ht="16.5" customHeight="1">
      <c r="A495" s="35"/>
      <c r="B495" s="36"/>
      <c r="C495" s="254" t="s">
        <v>1219</v>
      </c>
      <c r="D495" s="254" t="s">
        <v>539</v>
      </c>
      <c r="E495" s="255" t="s">
        <v>4504</v>
      </c>
      <c r="F495" s="256" t="s">
        <v>4505</v>
      </c>
      <c r="G495" s="257" t="s">
        <v>251</v>
      </c>
      <c r="H495" s="258">
        <v>50</v>
      </c>
      <c r="I495" s="259"/>
      <c r="J495" s="260">
        <f>ROUND(I495*H495,2)</f>
        <v>0</v>
      </c>
      <c r="K495" s="256" t="s">
        <v>1</v>
      </c>
      <c r="L495" s="261"/>
      <c r="M495" s="262" t="s">
        <v>1</v>
      </c>
      <c r="N495" s="263" t="s">
        <v>41</v>
      </c>
      <c r="O495" s="72"/>
      <c r="P495" s="201">
        <f>O495*H495</f>
        <v>0</v>
      </c>
      <c r="Q495" s="201">
        <v>0</v>
      </c>
      <c r="R495" s="201">
        <f>Q495*H495</f>
        <v>0</v>
      </c>
      <c r="S495" s="201">
        <v>0</v>
      </c>
      <c r="T495" s="202">
        <f>S495*H495</f>
        <v>0</v>
      </c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R495" s="203" t="s">
        <v>3048</v>
      </c>
      <c r="AT495" s="203" t="s">
        <v>539</v>
      </c>
      <c r="AU495" s="203" t="s">
        <v>85</v>
      </c>
      <c r="AY495" s="18" t="s">
        <v>175</v>
      </c>
      <c r="BE495" s="204">
        <f>IF(N495="základní",J495,0)</f>
        <v>0</v>
      </c>
      <c r="BF495" s="204">
        <f>IF(N495="snížená",J495,0)</f>
        <v>0</v>
      </c>
      <c r="BG495" s="204">
        <f>IF(N495="zákl. přenesená",J495,0)</f>
        <v>0</v>
      </c>
      <c r="BH495" s="204">
        <f>IF(N495="sníž. přenesená",J495,0)</f>
        <v>0</v>
      </c>
      <c r="BI495" s="204">
        <f>IF(N495="nulová",J495,0)</f>
        <v>0</v>
      </c>
      <c r="BJ495" s="18" t="s">
        <v>83</v>
      </c>
      <c r="BK495" s="204">
        <f>ROUND(I495*H495,2)</f>
        <v>0</v>
      </c>
      <c r="BL495" s="18" t="s">
        <v>3048</v>
      </c>
      <c r="BM495" s="203" t="s">
        <v>4506</v>
      </c>
    </row>
    <row r="496" spans="1:65" s="14" customFormat="1" ht="11.25">
      <c r="B496" s="216"/>
      <c r="C496" s="217"/>
      <c r="D496" s="207" t="s">
        <v>184</v>
      </c>
      <c r="E496" s="218" t="s">
        <v>1</v>
      </c>
      <c r="F496" s="219" t="s">
        <v>646</v>
      </c>
      <c r="G496" s="217"/>
      <c r="H496" s="220">
        <v>50</v>
      </c>
      <c r="I496" s="221"/>
      <c r="J496" s="217"/>
      <c r="K496" s="217"/>
      <c r="L496" s="222"/>
      <c r="M496" s="223"/>
      <c r="N496" s="224"/>
      <c r="O496" s="224"/>
      <c r="P496" s="224"/>
      <c r="Q496" s="224"/>
      <c r="R496" s="224"/>
      <c r="S496" s="224"/>
      <c r="T496" s="225"/>
      <c r="AT496" s="226" t="s">
        <v>184</v>
      </c>
      <c r="AU496" s="226" t="s">
        <v>85</v>
      </c>
      <c r="AV496" s="14" t="s">
        <v>85</v>
      </c>
      <c r="AW496" s="14" t="s">
        <v>34</v>
      </c>
      <c r="AX496" s="14" t="s">
        <v>83</v>
      </c>
      <c r="AY496" s="226" t="s">
        <v>175</v>
      </c>
    </row>
    <row r="497" spans="1:65" s="2" customFormat="1" ht="21.75" customHeight="1">
      <c r="A497" s="35"/>
      <c r="B497" s="36"/>
      <c r="C497" s="192" t="s">
        <v>1225</v>
      </c>
      <c r="D497" s="192" t="s">
        <v>178</v>
      </c>
      <c r="E497" s="193" t="s">
        <v>4345</v>
      </c>
      <c r="F497" s="194" t="s">
        <v>4346</v>
      </c>
      <c r="G497" s="195" t="s">
        <v>251</v>
      </c>
      <c r="H497" s="196">
        <v>50</v>
      </c>
      <c r="I497" s="197"/>
      <c r="J497" s="198">
        <f>ROUND(I497*H497,2)</f>
        <v>0</v>
      </c>
      <c r="K497" s="194" t="s">
        <v>224</v>
      </c>
      <c r="L497" s="40"/>
      <c r="M497" s="199" t="s">
        <v>1</v>
      </c>
      <c r="N497" s="200" t="s">
        <v>41</v>
      </c>
      <c r="O497" s="72"/>
      <c r="P497" s="201">
        <f>O497*H497</f>
        <v>0</v>
      </c>
      <c r="Q497" s="201">
        <v>0</v>
      </c>
      <c r="R497" s="201">
        <f>Q497*H497</f>
        <v>0</v>
      </c>
      <c r="S497" s="201">
        <v>0</v>
      </c>
      <c r="T497" s="202">
        <f>S497*H497</f>
        <v>0</v>
      </c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R497" s="203" t="s">
        <v>3048</v>
      </c>
      <c r="AT497" s="203" t="s">
        <v>178</v>
      </c>
      <c r="AU497" s="203" t="s">
        <v>85</v>
      </c>
      <c r="AY497" s="18" t="s">
        <v>175</v>
      </c>
      <c r="BE497" s="204">
        <f>IF(N497="základní",J497,0)</f>
        <v>0</v>
      </c>
      <c r="BF497" s="204">
        <f>IF(N497="snížená",J497,0)</f>
        <v>0</v>
      </c>
      <c r="BG497" s="204">
        <f>IF(N497="zákl. přenesená",J497,0)</f>
        <v>0</v>
      </c>
      <c r="BH497" s="204">
        <f>IF(N497="sníž. přenesená",J497,0)</f>
        <v>0</v>
      </c>
      <c r="BI497" s="204">
        <f>IF(N497="nulová",J497,0)</f>
        <v>0</v>
      </c>
      <c r="BJ497" s="18" t="s">
        <v>83</v>
      </c>
      <c r="BK497" s="204">
        <f>ROUND(I497*H497,2)</f>
        <v>0</v>
      </c>
      <c r="BL497" s="18" t="s">
        <v>3048</v>
      </c>
      <c r="BM497" s="203" t="s">
        <v>4507</v>
      </c>
    </row>
    <row r="498" spans="1:65" s="2" customFormat="1" ht="11.25">
      <c r="A498" s="35"/>
      <c r="B498" s="36"/>
      <c r="C498" s="37"/>
      <c r="D498" s="227" t="s">
        <v>193</v>
      </c>
      <c r="E498" s="37"/>
      <c r="F498" s="228" t="s">
        <v>4348</v>
      </c>
      <c r="G498" s="37"/>
      <c r="H498" s="37"/>
      <c r="I498" s="229"/>
      <c r="J498" s="37"/>
      <c r="K498" s="37"/>
      <c r="L498" s="40"/>
      <c r="M498" s="230"/>
      <c r="N498" s="231"/>
      <c r="O498" s="72"/>
      <c r="P498" s="72"/>
      <c r="Q498" s="72"/>
      <c r="R498" s="72"/>
      <c r="S498" s="72"/>
      <c r="T498" s="73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T498" s="18" t="s">
        <v>193</v>
      </c>
      <c r="AU498" s="18" t="s">
        <v>85</v>
      </c>
    </row>
    <row r="499" spans="1:65" s="14" customFormat="1" ht="11.25">
      <c r="B499" s="216"/>
      <c r="C499" s="217"/>
      <c r="D499" s="207" t="s">
        <v>184</v>
      </c>
      <c r="E499" s="218" t="s">
        <v>1</v>
      </c>
      <c r="F499" s="219" t="s">
        <v>646</v>
      </c>
      <c r="G499" s="217"/>
      <c r="H499" s="220">
        <v>50</v>
      </c>
      <c r="I499" s="221"/>
      <c r="J499" s="217"/>
      <c r="K499" s="217"/>
      <c r="L499" s="222"/>
      <c r="M499" s="223"/>
      <c r="N499" s="224"/>
      <c r="O499" s="224"/>
      <c r="P499" s="224"/>
      <c r="Q499" s="224"/>
      <c r="R499" s="224"/>
      <c r="S499" s="224"/>
      <c r="T499" s="225"/>
      <c r="AT499" s="226" t="s">
        <v>184</v>
      </c>
      <c r="AU499" s="226" t="s">
        <v>85</v>
      </c>
      <c r="AV499" s="14" t="s">
        <v>85</v>
      </c>
      <c r="AW499" s="14" t="s">
        <v>34</v>
      </c>
      <c r="AX499" s="14" t="s">
        <v>83</v>
      </c>
      <c r="AY499" s="226" t="s">
        <v>175</v>
      </c>
    </row>
    <row r="500" spans="1:65" s="12" customFormat="1" ht="22.9" customHeight="1">
      <c r="B500" s="176"/>
      <c r="C500" s="177"/>
      <c r="D500" s="178" t="s">
        <v>75</v>
      </c>
      <c r="E500" s="190" t="s">
        <v>4508</v>
      </c>
      <c r="F500" s="190" t="s">
        <v>4509</v>
      </c>
      <c r="G500" s="177"/>
      <c r="H500" s="177"/>
      <c r="I500" s="180"/>
      <c r="J500" s="191">
        <f>BK500</f>
        <v>0</v>
      </c>
      <c r="K500" s="177"/>
      <c r="L500" s="182"/>
      <c r="M500" s="183"/>
      <c r="N500" s="184"/>
      <c r="O500" s="184"/>
      <c r="P500" s="185">
        <f>SUM(P501:P516)</f>
        <v>0</v>
      </c>
      <c r="Q500" s="184"/>
      <c r="R500" s="185">
        <f>SUM(R501:R516)</f>
        <v>0</v>
      </c>
      <c r="S500" s="184"/>
      <c r="T500" s="186">
        <f>SUM(T501:T516)</f>
        <v>0</v>
      </c>
      <c r="AR500" s="187" t="s">
        <v>83</v>
      </c>
      <c r="AT500" s="188" t="s">
        <v>75</v>
      </c>
      <c r="AU500" s="188" t="s">
        <v>83</v>
      </c>
      <c r="AY500" s="187" t="s">
        <v>175</v>
      </c>
      <c r="BK500" s="189">
        <f>SUM(BK501:BK516)</f>
        <v>0</v>
      </c>
    </row>
    <row r="501" spans="1:65" s="2" customFormat="1" ht="49.15" customHeight="1">
      <c r="A501" s="35"/>
      <c r="B501" s="36"/>
      <c r="C501" s="254" t="s">
        <v>1232</v>
      </c>
      <c r="D501" s="254" t="s">
        <v>539</v>
      </c>
      <c r="E501" s="255" t="s">
        <v>4510</v>
      </c>
      <c r="F501" s="256" t="s">
        <v>4511</v>
      </c>
      <c r="G501" s="257" t="s">
        <v>1527</v>
      </c>
      <c r="H501" s="258">
        <v>1</v>
      </c>
      <c r="I501" s="259"/>
      <c r="J501" s="260">
        <f>ROUND(I501*H501,2)</f>
        <v>0</v>
      </c>
      <c r="K501" s="256" t="s">
        <v>1</v>
      </c>
      <c r="L501" s="261"/>
      <c r="M501" s="262" t="s">
        <v>1</v>
      </c>
      <c r="N501" s="263" t="s">
        <v>41</v>
      </c>
      <c r="O501" s="72"/>
      <c r="P501" s="201">
        <f>O501*H501</f>
        <v>0</v>
      </c>
      <c r="Q501" s="201">
        <v>0</v>
      </c>
      <c r="R501" s="201">
        <f>Q501*H501</f>
        <v>0</v>
      </c>
      <c r="S501" s="201">
        <v>0</v>
      </c>
      <c r="T501" s="202">
        <f>S501*H501</f>
        <v>0</v>
      </c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R501" s="203" t="s">
        <v>239</v>
      </c>
      <c r="AT501" s="203" t="s">
        <v>539</v>
      </c>
      <c r="AU501" s="203" t="s">
        <v>85</v>
      </c>
      <c r="AY501" s="18" t="s">
        <v>175</v>
      </c>
      <c r="BE501" s="204">
        <f>IF(N501="základní",J501,0)</f>
        <v>0</v>
      </c>
      <c r="BF501" s="204">
        <f>IF(N501="snížená",J501,0)</f>
        <v>0</v>
      </c>
      <c r="BG501" s="204">
        <f>IF(N501="zákl. přenesená",J501,0)</f>
        <v>0</v>
      </c>
      <c r="BH501" s="204">
        <f>IF(N501="sníž. přenesená",J501,0)</f>
        <v>0</v>
      </c>
      <c r="BI501" s="204">
        <f>IF(N501="nulová",J501,0)</f>
        <v>0</v>
      </c>
      <c r="BJ501" s="18" t="s">
        <v>83</v>
      </c>
      <c r="BK501" s="204">
        <f>ROUND(I501*H501,2)</f>
        <v>0</v>
      </c>
      <c r="BL501" s="18" t="s">
        <v>182</v>
      </c>
      <c r="BM501" s="203" t="s">
        <v>4512</v>
      </c>
    </row>
    <row r="502" spans="1:65" s="14" customFormat="1" ht="11.25">
      <c r="B502" s="216"/>
      <c r="C502" s="217"/>
      <c r="D502" s="207" t="s">
        <v>184</v>
      </c>
      <c r="E502" s="218" t="s">
        <v>1</v>
      </c>
      <c r="F502" s="219" t="s">
        <v>83</v>
      </c>
      <c r="G502" s="217"/>
      <c r="H502" s="220">
        <v>1</v>
      </c>
      <c r="I502" s="221"/>
      <c r="J502" s="217"/>
      <c r="K502" s="217"/>
      <c r="L502" s="222"/>
      <c r="M502" s="223"/>
      <c r="N502" s="224"/>
      <c r="O502" s="224"/>
      <c r="P502" s="224"/>
      <c r="Q502" s="224"/>
      <c r="R502" s="224"/>
      <c r="S502" s="224"/>
      <c r="T502" s="225"/>
      <c r="AT502" s="226" t="s">
        <v>184</v>
      </c>
      <c r="AU502" s="226" t="s">
        <v>85</v>
      </c>
      <c r="AV502" s="14" t="s">
        <v>85</v>
      </c>
      <c r="AW502" s="14" t="s">
        <v>34</v>
      </c>
      <c r="AX502" s="14" t="s">
        <v>83</v>
      </c>
      <c r="AY502" s="226" t="s">
        <v>175</v>
      </c>
    </row>
    <row r="503" spans="1:65" s="2" customFormat="1" ht="16.5" customHeight="1">
      <c r="A503" s="35"/>
      <c r="B503" s="36"/>
      <c r="C503" s="192" t="s">
        <v>1239</v>
      </c>
      <c r="D503" s="192" t="s">
        <v>178</v>
      </c>
      <c r="E503" s="193" t="s">
        <v>4513</v>
      </c>
      <c r="F503" s="194" t="s">
        <v>4514</v>
      </c>
      <c r="G503" s="195" t="s">
        <v>1527</v>
      </c>
      <c r="H503" s="196">
        <v>1</v>
      </c>
      <c r="I503" s="197"/>
      <c r="J503" s="198">
        <f>ROUND(I503*H503,2)</f>
        <v>0</v>
      </c>
      <c r="K503" s="194" t="s">
        <v>1</v>
      </c>
      <c r="L503" s="40"/>
      <c r="M503" s="199" t="s">
        <v>1</v>
      </c>
      <c r="N503" s="200" t="s">
        <v>41</v>
      </c>
      <c r="O503" s="72"/>
      <c r="P503" s="201">
        <f>O503*H503</f>
        <v>0</v>
      </c>
      <c r="Q503" s="201">
        <v>0</v>
      </c>
      <c r="R503" s="201">
        <f>Q503*H503</f>
        <v>0</v>
      </c>
      <c r="S503" s="201">
        <v>0</v>
      </c>
      <c r="T503" s="202">
        <f>S503*H503</f>
        <v>0</v>
      </c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R503" s="203" t="s">
        <v>182</v>
      </c>
      <c r="AT503" s="203" t="s">
        <v>178</v>
      </c>
      <c r="AU503" s="203" t="s">
        <v>85</v>
      </c>
      <c r="AY503" s="18" t="s">
        <v>175</v>
      </c>
      <c r="BE503" s="204">
        <f>IF(N503="základní",J503,0)</f>
        <v>0</v>
      </c>
      <c r="BF503" s="204">
        <f>IF(N503="snížená",J503,0)</f>
        <v>0</v>
      </c>
      <c r="BG503" s="204">
        <f>IF(N503="zákl. přenesená",J503,0)</f>
        <v>0</v>
      </c>
      <c r="BH503" s="204">
        <f>IF(N503="sníž. přenesená",J503,0)</f>
        <v>0</v>
      </c>
      <c r="BI503" s="204">
        <f>IF(N503="nulová",J503,0)</f>
        <v>0</v>
      </c>
      <c r="BJ503" s="18" t="s">
        <v>83</v>
      </c>
      <c r="BK503" s="204">
        <f>ROUND(I503*H503,2)</f>
        <v>0</v>
      </c>
      <c r="BL503" s="18" t="s">
        <v>182</v>
      </c>
      <c r="BM503" s="203" t="s">
        <v>4515</v>
      </c>
    </row>
    <row r="504" spans="1:65" s="14" customFormat="1" ht="11.25">
      <c r="B504" s="216"/>
      <c r="C504" s="217"/>
      <c r="D504" s="207" t="s">
        <v>184</v>
      </c>
      <c r="E504" s="218" t="s">
        <v>1</v>
      </c>
      <c r="F504" s="219" t="s">
        <v>83</v>
      </c>
      <c r="G504" s="217"/>
      <c r="H504" s="220">
        <v>1</v>
      </c>
      <c r="I504" s="221"/>
      <c r="J504" s="217"/>
      <c r="K504" s="217"/>
      <c r="L504" s="222"/>
      <c r="M504" s="223"/>
      <c r="N504" s="224"/>
      <c r="O504" s="224"/>
      <c r="P504" s="224"/>
      <c r="Q504" s="224"/>
      <c r="R504" s="224"/>
      <c r="S504" s="224"/>
      <c r="T504" s="225"/>
      <c r="AT504" s="226" t="s">
        <v>184</v>
      </c>
      <c r="AU504" s="226" t="s">
        <v>85</v>
      </c>
      <c r="AV504" s="14" t="s">
        <v>85</v>
      </c>
      <c r="AW504" s="14" t="s">
        <v>34</v>
      </c>
      <c r="AX504" s="14" t="s">
        <v>83</v>
      </c>
      <c r="AY504" s="226" t="s">
        <v>175</v>
      </c>
    </row>
    <row r="505" spans="1:65" s="2" customFormat="1" ht="16.5" customHeight="1">
      <c r="A505" s="35"/>
      <c r="B505" s="36"/>
      <c r="C505" s="254" t="s">
        <v>1245</v>
      </c>
      <c r="D505" s="254" t="s">
        <v>539</v>
      </c>
      <c r="E505" s="255" t="s">
        <v>4267</v>
      </c>
      <c r="F505" s="256" t="s">
        <v>4268</v>
      </c>
      <c r="G505" s="257" t="s">
        <v>1527</v>
      </c>
      <c r="H505" s="258">
        <v>1</v>
      </c>
      <c r="I505" s="259"/>
      <c r="J505" s="260">
        <f>ROUND(I505*H505,2)</f>
        <v>0</v>
      </c>
      <c r="K505" s="256" t="s">
        <v>1</v>
      </c>
      <c r="L505" s="261"/>
      <c r="M505" s="262" t="s">
        <v>1</v>
      </c>
      <c r="N505" s="263" t="s">
        <v>41</v>
      </c>
      <c r="O505" s="72"/>
      <c r="P505" s="201">
        <f>O505*H505</f>
        <v>0</v>
      </c>
      <c r="Q505" s="201">
        <v>0</v>
      </c>
      <c r="R505" s="201">
        <f>Q505*H505</f>
        <v>0</v>
      </c>
      <c r="S505" s="201">
        <v>0</v>
      </c>
      <c r="T505" s="202">
        <f>S505*H505</f>
        <v>0</v>
      </c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R505" s="203" t="s">
        <v>3048</v>
      </c>
      <c r="AT505" s="203" t="s">
        <v>539</v>
      </c>
      <c r="AU505" s="203" t="s">
        <v>85</v>
      </c>
      <c r="AY505" s="18" t="s">
        <v>175</v>
      </c>
      <c r="BE505" s="204">
        <f>IF(N505="základní",J505,0)</f>
        <v>0</v>
      </c>
      <c r="BF505" s="204">
        <f>IF(N505="snížená",J505,0)</f>
        <v>0</v>
      </c>
      <c r="BG505" s="204">
        <f>IF(N505="zákl. přenesená",J505,0)</f>
        <v>0</v>
      </c>
      <c r="BH505" s="204">
        <f>IF(N505="sníž. přenesená",J505,0)</f>
        <v>0</v>
      </c>
      <c r="BI505" s="204">
        <f>IF(N505="nulová",J505,0)</f>
        <v>0</v>
      </c>
      <c r="BJ505" s="18" t="s">
        <v>83</v>
      </c>
      <c r="BK505" s="204">
        <f>ROUND(I505*H505,2)</f>
        <v>0</v>
      </c>
      <c r="BL505" s="18" t="s">
        <v>3048</v>
      </c>
      <c r="BM505" s="203" t="s">
        <v>4516</v>
      </c>
    </row>
    <row r="506" spans="1:65" s="14" customFormat="1" ht="11.25">
      <c r="B506" s="216"/>
      <c r="C506" s="217"/>
      <c r="D506" s="207" t="s">
        <v>184</v>
      </c>
      <c r="E506" s="218" t="s">
        <v>1</v>
      </c>
      <c r="F506" s="219" t="s">
        <v>83</v>
      </c>
      <c r="G506" s="217"/>
      <c r="H506" s="220">
        <v>1</v>
      </c>
      <c r="I506" s="221"/>
      <c r="J506" s="217"/>
      <c r="K506" s="217"/>
      <c r="L506" s="222"/>
      <c r="M506" s="223"/>
      <c r="N506" s="224"/>
      <c r="O506" s="224"/>
      <c r="P506" s="224"/>
      <c r="Q506" s="224"/>
      <c r="R506" s="224"/>
      <c r="S506" s="224"/>
      <c r="T506" s="225"/>
      <c r="AT506" s="226" t="s">
        <v>184</v>
      </c>
      <c r="AU506" s="226" t="s">
        <v>85</v>
      </c>
      <c r="AV506" s="14" t="s">
        <v>85</v>
      </c>
      <c r="AW506" s="14" t="s">
        <v>34</v>
      </c>
      <c r="AX506" s="14" t="s">
        <v>83</v>
      </c>
      <c r="AY506" s="226" t="s">
        <v>175</v>
      </c>
    </row>
    <row r="507" spans="1:65" s="2" customFormat="1" ht="24.2" customHeight="1">
      <c r="A507" s="35"/>
      <c r="B507" s="36"/>
      <c r="C507" s="254" t="s">
        <v>1250</v>
      </c>
      <c r="D507" s="254" t="s">
        <v>539</v>
      </c>
      <c r="E507" s="255" t="s">
        <v>4517</v>
      </c>
      <c r="F507" s="256" t="s">
        <v>4518</v>
      </c>
      <c r="G507" s="257" t="s">
        <v>1527</v>
      </c>
      <c r="H507" s="258">
        <v>1</v>
      </c>
      <c r="I507" s="259"/>
      <c r="J507" s="260">
        <f>ROUND(I507*H507,2)</f>
        <v>0</v>
      </c>
      <c r="K507" s="256" t="s">
        <v>1</v>
      </c>
      <c r="L507" s="261"/>
      <c r="M507" s="262" t="s">
        <v>1</v>
      </c>
      <c r="N507" s="263" t="s">
        <v>41</v>
      </c>
      <c r="O507" s="72"/>
      <c r="P507" s="201">
        <f>O507*H507</f>
        <v>0</v>
      </c>
      <c r="Q507" s="201">
        <v>0</v>
      </c>
      <c r="R507" s="201">
        <f>Q507*H507</f>
        <v>0</v>
      </c>
      <c r="S507" s="201">
        <v>0</v>
      </c>
      <c r="T507" s="202">
        <f>S507*H507</f>
        <v>0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R507" s="203" t="s">
        <v>3048</v>
      </c>
      <c r="AT507" s="203" t="s">
        <v>539</v>
      </c>
      <c r="AU507" s="203" t="s">
        <v>85</v>
      </c>
      <c r="AY507" s="18" t="s">
        <v>175</v>
      </c>
      <c r="BE507" s="204">
        <f>IF(N507="základní",J507,0)</f>
        <v>0</v>
      </c>
      <c r="BF507" s="204">
        <f>IF(N507="snížená",J507,0)</f>
        <v>0</v>
      </c>
      <c r="BG507" s="204">
        <f>IF(N507="zákl. přenesená",J507,0)</f>
        <v>0</v>
      </c>
      <c r="BH507" s="204">
        <f>IF(N507="sníž. přenesená",J507,0)</f>
        <v>0</v>
      </c>
      <c r="BI507" s="204">
        <f>IF(N507="nulová",J507,0)</f>
        <v>0</v>
      </c>
      <c r="BJ507" s="18" t="s">
        <v>83</v>
      </c>
      <c r="BK507" s="204">
        <f>ROUND(I507*H507,2)</f>
        <v>0</v>
      </c>
      <c r="BL507" s="18" t="s">
        <v>3048</v>
      </c>
      <c r="BM507" s="203" t="s">
        <v>4519</v>
      </c>
    </row>
    <row r="508" spans="1:65" s="14" customFormat="1" ht="11.25">
      <c r="B508" s="216"/>
      <c r="C508" s="217"/>
      <c r="D508" s="207" t="s">
        <v>184</v>
      </c>
      <c r="E508" s="218" t="s">
        <v>1</v>
      </c>
      <c r="F508" s="219" t="s">
        <v>83</v>
      </c>
      <c r="G508" s="217"/>
      <c r="H508" s="220">
        <v>1</v>
      </c>
      <c r="I508" s="221"/>
      <c r="J508" s="217"/>
      <c r="K508" s="217"/>
      <c r="L508" s="222"/>
      <c r="M508" s="223"/>
      <c r="N508" s="224"/>
      <c r="O508" s="224"/>
      <c r="P508" s="224"/>
      <c r="Q508" s="224"/>
      <c r="R508" s="224"/>
      <c r="S508" s="224"/>
      <c r="T508" s="225"/>
      <c r="AT508" s="226" t="s">
        <v>184</v>
      </c>
      <c r="AU508" s="226" t="s">
        <v>85</v>
      </c>
      <c r="AV508" s="14" t="s">
        <v>85</v>
      </c>
      <c r="AW508" s="14" t="s">
        <v>34</v>
      </c>
      <c r="AX508" s="14" t="s">
        <v>83</v>
      </c>
      <c r="AY508" s="226" t="s">
        <v>175</v>
      </c>
    </row>
    <row r="509" spans="1:65" s="2" customFormat="1" ht="21.75" customHeight="1">
      <c r="A509" s="35"/>
      <c r="B509" s="36"/>
      <c r="C509" s="254" t="s">
        <v>1257</v>
      </c>
      <c r="D509" s="254" t="s">
        <v>539</v>
      </c>
      <c r="E509" s="255" t="s">
        <v>4520</v>
      </c>
      <c r="F509" s="256" t="s">
        <v>4521</v>
      </c>
      <c r="G509" s="257" t="s">
        <v>1527</v>
      </c>
      <c r="H509" s="258">
        <v>1</v>
      </c>
      <c r="I509" s="259"/>
      <c r="J509" s="260">
        <f>ROUND(I509*H509,2)</f>
        <v>0</v>
      </c>
      <c r="K509" s="256" t="s">
        <v>1</v>
      </c>
      <c r="L509" s="261"/>
      <c r="M509" s="262" t="s">
        <v>1</v>
      </c>
      <c r="N509" s="263" t="s">
        <v>41</v>
      </c>
      <c r="O509" s="72"/>
      <c r="P509" s="201">
        <f>O509*H509</f>
        <v>0</v>
      </c>
      <c r="Q509" s="201">
        <v>0</v>
      </c>
      <c r="R509" s="201">
        <f>Q509*H509</f>
        <v>0</v>
      </c>
      <c r="S509" s="201">
        <v>0</v>
      </c>
      <c r="T509" s="202">
        <f>S509*H509</f>
        <v>0</v>
      </c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R509" s="203" t="s">
        <v>3048</v>
      </c>
      <c r="AT509" s="203" t="s">
        <v>539</v>
      </c>
      <c r="AU509" s="203" t="s">
        <v>85</v>
      </c>
      <c r="AY509" s="18" t="s">
        <v>175</v>
      </c>
      <c r="BE509" s="204">
        <f>IF(N509="základní",J509,0)</f>
        <v>0</v>
      </c>
      <c r="BF509" s="204">
        <f>IF(N509="snížená",J509,0)</f>
        <v>0</v>
      </c>
      <c r="BG509" s="204">
        <f>IF(N509="zákl. přenesená",J509,0)</f>
        <v>0</v>
      </c>
      <c r="BH509" s="204">
        <f>IF(N509="sníž. přenesená",J509,0)</f>
        <v>0</v>
      </c>
      <c r="BI509" s="204">
        <f>IF(N509="nulová",J509,0)</f>
        <v>0</v>
      </c>
      <c r="BJ509" s="18" t="s">
        <v>83</v>
      </c>
      <c r="BK509" s="204">
        <f>ROUND(I509*H509,2)</f>
        <v>0</v>
      </c>
      <c r="BL509" s="18" t="s">
        <v>3048</v>
      </c>
      <c r="BM509" s="203" t="s">
        <v>4522</v>
      </c>
    </row>
    <row r="510" spans="1:65" s="14" customFormat="1" ht="11.25">
      <c r="B510" s="216"/>
      <c r="C510" s="217"/>
      <c r="D510" s="207" t="s">
        <v>184</v>
      </c>
      <c r="E510" s="218" t="s">
        <v>1</v>
      </c>
      <c r="F510" s="219" t="s">
        <v>83</v>
      </c>
      <c r="G510" s="217"/>
      <c r="H510" s="220">
        <v>1</v>
      </c>
      <c r="I510" s="221"/>
      <c r="J510" s="217"/>
      <c r="K510" s="217"/>
      <c r="L510" s="222"/>
      <c r="M510" s="223"/>
      <c r="N510" s="224"/>
      <c r="O510" s="224"/>
      <c r="P510" s="224"/>
      <c r="Q510" s="224"/>
      <c r="R510" s="224"/>
      <c r="S510" s="224"/>
      <c r="T510" s="225"/>
      <c r="AT510" s="226" t="s">
        <v>184</v>
      </c>
      <c r="AU510" s="226" t="s">
        <v>85</v>
      </c>
      <c r="AV510" s="14" t="s">
        <v>85</v>
      </c>
      <c r="AW510" s="14" t="s">
        <v>34</v>
      </c>
      <c r="AX510" s="14" t="s">
        <v>83</v>
      </c>
      <c r="AY510" s="226" t="s">
        <v>175</v>
      </c>
    </row>
    <row r="511" spans="1:65" s="2" customFormat="1" ht="16.5" customHeight="1">
      <c r="A511" s="35"/>
      <c r="B511" s="36"/>
      <c r="C511" s="254" t="s">
        <v>1262</v>
      </c>
      <c r="D511" s="254" t="s">
        <v>539</v>
      </c>
      <c r="E511" s="255" t="s">
        <v>4523</v>
      </c>
      <c r="F511" s="256" t="s">
        <v>4524</v>
      </c>
      <c r="G511" s="257" t="s">
        <v>1527</v>
      </c>
      <c r="H511" s="258">
        <v>1</v>
      </c>
      <c r="I511" s="259"/>
      <c r="J511" s="260">
        <f>ROUND(I511*H511,2)</f>
        <v>0</v>
      </c>
      <c r="K511" s="256" t="s">
        <v>1</v>
      </c>
      <c r="L511" s="261"/>
      <c r="M511" s="262" t="s">
        <v>1</v>
      </c>
      <c r="N511" s="263" t="s">
        <v>41</v>
      </c>
      <c r="O511" s="72"/>
      <c r="P511" s="201">
        <f>O511*H511</f>
        <v>0</v>
      </c>
      <c r="Q511" s="201">
        <v>0</v>
      </c>
      <c r="R511" s="201">
        <f>Q511*H511</f>
        <v>0</v>
      </c>
      <c r="S511" s="201">
        <v>0</v>
      </c>
      <c r="T511" s="202">
        <f>S511*H511</f>
        <v>0</v>
      </c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R511" s="203" t="s">
        <v>3048</v>
      </c>
      <c r="AT511" s="203" t="s">
        <v>539</v>
      </c>
      <c r="AU511" s="203" t="s">
        <v>85</v>
      </c>
      <c r="AY511" s="18" t="s">
        <v>175</v>
      </c>
      <c r="BE511" s="204">
        <f>IF(N511="základní",J511,0)</f>
        <v>0</v>
      </c>
      <c r="BF511" s="204">
        <f>IF(N511="snížená",J511,0)</f>
        <v>0</v>
      </c>
      <c r="BG511" s="204">
        <f>IF(N511="zákl. přenesená",J511,0)</f>
        <v>0</v>
      </c>
      <c r="BH511" s="204">
        <f>IF(N511="sníž. přenesená",J511,0)</f>
        <v>0</v>
      </c>
      <c r="BI511" s="204">
        <f>IF(N511="nulová",J511,0)</f>
        <v>0</v>
      </c>
      <c r="BJ511" s="18" t="s">
        <v>83</v>
      </c>
      <c r="BK511" s="204">
        <f>ROUND(I511*H511,2)</f>
        <v>0</v>
      </c>
      <c r="BL511" s="18" t="s">
        <v>3048</v>
      </c>
      <c r="BM511" s="203" t="s">
        <v>4525</v>
      </c>
    </row>
    <row r="512" spans="1:65" s="14" customFormat="1" ht="11.25">
      <c r="B512" s="216"/>
      <c r="C512" s="217"/>
      <c r="D512" s="207" t="s">
        <v>184</v>
      </c>
      <c r="E512" s="218" t="s">
        <v>1</v>
      </c>
      <c r="F512" s="219" t="s">
        <v>83</v>
      </c>
      <c r="G512" s="217"/>
      <c r="H512" s="220">
        <v>1</v>
      </c>
      <c r="I512" s="221"/>
      <c r="J512" s="217"/>
      <c r="K512" s="217"/>
      <c r="L512" s="222"/>
      <c r="M512" s="223"/>
      <c r="N512" s="224"/>
      <c r="O512" s="224"/>
      <c r="P512" s="224"/>
      <c r="Q512" s="224"/>
      <c r="R512" s="224"/>
      <c r="S512" s="224"/>
      <c r="T512" s="225"/>
      <c r="AT512" s="226" t="s">
        <v>184</v>
      </c>
      <c r="AU512" s="226" t="s">
        <v>85</v>
      </c>
      <c r="AV512" s="14" t="s">
        <v>85</v>
      </c>
      <c r="AW512" s="14" t="s">
        <v>34</v>
      </c>
      <c r="AX512" s="14" t="s">
        <v>83</v>
      </c>
      <c r="AY512" s="226" t="s">
        <v>175</v>
      </c>
    </row>
    <row r="513" spans="1:65" s="2" customFormat="1" ht="16.5" customHeight="1">
      <c r="A513" s="35"/>
      <c r="B513" s="36"/>
      <c r="C513" s="254" t="s">
        <v>1267</v>
      </c>
      <c r="D513" s="254" t="s">
        <v>539</v>
      </c>
      <c r="E513" s="255" t="s">
        <v>4526</v>
      </c>
      <c r="F513" s="256" t="s">
        <v>4527</v>
      </c>
      <c r="G513" s="257" t="s">
        <v>1527</v>
      </c>
      <c r="H513" s="258">
        <v>1</v>
      </c>
      <c r="I513" s="259"/>
      <c r="J513" s="260">
        <f>ROUND(I513*H513,2)</f>
        <v>0</v>
      </c>
      <c r="K513" s="256" t="s">
        <v>1</v>
      </c>
      <c r="L513" s="261"/>
      <c r="M513" s="262" t="s">
        <v>1</v>
      </c>
      <c r="N513" s="263" t="s">
        <v>41</v>
      </c>
      <c r="O513" s="72"/>
      <c r="P513" s="201">
        <f>O513*H513</f>
        <v>0</v>
      </c>
      <c r="Q513" s="201">
        <v>0</v>
      </c>
      <c r="R513" s="201">
        <f>Q513*H513</f>
        <v>0</v>
      </c>
      <c r="S513" s="201">
        <v>0</v>
      </c>
      <c r="T513" s="202">
        <f>S513*H513</f>
        <v>0</v>
      </c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R513" s="203" t="s">
        <v>3048</v>
      </c>
      <c r="AT513" s="203" t="s">
        <v>539</v>
      </c>
      <c r="AU513" s="203" t="s">
        <v>85</v>
      </c>
      <c r="AY513" s="18" t="s">
        <v>175</v>
      </c>
      <c r="BE513" s="204">
        <f>IF(N513="základní",J513,0)</f>
        <v>0</v>
      </c>
      <c r="BF513" s="204">
        <f>IF(N513="snížená",J513,0)</f>
        <v>0</v>
      </c>
      <c r="BG513" s="204">
        <f>IF(N513="zákl. přenesená",J513,0)</f>
        <v>0</v>
      </c>
      <c r="BH513" s="204">
        <f>IF(N513="sníž. přenesená",J513,0)</f>
        <v>0</v>
      </c>
      <c r="BI513" s="204">
        <f>IF(N513="nulová",J513,0)</f>
        <v>0</v>
      </c>
      <c r="BJ513" s="18" t="s">
        <v>83</v>
      </c>
      <c r="BK513" s="204">
        <f>ROUND(I513*H513,2)</f>
        <v>0</v>
      </c>
      <c r="BL513" s="18" t="s">
        <v>3048</v>
      </c>
      <c r="BM513" s="203" t="s">
        <v>4528</v>
      </c>
    </row>
    <row r="514" spans="1:65" s="14" customFormat="1" ht="11.25">
      <c r="B514" s="216"/>
      <c r="C514" s="217"/>
      <c r="D514" s="207" t="s">
        <v>184</v>
      </c>
      <c r="E514" s="218" t="s">
        <v>1</v>
      </c>
      <c r="F514" s="219" t="s">
        <v>83</v>
      </c>
      <c r="G514" s="217"/>
      <c r="H514" s="220">
        <v>1</v>
      </c>
      <c r="I514" s="221"/>
      <c r="J514" s="217"/>
      <c r="K514" s="217"/>
      <c r="L514" s="222"/>
      <c r="M514" s="223"/>
      <c r="N514" s="224"/>
      <c r="O514" s="224"/>
      <c r="P514" s="224"/>
      <c r="Q514" s="224"/>
      <c r="R514" s="224"/>
      <c r="S514" s="224"/>
      <c r="T514" s="225"/>
      <c r="AT514" s="226" t="s">
        <v>184</v>
      </c>
      <c r="AU514" s="226" t="s">
        <v>85</v>
      </c>
      <c r="AV514" s="14" t="s">
        <v>85</v>
      </c>
      <c r="AW514" s="14" t="s">
        <v>34</v>
      </c>
      <c r="AX514" s="14" t="s">
        <v>83</v>
      </c>
      <c r="AY514" s="226" t="s">
        <v>175</v>
      </c>
    </row>
    <row r="515" spans="1:65" s="2" customFormat="1" ht="16.5" customHeight="1">
      <c r="A515" s="35"/>
      <c r="B515" s="36"/>
      <c r="C515" s="254" t="s">
        <v>1275</v>
      </c>
      <c r="D515" s="254" t="s">
        <v>539</v>
      </c>
      <c r="E515" s="255" t="s">
        <v>4529</v>
      </c>
      <c r="F515" s="256" t="s">
        <v>4530</v>
      </c>
      <c r="G515" s="257" t="s">
        <v>1527</v>
      </c>
      <c r="H515" s="258">
        <v>1</v>
      </c>
      <c r="I515" s="259"/>
      <c r="J515" s="260">
        <f>ROUND(I515*H515,2)</f>
        <v>0</v>
      </c>
      <c r="K515" s="256" t="s">
        <v>1</v>
      </c>
      <c r="L515" s="261"/>
      <c r="M515" s="262" t="s">
        <v>1</v>
      </c>
      <c r="N515" s="263" t="s">
        <v>41</v>
      </c>
      <c r="O515" s="72"/>
      <c r="P515" s="201">
        <f>O515*H515</f>
        <v>0</v>
      </c>
      <c r="Q515" s="201">
        <v>0</v>
      </c>
      <c r="R515" s="201">
        <f>Q515*H515</f>
        <v>0</v>
      </c>
      <c r="S515" s="201">
        <v>0</v>
      </c>
      <c r="T515" s="202">
        <f>S515*H515</f>
        <v>0</v>
      </c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R515" s="203" t="s">
        <v>3048</v>
      </c>
      <c r="AT515" s="203" t="s">
        <v>539</v>
      </c>
      <c r="AU515" s="203" t="s">
        <v>85</v>
      </c>
      <c r="AY515" s="18" t="s">
        <v>175</v>
      </c>
      <c r="BE515" s="204">
        <f>IF(N515="základní",J515,0)</f>
        <v>0</v>
      </c>
      <c r="BF515" s="204">
        <f>IF(N515="snížená",J515,0)</f>
        <v>0</v>
      </c>
      <c r="BG515" s="204">
        <f>IF(N515="zákl. přenesená",J515,0)</f>
        <v>0</v>
      </c>
      <c r="BH515" s="204">
        <f>IF(N515="sníž. přenesená",J515,0)</f>
        <v>0</v>
      </c>
      <c r="BI515" s="204">
        <f>IF(N515="nulová",J515,0)</f>
        <v>0</v>
      </c>
      <c r="BJ515" s="18" t="s">
        <v>83</v>
      </c>
      <c r="BK515" s="204">
        <f>ROUND(I515*H515,2)</f>
        <v>0</v>
      </c>
      <c r="BL515" s="18" t="s">
        <v>3048</v>
      </c>
      <c r="BM515" s="203" t="s">
        <v>4531</v>
      </c>
    </row>
    <row r="516" spans="1:65" s="14" customFormat="1" ht="11.25">
      <c r="B516" s="216"/>
      <c r="C516" s="217"/>
      <c r="D516" s="207" t="s">
        <v>184</v>
      </c>
      <c r="E516" s="218" t="s">
        <v>1</v>
      </c>
      <c r="F516" s="219" t="s">
        <v>83</v>
      </c>
      <c r="G516" s="217"/>
      <c r="H516" s="220">
        <v>1</v>
      </c>
      <c r="I516" s="221"/>
      <c r="J516" s="217"/>
      <c r="K516" s="217"/>
      <c r="L516" s="222"/>
      <c r="M516" s="223"/>
      <c r="N516" s="224"/>
      <c r="O516" s="224"/>
      <c r="P516" s="224"/>
      <c r="Q516" s="224"/>
      <c r="R516" s="224"/>
      <c r="S516" s="224"/>
      <c r="T516" s="225"/>
      <c r="AT516" s="226" t="s">
        <v>184</v>
      </c>
      <c r="AU516" s="226" t="s">
        <v>85</v>
      </c>
      <c r="AV516" s="14" t="s">
        <v>85</v>
      </c>
      <c r="AW516" s="14" t="s">
        <v>34</v>
      </c>
      <c r="AX516" s="14" t="s">
        <v>83</v>
      </c>
      <c r="AY516" s="226" t="s">
        <v>175</v>
      </c>
    </row>
    <row r="517" spans="1:65" s="12" customFormat="1" ht="22.9" customHeight="1">
      <c r="B517" s="176"/>
      <c r="C517" s="177"/>
      <c r="D517" s="178" t="s">
        <v>75</v>
      </c>
      <c r="E517" s="190" t="s">
        <v>4532</v>
      </c>
      <c r="F517" s="190" t="s">
        <v>4533</v>
      </c>
      <c r="G517" s="177"/>
      <c r="H517" s="177"/>
      <c r="I517" s="180"/>
      <c r="J517" s="191">
        <f>BK517</f>
        <v>0</v>
      </c>
      <c r="K517" s="177"/>
      <c r="L517" s="182"/>
      <c r="M517" s="183"/>
      <c r="N517" s="184"/>
      <c r="O517" s="184"/>
      <c r="P517" s="185">
        <f>SUM(P518:P542)</f>
        <v>0</v>
      </c>
      <c r="Q517" s="184"/>
      <c r="R517" s="185">
        <f>SUM(R518:R542)</f>
        <v>0</v>
      </c>
      <c r="S517" s="184"/>
      <c r="T517" s="186">
        <f>SUM(T518:T542)</f>
        <v>0</v>
      </c>
      <c r="AR517" s="187" t="s">
        <v>83</v>
      </c>
      <c r="AT517" s="188" t="s">
        <v>75</v>
      </c>
      <c r="AU517" s="188" t="s">
        <v>83</v>
      </c>
      <c r="AY517" s="187" t="s">
        <v>175</v>
      </c>
      <c r="BK517" s="189">
        <f>SUM(BK518:BK542)</f>
        <v>0</v>
      </c>
    </row>
    <row r="518" spans="1:65" s="2" customFormat="1" ht="21.75" customHeight="1">
      <c r="A518" s="35"/>
      <c r="B518" s="36"/>
      <c r="C518" s="254" t="s">
        <v>1294</v>
      </c>
      <c r="D518" s="254" t="s">
        <v>539</v>
      </c>
      <c r="E518" s="255" t="s">
        <v>4106</v>
      </c>
      <c r="F518" s="256" t="s">
        <v>4107</v>
      </c>
      <c r="G518" s="257" t="s">
        <v>251</v>
      </c>
      <c r="H518" s="258">
        <v>50</v>
      </c>
      <c r="I518" s="259"/>
      <c r="J518" s="260">
        <f>ROUND(I518*H518,2)</f>
        <v>0</v>
      </c>
      <c r="K518" s="256" t="s">
        <v>1</v>
      </c>
      <c r="L518" s="261"/>
      <c r="M518" s="262" t="s">
        <v>1</v>
      </c>
      <c r="N518" s="263" t="s">
        <v>41</v>
      </c>
      <c r="O518" s="72"/>
      <c r="P518" s="201">
        <f>O518*H518</f>
        <v>0</v>
      </c>
      <c r="Q518" s="201">
        <v>0</v>
      </c>
      <c r="R518" s="201">
        <f>Q518*H518</f>
        <v>0</v>
      </c>
      <c r="S518" s="201">
        <v>0</v>
      </c>
      <c r="T518" s="202">
        <f>S518*H518</f>
        <v>0</v>
      </c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R518" s="203" t="s">
        <v>3048</v>
      </c>
      <c r="AT518" s="203" t="s">
        <v>539</v>
      </c>
      <c r="AU518" s="203" t="s">
        <v>85</v>
      </c>
      <c r="AY518" s="18" t="s">
        <v>175</v>
      </c>
      <c r="BE518" s="204">
        <f>IF(N518="základní",J518,0)</f>
        <v>0</v>
      </c>
      <c r="BF518" s="204">
        <f>IF(N518="snížená",J518,0)</f>
        <v>0</v>
      </c>
      <c r="BG518" s="204">
        <f>IF(N518="zákl. přenesená",J518,0)</f>
        <v>0</v>
      </c>
      <c r="BH518" s="204">
        <f>IF(N518="sníž. přenesená",J518,0)</f>
        <v>0</v>
      </c>
      <c r="BI518" s="204">
        <f>IF(N518="nulová",J518,0)</f>
        <v>0</v>
      </c>
      <c r="BJ518" s="18" t="s">
        <v>83</v>
      </c>
      <c r="BK518" s="204">
        <f>ROUND(I518*H518,2)</f>
        <v>0</v>
      </c>
      <c r="BL518" s="18" t="s">
        <v>3048</v>
      </c>
      <c r="BM518" s="203" t="s">
        <v>4534</v>
      </c>
    </row>
    <row r="519" spans="1:65" s="14" customFormat="1" ht="11.25">
      <c r="B519" s="216"/>
      <c r="C519" s="217"/>
      <c r="D519" s="207" t="s">
        <v>184</v>
      </c>
      <c r="E519" s="218" t="s">
        <v>1</v>
      </c>
      <c r="F519" s="219" t="s">
        <v>646</v>
      </c>
      <c r="G519" s="217"/>
      <c r="H519" s="220">
        <v>50</v>
      </c>
      <c r="I519" s="221"/>
      <c r="J519" s="217"/>
      <c r="K519" s="217"/>
      <c r="L519" s="222"/>
      <c r="M519" s="223"/>
      <c r="N519" s="224"/>
      <c r="O519" s="224"/>
      <c r="P519" s="224"/>
      <c r="Q519" s="224"/>
      <c r="R519" s="224"/>
      <c r="S519" s="224"/>
      <c r="T519" s="225"/>
      <c r="AT519" s="226" t="s">
        <v>184</v>
      </c>
      <c r="AU519" s="226" t="s">
        <v>85</v>
      </c>
      <c r="AV519" s="14" t="s">
        <v>85</v>
      </c>
      <c r="AW519" s="14" t="s">
        <v>34</v>
      </c>
      <c r="AX519" s="14" t="s">
        <v>83</v>
      </c>
      <c r="AY519" s="226" t="s">
        <v>175</v>
      </c>
    </row>
    <row r="520" spans="1:65" s="2" customFormat="1" ht="24.2" customHeight="1">
      <c r="A520" s="35"/>
      <c r="B520" s="36"/>
      <c r="C520" s="192" t="s">
        <v>1302</v>
      </c>
      <c r="D520" s="192" t="s">
        <v>178</v>
      </c>
      <c r="E520" s="193" t="s">
        <v>4110</v>
      </c>
      <c r="F520" s="194" t="s">
        <v>4111</v>
      </c>
      <c r="G520" s="195" t="s">
        <v>251</v>
      </c>
      <c r="H520" s="196">
        <v>50</v>
      </c>
      <c r="I520" s="197"/>
      <c r="J520" s="198">
        <f>ROUND(I520*H520,2)</f>
        <v>0</v>
      </c>
      <c r="K520" s="194" t="s">
        <v>224</v>
      </c>
      <c r="L520" s="40"/>
      <c r="M520" s="199" t="s">
        <v>1</v>
      </c>
      <c r="N520" s="200" t="s">
        <v>41</v>
      </c>
      <c r="O520" s="72"/>
      <c r="P520" s="201">
        <f>O520*H520</f>
        <v>0</v>
      </c>
      <c r="Q520" s="201">
        <v>0</v>
      </c>
      <c r="R520" s="201">
        <f>Q520*H520</f>
        <v>0</v>
      </c>
      <c r="S520" s="201">
        <v>0</v>
      </c>
      <c r="T520" s="202">
        <f>S520*H520</f>
        <v>0</v>
      </c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R520" s="203" t="s">
        <v>3048</v>
      </c>
      <c r="AT520" s="203" t="s">
        <v>178</v>
      </c>
      <c r="AU520" s="203" t="s">
        <v>85</v>
      </c>
      <c r="AY520" s="18" t="s">
        <v>175</v>
      </c>
      <c r="BE520" s="204">
        <f>IF(N520="základní",J520,0)</f>
        <v>0</v>
      </c>
      <c r="BF520" s="204">
        <f>IF(N520="snížená",J520,0)</f>
        <v>0</v>
      </c>
      <c r="BG520" s="204">
        <f>IF(N520="zákl. přenesená",J520,0)</f>
        <v>0</v>
      </c>
      <c r="BH520" s="204">
        <f>IF(N520="sníž. přenesená",J520,0)</f>
        <v>0</v>
      </c>
      <c r="BI520" s="204">
        <f>IF(N520="nulová",J520,0)</f>
        <v>0</v>
      </c>
      <c r="BJ520" s="18" t="s">
        <v>83</v>
      </c>
      <c r="BK520" s="204">
        <f>ROUND(I520*H520,2)</f>
        <v>0</v>
      </c>
      <c r="BL520" s="18" t="s">
        <v>3048</v>
      </c>
      <c r="BM520" s="203" t="s">
        <v>4535</v>
      </c>
    </row>
    <row r="521" spans="1:65" s="2" customFormat="1" ht="11.25">
      <c r="A521" s="35"/>
      <c r="B521" s="36"/>
      <c r="C521" s="37"/>
      <c r="D521" s="227" t="s">
        <v>193</v>
      </c>
      <c r="E521" s="37"/>
      <c r="F521" s="228" t="s">
        <v>4113</v>
      </c>
      <c r="G521" s="37"/>
      <c r="H521" s="37"/>
      <c r="I521" s="229"/>
      <c r="J521" s="37"/>
      <c r="K521" s="37"/>
      <c r="L521" s="40"/>
      <c r="M521" s="230"/>
      <c r="N521" s="231"/>
      <c r="O521" s="72"/>
      <c r="P521" s="72"/>
      <c r="Q521" s="72"/>
      <c r="R521" s="72"/>
      <c r="S521" s="72"/>
      <c r="T521" s="73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T521" s="18" t="s">
        <v>193</v>
      </c>
      <c r="AU521" s="18" t="s">
        <v>85</v>
      </c>
    </row>
    <row r="522" spans="1:65" s="14" customFormat="1" ht="11.25">
      <c r="B522" s="216"/>
      <c r="C522" s="217"/>
      <c r="D522" s="207" t="s">
        <v>184</v>
      </c>
      <c r="E522" s="218" t="s">
        <v>1</v>
      </c>
      <c r="F522" s="219" t="s">
        <v>646</v>
      </c>
      <c r="G522" s="217"/>
      <c r="H522" s="220">
        <v>50</v>
      </c>
      <c r="I522" s="221"/>
      <c r="J522" s="217"/>
      <c r="K522" s="217"/>
      <c r="L522" s="222"/>
      <c r="M522" s="223"/>
      <c r="N522" s="224"/>
      <c r="O522" s="224"/>
      <c r="P522" s="224"/>
      <c r="Q522" s="224"/>
      <c r="R522" s="224"/>
      <c r="S522" s="224"/>
      <c r="T522" s="225"/>
      <c r="AT522" s="226" t="s">
        <v>184</v>
      </c>
      <c r="AU522" s="226" t="s">
        <v>85</v>
      </c>
      <c r="AV522" s="14" t="s">
        <v>85</v>
      </c>
      <c r="AW522" s="14" t="s">
        <v>34</v>
      </c>
      <c r="AX522" s="14" t="s">
        <v>83</v>
      </c>
      <c r="AY522" s="226" t="s">
        <v>175</v>
      </c>
    </row>
    <row r="523" spans="1:65" s="2" customFormat="1" ht="24.2" customHeight="1">
      <c r="A523" s="35"/>
      <c r="B523" s="36"/>
      <c r="C523" s="254" t="s">
        <v>1310</v>
      </c>
      <c r="D523" s="254" t="s">
        <v>539</v>
      </c>
      <c r="E523" s="255" t="s">
        <v>4117</v>
      </c>
      <c r="F523" s="256" t="s">
        <v>4118</v>
      </c>
      <c r="G523" s="257" t="s">
        <v>1527</v>
      </c>
      <c r="H523" s="258">
        <v>5</v>
      </c>
      <c r="I523" s="259"/>
      <c r="J523" s="260">
        <f>ROUND(I523*H523,2)</f>
        <v>0</v>
      </c>
      <c r="K523" s="256" t="s">
        <v>1</v>
      </c>
      <c r="L523" s="261"/>
      <c r="M523" s="262" t="s">
        <v>1</v>
      </c>
      <c r="N523" s="263" t="s">
        <v>41</v>
      </c>
      <c r="O523" s="72"/>
      <c r="P523" s="201">
        <f>O523*H523</f>
        <v>0</v>
      </c>
      <c r="Q523" s="201">
        <v>0</v>
      </c>
      <c r="R523" s="201">
        <f>Q523*H523</f>
        <v>0</v>
      </c>
      <c r="S523" s="201">
        <v>0</v>
      </c>
      <c r="T523" s="202">
        <f>S523*H523</f>
        <v>0</v>
      </c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R523" s="203" t="s">
        <v>3048</v>
      </c>
      <c r="AT523" s="203" t="s">
        <v>539</v>
      </c>
      <c r="AU523" s="203" t="s">
        <v>85</v>
      </c>
      <c r="AY523" s="18" t="s">
        <v>175</v>
      </c>
      <c r="BE523" s="204">
        <f>IF(N523="základní",J523,0)</f>
        <v>0</v>
      </c>
      <c r="BF523" s="204">
        <f>IF(N523="snížená",J523,0)</f>
        <v>0</v>
      </c>
      <c r="BG523" s="204">
        <f>IF(N523="zákl. přenesená",J523,0)</f>
        <v>0</v>
      </c>
      <c r="BH523" s="204">
        <f>IF(N523="sníž. přenesená",J523,0)</f>
        <v>0</v>
      </c>
      <c r="BI523" s="204">
        <f>IF(N523="nulová",J523,0)</f>
        <v>0</v>
      </c>
      <c r="BJ523" s="18" t="s">
        <v>83</v>
      </c>
      <c r="BK523" s="204">
        <f>ROUND(I523*H523,2)</f>
        <v>0</v>
      </c>
      <c r="BL523" s="18" t="s">
        <v>3048</v>
      </c>
      <c r="BM523" s="203" t="s">
        <v>4536</v>
      </c>
    </row>
    <row r="524" spans="1:65" s="14" customFormat="1" ht="11.25">
      <c r="B524" s="216"/>
      <c r="C524" s="217"/>
      <c r="D524" s="207" t="s">
        <v>184</v>
      </c>
      <c r="E524" s="218" t="s">
        <v>1</v>
      </c>
      <c r="F524" s="219" t="s">
        <v>209</v>
      </c>
      <c r="G524" s="217"/>
      <c r="H524" s="220">
        <v>5</v>
      </c>
      <c r="I524" s="221"/>
      <c r="J524" s="217"/>
      <c r="K524" s="217"/>
      <c r="L524" s="222"/>
      <c r="M524" s="223"/>
      <c r="N524" s="224"/>
      <c r="O524" s="224"/>
      <c r="P524" s="224"/>
      <c r="Q524" s="224"/>
      <c r="R524" s="224"/>
      <c r="S524" s="224"/>
      <c r="T524" s="225"/>
      <c r="AT524" s="226" t="s">
        <v>184</v>
      </c>
      <c r="AU524" s="226" t="s">
        <v>85</v>
      </c>
      <c r="AV524" s="14" t="s">
        <v>85</v>
      </c>
      <c r="AW524" s="14" t="s">
        <v>34</v>
      </c>
      <c r="AX524" s="14" t="s">
        <v>83</v>
      </c>
      <c r="AY524" s="226" t="s">
        <v>175</v>
      </c>
    </row>
    <row r="525" spans="1:65" s="2" customFormat="1" ht="24.2" customHeight="1">
      <c r="A525" s="35"/>
      <c r="B525" s="36"/>
      <c r="C525" s="192" t="s">
        <v>1315</v>
      </c>
      <c r="D525" s="192" t="s">
        <v>178</v>
      </c>
      <c r="E525" s="193" t="s">
        <v>4123</v>
      </c>
      <c r="F525" s="194" t="s">
        <v>4124</v>
      </c>
      <c r="G525" s="195" t="s">
        <v>181</v>
      </c>
      <c r="H525" s="196">
        <v>5</v>
      </c>
      <c r="I525" s="197"/>
      <c r="J525" s="198">
        <f>ROUND(I525*H525,2)</f>
        <v>0</v>
      </c>
      <c r="K525" s="194" t="s">
        <v>224</v>
      </c>
      <c r="L525" s="40"/>
      <c r="M525" s="199" t="s">
        <v>1</v>
      </c>
      <c r="N525" s="200" t="s">
        <v>41</v>
      </c>
      <c r="O525" s="72"/>
      <c r="P525" s="201">
        <f>O525*H525</f>
        <v>0</v>
      </c>
      <c r="Q525" s="201">
        <v>0</v>
      </c>
      <c r="R525" s="201">
        <f>Q525*H525</f>
        <v>0</v>
      </c>
      <c r="S525" s="201">
        <v>0</v>
      </c>
      <c r="T525" s="202">
        <f>S525*H525</f>
        <v>0</v>
      </c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R525" s="203" t="s">
        <v>3048</v>
      </c>
      <c r="AT525" s="203" t="s">
        <v>178</v>
      </c>
      <c r="AU525" s="203" t="s">
        <v>85</v>
      </c>
      <c r="AY525" s="18" t="s">
        <v>175</v>
      </c>
      <c r="BE525" s="204">
        <f>IF(N525="základní",J525,0)</f>
        <v>0</v>
      </c>
      <c r="BF525" s="204">
        <f>IF(N525="snížená",J525,0)</f>
        <v>0</v>
      </c>
      <c r="BG525" s="204">
        <f>IF(N525="zákl. přenesená",J525,0)</f>
        <v>0</v>
      </c>
      <c r="BH525" s="204">
        <f>IF(N525="sníž. přenesená",J525,0)</f>
        <v>0</v>
      </c>
      <c r="BI525" s="204">
        <f>IF(N525="nulová",J525,0)</f>
        <v>0</v>
      </c>
      <c r="BJ525" s="18" t="s">
        <v>83</v>
      </c>
      <c r="BK525" s="204">
        <f>ROUND(I525*H525,2)</f>
        <v>0</v>
      </c>
      <c r="BL525" s="18" t="s">
        <v>3048</v>
      </c>
      <c r="BM525" s="203" t="s">
        <v>4537</v>
      </c>
    </row>
    <row r="526" spans="1:65" s="2" customFormat="1" ht="11.25">
      <c r="A526" s="35"/>
      <c r="B526" s="36"/>
      <c r="C526" s="37"/>
      <c r="D526" s="227" t="s">
        <v>193</v>
      </c>
      <c r="E526" s="37"/>
      <c r="F526" s="228" t="s">
        <v>4126</v>
      </c>
      <c r="G526" s="37"/>
      <c r="H526" s="37"/>
      <c r="I526" s="229"/>
      <c r="J526" s="37"/>
      <c r="K526" s="37"/>
      <c r="L526" s="40"/>
      <c r="M526" s="230"/>
      <c r="N526" s="231"/>
      <c r="O526" s="72"/>
      <c r="P526" s="72"/>
      <c r="Q526" s="72"/>
      <c r="R526" s="72"/>
      <c r="S526" s="72"/>
      <c r="T526" s="73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T526" s="18" t="s">
        <v>193</v>
      </c>
      <c r="AU526" s="18" t="s">
        <v>85</v>
      </c>
    </row>
    <row r="527" spans="1:65" s="14" customFormat="1" ht="11.25">
      <c r="B527" s="216"/>
      <c r="C527" s="217"/>
      <c r="D527" s="207" t="s">
        <v>184</v>
      </c>
      <c r="E527" s="218" t="s">
        <v>1</v>
      </c>
      <c r="F527" s="219" t="s">
        <v>209</v>
      </c>
      <c r="G527" s="217"/>
      <c r="H527" s="220">
        <v>5</v>
      </c>
      <c r="I527" s="221"/>
      <c r="J527" s="217"/>
      <c r="K527" s="217"/>
      <c r="L527" s="222"/>
      <c r="M527" s="223"/>
      <c r="N527" s="224"/>
      <c r="O527" s="224"/>
      <c r="P527" s="224"/>
      <c r="Q527" s="224"/>
      <c r="R527" s="224"/>
      <c r="S527" s="224"/>
      <c r="T527" s="225"/>
      <c r="AT527" s="226" t="s">
        <v>184</v>
      </c>
      <c r="AU527" s="226" t="s">
        <v>85</v>
      </c>
      <c r="AV527" s="14" t="s">
        <v>85</v>
      </c>
      <c r="AW527" s="14" t="s">
        <v>34</v>
      </c>
      <c r="AX527" s="14" t="s">
        <v>83</v>
      </c>
      <c r="AY527" s="226" t="s">
        <v>175</v>
      </c>
    </row>
    <row r="528" spans="1:65" s="2" customFormat="1" ht="24.2" customHeight="1">
      <c r="A528" s="35"/>
      <c r="B528" s="36"/>
      <c r="C528" s="254" t="s">
        <v>1321</v>
      </c>
      <c r="D528" s="254" t="s">
        <v>539</v>
      </c>
      <c r="E528" s="255" t="s">
        <v>4538</v>
      </c>
      <c r="F528" s="256" t="s">
        <v>4539</v>
      </c>
      <c r="G528" s="257" t="s">
        <v>251</v>
      </c>
      <c r="H528" s="258">
        <v>200</v>
      </c>
      <c r="I528" s="259"/>
      <c r="J528" s="260">
        <f>ROUND(I528*H528,2)</f>
        <v>0</v>
      </c>
      <c r="K528" s="256" t="s">
        <v>1</v>
      </c>
      <c r="L528" s="261"/>
      <c r="M528" s="262" t="s">
        <v>1</v>
      </c>
      <c r="N528" s="263" t="s">
        <v>41</v>
      </c>
      <c r="O528" s="72"/>
      <c r="P528" s="201">
        <f>O528*H528</f>
        <v>0</v>
      </c>
      <c r="Q528" s="201">
        <v>0</v>
      </c>
      <c r="R528" s="201">
        <f>Q528*H528</f>
        <v>0</v>
      </c>
      <c r="S528" s="201">
        <v>0</v>
      </c>
      <c r="T528" s="202">
        <f>S528*H528</f>
        <v>0</v>
      </c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R528" s="203" t="s">
        <v>3048</v>
      </c>
      <c r="AT528" s="203" t="s">
        <v>539</v>
      </c>
      <c r="AU528" s="203" t="s">
        <v>85</v>
      </c>
      <c r="AY528" s="18" t="s">
        <v>175</v>
      </c>
      <c r="BE528" s="204">
        <f>IF(N528="základní",J528,0)</f>
        <v>0</v>
      </c>
      <c r="BF528" s="204">
        <f>IF(N528="snížená",J528,0)</f>
        <v>0</v>
      </c>
      <c r="BG528" s="204">
        <f>IF(N528="zákl. přenesená",J528,0)</f>
        <v>0</v>
      </c>
      <c r="BH528" s="204">
        <f>IF(N528="sníž. přenesená",J528,0)</f>
        <v>0</v>
      </c>
      <c r="BI528" s="204">
        <f>IF(N528="nulová",J528,0)</f>
        <v>0</v>
      </c>
      <c r="BJ528" s="18" t="s">
        <v>83</v>
      </c>
      <c r="BK528" s="204">
        <f>ROUND(I528*H528,2)</f>
        <v>0</v>
      </c>
      <c r="BL528" s="18" t="s">
        <v>3048</v>
      </c>
      <c r="BM528" s="203" t="s">
        <v>4540</v>
      </c>
    </row>
    <row r="529" spans="1:65" s="14" customFormat="1" ht="11.25">
      <c r="B529" s="216"/>
      <c r="C529" s="217"/>
      <c r="D529" s="207" t="s">
        <v>184</v>
      </c>
      <c r="E529" s="218" t="s">
        <v>1</v>
      </c>
      <c r="F529" s="219" t="s">
        <v>1561</v>
      </c>
      <c r="G529" s="217"/>
      <c r="H529" s="220">
        <v>200</v>
      </c>
      <c r="I529" s="221"/>
      <c r="J529" s="217"/>
      <c r="K529" s="217"/>
      <c r="L529" s="222"/>
      <c r="M529" s="223"/>
      <c r="N529" s="224"/>
      <c r="O529" s="224"/>
      <c r="P529" s="224"/>
      <c r="Q529" s="224"/>
      <c r="R529" s="224"/>
      <c r="S529" s="224"/>
      <c r="T529" s="225"/>
      <c r="AT529" s="226" t="s">
        <v>184</v>
      </c>
      <c r="AU529" s="226" t="s">
        <v>85</v>
      </c>
      <c r="AV529" s="14" t="s">
        <v>85</v>
      </c>
      <c r="AW529" s="14" t="s">
        <v>34</v>
      </c>
      <c r="AX529" s="14" t="s">
        <v>83</v>
      </c>
      <c r="AY529" s="226" t="s">
        <v>175</v>
      </c>
    </row>
    <row r="530" spans="1:65" s="2" customFormat="1" ht="21.75" customHeight="1">
      <c r="A530" s="35"/>
      <c r="B530" s="36"/>
      <c r="C530" s="192" t="s">
        <v>1344</v>
      </c>
      <c r="D530" s="192" t="s">
        <v>178</v>
      </c>
      <c r="E530" s="193" t="s">
        <v>4345</v>
      </c>
      <c r="F530" s="194" t="s">
        <v>4346</v>
      </c>
      <c r="G530" s="195" t="s">
        <v>251</v>
      </c>
      <c r="H530" s="196">
        <v>200</v>
      </c>
      <c r="I530" s="197"/>
      <c r="J530" s="198">
        <f>ROUND(I530*H530,2)</f>
        <v>0</v>
      </c>
      <c r="K530" s="194" t="s">
        <v>224</v>
      </c>
      <c r="L530" s="40"/>
      <c r="M530" s="199" t="s">
        <v>1</v>
      </c>
      <c r="N530" s="200" t="s">
        <v>41</v>
      </c>
      <c r="O530" s="72"/>
      <c r="P530" s="201">
        <f>O530*H530</f>
        <v>0</v>
      </c>
      <c r="Q530" s="201">
        <v>0</v>
      </c>
      <c r="R530" s="201">
        <f>Q530*H530</f>
        <v>0</v>
      </c>
      <c r="S530" s="201">
        <v>0</v>
      </c>
      <c r="T530" s="202">
        <f>S530*H530</f>
        <v>0</v>
      </c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R530" s="203" t="s">
        <v>3048</v>
      </c>
      <c r="AT530" s="203" t="s">
        <v>178</v>
      </c>
      <c r="AU530" s="203" t="s">
        <v>85</v>
      </c>
      <c r="AY530" s="18" t="s">
        <v>175</v>
      </c>
      <c r="BE530" s="204">
        <f>IF(N530="základní",J530,0)</f>
        <v>0</v>
      </c>
      <c r="BF530" s="204">
        <f>IF(N530="snížená",J530,0)</f>
        <v>0</v>
      </c>
      <c r="BG530" s="204">
        <f>IF(N530="zákl. přenesená",J530,0)</f>
        <v>0</v>
      </c>
      <c r="BH530" s="204">
        <f>IF(N530="sníž. přenesená",J530,0)</f>
        <v>0</v>
      </c>
      <c r="BI530" s="204">
        <f>IF(N530="nulová",J530,0)</f>
        <v>0</v>
      </c>
      <c r="BJ530" s="18" t="s">
        <v>83</v>
      </c>
      <c r="BK530" s="204">
        <f>ROUND(I530*H530,2)</f>
        <v>0</v>
      </c>
      <c r="BL530" s="18" t="s">
        <v>3048</v>
      </c>
      <c r="BM530" s="203" t="s">
        <v>4541</v>
      </c>
    </row>
    <row r="531" spans="1:65" s="2" customFormat="1" ht="11.25">
      <c r="A531" s="35"/>
      <c r="B531" s="36"/>
      <c r="C531" s="37"/>
      <c r="D531" s="227" t="s">
        <v>193</v>
      </c>
      <c r="E531" s="37"/>
      <c r="F531" s="228" t="s">
        <v>4348</v>
      </c>
      <c r="G531" s="37"/>
      <c r="H531" s="37"/>
      <c r="I531" s="229"/>
      <c r="J531" s="37"/>
      <c r="K531" s="37"/>
      <c r="L531" s="40"/>
      <c r="M531" s="230"/>
      <c r="N531" s="231"/>
      <c r="O531" s="72"/>
      <c r="P531" s="72"/>
      <c r="Q531" s="72"/>
      <c r="R531" s="72"/>
      <c r="S531" s="72"/>
      <c r="T531" s="73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T531" s="18" t="s">
        <v>193</v>
      </c>
      <c r="AU531" s="18" t="s">
        <v>85</v>
      </c>
    </row>
    <row r="532" spans="1:65" s="14" customFormat="1" ht="11.25">
      <c r="B532" s="216"/>
      <c r="C532" s="217"/>
      <c r="D532" s="207" t="s">
        <v>184</v>
      </c>
      <c r="E532" s="218" t="s">
        <v>1</v>
      </c>
      <c r="F532" s="219" t="s">
        <v>1561</v>
      </c>
      <c r="G532" s="217"/>
      <c r="H532" s="220">
        <v>200</v>
      </c>
      <c r="I532" s="221"/>
      <c r="J532" s="217"/>
      <c r="K532" s="217"/>
      <c r="L532" s="222"/>
      <c r="M532" s="223"/>
      <c r="N532" s="224"/>
      <c r="O532" s="224"/>
      <c r="P532" s="224"/>
      <c r="Q532" s="224"/>
      <c r="R532" s="224"/>
      <c r="S532" s="224"/>
      <c r="T532" s="225"/>
      <c r="AT532" s="226" t="s">
        <v>184</v>
      </c>
      <c r="AU532" s="226" t="s">
        <v>85</v>
      </c>
      <c r="AV532" s="14" t="s">
        <v>85</v>
      </c>
      <c r="AW532" s="14" t="s">
        <v>34</v>
      </c>
      <c r="AX532" s="14" t="s">
        <v>83</v>
      </c>
      <c r="AY532" s="226" t="s">
        <v>175</v>
      </c>
    </row>
    <row r="533" spans="1:65" s="2" customFormat="1" ht="24.2" customHeight="1">
      <c r="A533" s="35"/>
      <c r="B533" s="36"/>
      <c r="C533" s="254" t="s">
        <v>1349</v>
      </c>
      <c r="D533" s="254" t="s">
        <v>539</v>
      </c>
      <c r="E533" s="255" t="s">
        <v>4542</v>
      </c>
      <c r="F533" s="256" t="s">
        <v>4543</v>
      </c>
      <c r="G533" s="257" t="s">
        <v>1527</v>
      </c>
      <c r="H533" s="258">
        <v>5</v>
      </c>
      <c r="I533" s="259"/>
      <c r="J533" s="260">
        <f>ROUND(I533*H533,2)</f>
        <v>0</v>
      </c>
      <c r="K533" s="256" t="s">
        <v>1</v>
      </c>
      <c r="L533" s="261"/>
      <c r="M533" s="262" t="s">
        <v>1</v>
      </c>
      <c r="N533" s="263" t="s">
        <v>41</v>
      </c>
      <c r="O533" s="72"/>
      <c r="P533" s="201">
        <f>O533*H533</f>
        <v>0</v>
      </c>
      <c r="Q533" s="201">
        <v>0</v>
      </c>
      <c r="R533" s="201">
        <f>Q533*H533</f>
        <v>0</v>
      </c>
      <c r="S533" s="201">
        <v>0</v>
      </c>
      <c r="T533" s="202">
        <f>S533*H533</f>
        <v>0</v>
      </c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R533" s="203" t="s">
        <v>3048</v>
      </c>
      <c r="AT533" s="203" t="s">
        <v>539</v>
      </c>
      <c r="AU533" s="203" t="s">
        <v>85</v>
      </c>
      <c r="AY533" s="18" t="s">
        <v>175</v>
      </c>
      <c r="BE533" s="204">
        <f>IF(N533="základní",J533,0)</f>
        <v>0</v>
      </c>
      <c r="BF533" s="204">
        <f>IF(N533="snížená",J533,0)</f>
        <v>0</v>
      </c>
      <c r="BG533" s="204">
        <f>IF(N533="zákl. přenesená",J533,0)</f>
        <v>0</v>
      </c>
      <c r="BH533" s="204">
        <f>IF(N533="sníž. přenesená",J533,0)</f>
        <v>0</v>
      </c>
      <c r="BI533" s="204">
        <f>IF(N533="nulová",J533,0)</f>
        <v>0</v>
      </c>
      <c r="BJ533" s="18" t="s">
        <v>83</v>
      </c>
      <c r="BK533" s="204">
        <f>ROUND(I533*H533,2)</f>
        <v>0</v>
      </c>
      <c r="BL533" s="18" t="s">
        <v>3048</v>
      </c>
      <c r="BM533" s="203" t="s">
        <v>4544</v>
      </c>
    </row>
    <row r="534" spans="1:65" s="14" customFormat="1" ht="11.25">
      <c r="B534" s="216"/>
      <c r="C534" s="217"/>
      <c r="D534" s="207" t="s">
        <v>184</v>
      </c>
      <c r="E534" s="218" t="s">
        <v>1</v>
      </c>
      <c r="F534" s="219" t="s">
        <v>209</v>
      </c>
      <c r="G534" s="217"/>
      <c r="H534" s="220">
        <v>5</v>
      </c>
      <c r="I534" s="221"/>
      <c r="J534" s="217"/>
      <c r="K534" s="217"/>
      <c r="L534" s="222"/>
      <c r="M534" s="223"/>
      <c r="N534" s="224"/>
      <c r="O534" s="224"/>
      <c r="P534" s="224"/>
      <c r="Q534" s="224"/>
      <c r="R534" s="224"/>
      <c r="S534" s="224"/>
      <c r="T534" s="225"/>
      <c r="AT534" s="226" t="s">
        <v>184</v>
      </c>
      <c r="AU534" s="226" t="s">
        <v>85</v>
      </c>
      <c r="AV534" s="14" t="s">
        <v>85</v>
      </c>
      <c r="AW534" s="14" t="s">
        <v>34</v>
      </c>
      <c r="AX534" s="14" t="s">
        <v>83</v>
      </c>
      <c r="AY534" s="226" t="s">
        <v>175</v>
      </c>
    </row>
    <row r="535" spans="1:65" s="2" customFormat="1" ht="24.2" customHeight="1">
      <c r="A535" s="35"/>
      <c r="B535" s="36"/>
      <c r="C535" s="192" t="s">
        <v>1356</v>
      </c>
      <c r="D535" s="192" t="s">
        <v>178</v>
      </c>
      <c r="E535" s="193" t="s">
        <v>4155</v>
      </c>
      <c r="F535" s="194" t="s">
        <v>4156</v>
      </c>
      <c r="G535" s="195" t="s">
        <v>181</v>
      </c>
      <c r="H535" s="196">
        <v>5</v>
      </c>
      <c r="I535" s="197"/>
      <c r="J535" s="198">
        <f>ROUND(I535*H535,2)</f>
        <v>0</v>
      </c>
      <c r="K535" s="194" t="s">
        <v>224</v>
      </c>
      <c r="L535" s="40"/>
      <c r="M535" s="199" t="s">
        <v>1</v>
      </c>
      <c r="N535" s="200" t="s">
        <v>41</v>
      </c>
      <c r="O535" s="72"/>
      <c r="P535" s="201">
        <f>O535*H535</f>
        <v>0</v>
      </c>
      <c r="Q535" s="201">
        <v>0</v>
      </c>
      <c r="R535" s="201">
        <f>Q535*H535</f>
        <v>0</v>
      </c>
      <c r="S535" s="201">
        <v>0</v>
      </c>
      <c r="T535" s="202">
        <f>S535*H535</f>
        <v>0</v>
      </c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R535" s="203" t="s">
        <v>3048</v>
      </c>
      <c r="AT535" s="203" t="s">
        <v>178</v>
      </c>
      <c r="AU535" s="203" t="s">
        <v>85</v>
      </c>
      <c r="AY535" s="18" t="s">
        <v>175</v>
      </c>
      <c r="BE535" s="204">
        <f>IF(N535="základní",J535,0)</f>
        <v>0</v>
      </c>
      <c r="BF535" s="204">
        <f>IF(N535="snížená",J535,0)</f>
        <v>0</v>
      </c>
      <c r="BG535" s="204">
        <f>IF(N535="zákl. přenesená",J535,0)</f>
        <v>0</v>
      </c>
      <c r="BH535" s="204">
        <f>IF(N535="sníž. přenesená",J535,0)</f>
        <v>0</v>
      </c>
      <c r="BI535" s="204">
        <f>IF(N535="nulová",J535,0)</f>
        <v>0</v>
      </c>
      <c r="BJ535" s="18" t="s">
        <v>83</v>
      </c>
      <c r="BK535" s="204">
        <f>ROUND(I535*H535,2)</f>
        <v>0</v>
      </c>
      <c r="BL535" s="18" t="s">
        <v>3048</v>
      </c>
      <c r="BM535" s="203" t="s">
        <v>4545</v>
      </c>
    </row>
    <row r="536" spans="1:65" s="2" customFormat="1" ht="11.25">
      <c r="A536" s="35"/>
      <c r="B536" s="36"/>
      <c r="C536" s="37"/>
      <c r="D536" s="227" t="s">
        <v>193</v>
      </c>
      <c r="E536" s="37"/>
      <c r="F536" s="228" t="s">
        <v>4158</v>
      </c>
      <c r="G536" s="37"/>
      <c r="H536" s="37"/>
      <c r="I536" s="229"/>
      <c r="J536" s="37"/>
      <c r="K536" s="37"/>
      <c r="L536" s="40"/>
      <c r="M536" s="230"/>
      <c r="N536" s="231"/>
      <c r="O536" s="72"/>
      <c r="P536" s="72"/>
      <c r="Q536" s="72"/>
      <c r="R536" s="72"/>
      <c r="S536" s="72"/>
      <c r="T536" s="73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T536" s="18" t="s">
        <v>193</v>
      </c>
      <c r="AU536" s="18" t="s">
        <v>85</v>
      </c>
    </row>
    <row r="537" spans="1:65" s="14" customFormat="1" ht="11.25">
      <c r="B537" s="216"/>
      <c r="C537" s="217"/>
      <c r="D537" s="207" t="s">
        <v>184</v>
      </c>
      <c r="E537" s="218" t="s">
        <v>1</v>
      </c>
      <c r="F537" s="219" t="s">
        <v>209</v>
      </c>
      <c r="G537" s="217"/>
      <c r="H537" s="220">
        <v>5</v>
      </c>
      <c r="I537" s="221"/>
      <c r="J537" s="217"/>
      <c r="K537" s="217"/>
      <c r="L537" s="222"/>
      <c r="M537" s="223"/>
      <c r="N537" s="224"/>
      <c r="O537" s="224"/>
      <c r="P537" s="224"/>
      <c r="Q537" s="224"/>
      <c r="R537" s="224"/>
      <c r="S537" s="224"/>
      <c r="T537" s="225"/>
      <c r="AT537" s="226" t="s">
        <v>184</v>
      </c>
      <c r="AU537" s="226" t="s">
        <v>85</v>
      </c>
      <c r="AV537" s="14" t="s">
        <v>85</v>
      </c>
      <c r="AW537" s="14" t="s">
        <v>34</v>
      </c>
      <c r="AX537" s="14" t="s">
        <v>83</v>
      </c>
      <c r="AY537" s="226" t="s">
        <v>175</v>
      </c>
    </row>
    <row r="538" spans="1:65" s="2" customFormat="1" ht="24.2" customHeight="1">
      <c r="A538" s="35"/>
      <c r="B538" s="36"/>
      <c r="C538" s="254" t="s">
        <v>1363</v>
      </c>
      <c r="D538" s="254" t="s">
        <v>539</v>
      </c>
      <c r="E538" s="255" t="s">
        <v>4546</v>
      </c>
      <c r="F538" s="256" t="s">
        <v>4547</v>
      </c>
      <c r="G538" s="257" t="s">
        <v>1527</v>
      </c>
      <c r="H538" s="258">
        <v>1</v>
      </c>
      <c r="I538" s="259"/>
      <c r="J538" s="260">
        <f>ROUND(I538*H538,2)</f>
        <v>0</v>
      </c>
      <c r="K538" s="256" t="s">
        <v>1</v>
      </c>
      <c r="L538" s="261"/>
      <c r="M538" s="262" t="s">
        <v>1</v>
      </c>
      <c r="N538" s="263" t="s">
        <v>41</v>
      </c>
      <c r="O538" s="72"/>
      <c r="P538" s="201">
        <f>O538*H538</f>
        <v>0</v>
      </c>
      <c r="Q538" s="201">
        <v>0</v>
      </c>
      <c r="R538" s="201">
        <f>Q538*H538</f>
        <v>0</v>
      </c>
      <c r="S538" s="201">
        <v>0</v>
      </c>
      <c r="T538" s="202">
        <f>S538*H538</f>
        <v>0</v>
      </c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R538" s="203" t="s">
        <v>3048</v>
      </c>
      <c r="AT538" s="203" t="s">
        <v>539</v>
      </c>
      <c r="AU538" s="203" t="s">
        <v>85</v>
      </c>
      <c r="AY538" s="18" t="s">
        <v>175</v>
      </c>
      <c r="BE538" s="204">
        <f>IF(N538="základní",J538,0)</f>
        <v>0</v>
      </c>
      <c r="BF538" s="204">
        <f>IF(N538="snížená",J538,0)</f>
        <v>0</v>
      </c>
      <c r="BG538" s="204">
        <f>IF(N538="zákl. přenesená",J538,0)</f>
        <v>0</v>
      </c>
      <c r="BH538" s="204">
        <f>IF(N538="sníž. přenesená",J538,0)</f>
        <v>0</v>
      </c>
      <c r="BI538" s="204">
        <f>IF(N538="nulová",J538,0)</f>
        <v>0</v>
      </c>
      <c r="BJ538" s="18" t="s">
        <v>83</v>
      </c>
      <c r="BK538" s="204">
        <f>ROUND(I538*H538,2)</f>
        <v>0</v>
      </c>
      <c r="BL538" s="18" t="s">
        <v>3048</v>
      </c>
      <c r="BM538" s="203" t="s">
        <v>4548</v>
      </c>
    </row>
    <row r="539" spans="1:65" s="14" customFormat="1" ht="11.25">
      <c r="B539" s="216"/>
      <c r="C539" s="217"/>
      <c r="D539" s="207" t="s">
        <v>184</v>
      </c>
      <c r="E539" s="218" t="s">
        <v>1</v>
      </c>
      <c r="F539" s="219" t="s">
        <v>83</v>
      </c>
      <c r="G539" s="217"/>
      <c r="H539" s="220">
        <v>1</v>
      </c>
      <c r="I539" s="221"/>
      <c r="J539" s="217"/>
      <c r="K539" s="217"/>
      <c r="L539" s="222"/>
      <c r="M539" s="223"/>
      <c r="N539" s="224"/>
      <c r="O539" s="224"/>
      <c r="P539" s="224"/>
      <c r="Q539" s="224"/>
      <c r="R539" s="224"/>
      <c r="S539" s="224"/>
      <c r="T539" s="225"/>
      <c r="AT539" s="226" t="s">
        <v>184</v>
      </c>
      <c r="AU539" s="226" t="s">
        <v>85</v>
      </c>
      <c r="AV539" s="14" t="s">
        <v>85</v>
      </c>
      <c r="AW539" s="14" t="s">
        <v>34</v>
      </c>
      <c r="AX539" s="14" t="s">
        <v>83</v>
      </c>
      <c r="AY539" s="226" t="s">
        <v>175</v>
      </c>
    </row>
    <row r="540" spans="1:65" s="2" customFormat="1" ht="16.5" customHeight="1">
      <c r="A540" s="35"/>
      <c r="B540" s="36"/>
      <c r="C540" s="192" t="s">
        <v>1368</v>
      </c>
      <c r="D540" s="192" t="s">
        <v>178</v>
      </c>
      <c r="E540" s="193" t="s">
        <v>4549</v>
      </c>
      <c r="F540" s="194" t="s">
        <v>4550</v>
      </c>
      <c r="G540" s="195" t="s">
        <v>181</v>
      </c>
      <c r="H540" s="196">
        <v>1</v>
      </c>
      <c r="I540" s="197"/>
      <c r="J540" s="198">
        <f>ROUND(I540*H540,2)</f>
        <v>0</v>
      </c>
      <c r="K540" s="194" t="s">
        <v>224</v>
      </c>
      <c r="L540" s="40"/>
      <c r="M540" s="199" t="s">
        <v>1</v>
      </c>
      <c r="N540" s="200" t="s">
        <v>41</v>
      </c>
      <c r="O540" s="72"/>
      <c r="P540" s="201">
        <f>O540*H540</f>
        <v>0</v>
      </c>
      <c r="Q540" s="201">
        <v>0</v>
      </c>
      <c r="R540" s="201">
        <f>Q540*H540</f>
        <v>0</v>
      </c>
      <c r="S540" s="201">
        <v>0</v>
      </c>
      <c r="T540" s="202">
        <f>S540*H540</f>
        <v>0</v>
      </c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R540" s="203" t="s">
        <v>3048</v>
      </c>
      <c r="AT540" s="203" t="s">
        <v>178</v>
      </c>
      <c r="AU540" s="203" t="s">
        <v>85</v>
      </c>
      <c r="AY540" s="18" t="s">
        <v>175</v>
      </c>
      <c r="BE540" s="204">
        <f>IF(N540="základní",J540,0)</f>
        <v>0</v>
      </c>
      <c r="BF540" s="204">
        <f>IF(N540="snížená",J540,0)</f>
        <v>0</v>
      </c>
      <c r="BG540" s="204">
        <f>IF(N540="zákl. přenesená",J540,0)</f>
        <v>0</v>
      </c>
      <c r="BH540" s="204">
        <f>IF(N540="sníž. přenesená",J540,0)</f>
        <v>0</v>
      </c>
      <c r="BI540" s="204">
        <f>IF(N540="nulová",J540,0)</f>
        <v>0</v>
      </c>
      <c r="BJ540" s="18" t="s">
        <v>83</v>
      </c>
      <c r="BK540" s="204">
        <f>ROUND(I540*H540,2)</f>
        <v>0</v>
      </c>
      <c r="BL540" s="18" t="s">
        <v>3048</v>
      </c>
      <c r="BM540" s="203" t="s">
        <v>4551</v>
      </c>
    </row>
    <row r="541" spans="1:65" s="2" customFormat="1" ht="11.25">
      <c r="A541" s="35"/>
      <c r="B541" s="36"/>
      <c r="C541" s="37"/>
      <c r="D541" s="227" t="s">
        <v>193</v>
      </c>
      <c r="E541" s="37"/>
      <c r="F541" s="228" t="s">
        <v>4552</v>
      </c>
      <c r="G541" s="37"/>
      <c r="H541" s="37"/>
      <c r="I541" s="229"/>
      <c r="J541" s="37"/>
      <c r="K541" s="37"/>
      <c r="L541" s="40"/>
      <c r="M541" s="230"/>
      <c r="N541" s="231"/>
      <c r="O541" s="72"/>
      <c r="P541" s="72"/>
      <c r="Q541" s="72"/>
      <c r="R541" s="72"/>
      <c r="S541" s="72"/>
      <c r="T541" s="73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T541" s="18" t="s">
        <v>193</v>
      </c>
      <c r="AU541" s="18" t="s">
        <v>85</v>
      </c>
    </row>
    <row r="542" spans="1:65" s="14" customFormat="1" ht="11.25">
      <c r="B542" s="216"/>
      <c r="C542" s="217"/>
      <c r="D542" s="207" t="s">
        <v>184</v>
      </c>
      <c r="E542" s="218" t="s">
        <v>1</v>
      </c>
      <c r="F542" s="219" t="s">
        <v>83</v>
      </c>
      <c r="G542" s="217"/>
      <c r="H542" s="220">
        <v>1</v>
      </c>
      <c r="I542" s="221"/>
      <c r="J542" s="217"/>
      <c r="K542" s="217"/>
      <c r="L542" s="222"/>
      <c r="M542" s="276"/>
      <c r="N542" s="277"/>
      <c r="O542" s="277"/>
      <c r="P542" s="277"/>
      <c r="Q542" s="277"/>
      <c r="R542" s="277"/>
      <c r="S542" s="277"/>
      <c r="T542" s="278"/>
      <c r="AT542" s="226" t="s">
        <v>184</v>
      </c>
      <c r="AU542" s="226" t="s">
        <v>85</v>
      </c>
      <c r="AV542" s="14" t="s">
        <v>85</v>
      </c>
      <c r="AW542" s="14" t="s">
        <v>34</v>
      </c>
      <c r="AX542" s="14" t="s">
        <v>83</v>
      </c>
      <c r="AY542" s="226" t="s">
        <v>175</v>
      </c>
    </row>
    <row r="543" spans="1:65" s="2" customFormat="1" ht="6.95" customHeight="1">
      <c r="A543" s="35"/>
      <c r="B543" s="55"/>
      <c r="C543" s="56"/>
      <c r="D543" s="56"/>
      <c r="E543" s="56"/>
      <c r="F543" s="56"/>
      <c r="G543" s="56"/>
      <c r="H543" s="56"/>
      <c r="I543" s="56"/>
      <c r="J543" s="56"/>
      <c r="K543" s="56"/>
      <c r="L543" s="40"/>
      <c r="M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</row>
  </sheetData>
  <sheetProtection algorithmName="SHA-512" hashValue="fFEUFLZf2Q0izb+MRyMI66OpSdxpJwkZ/eqU28B2sv8MZDfSMwDLcu8Z163zpK445jjEBD3Gj/sx1dJIV2x61A==" saltValue="k1JUjR1ImrafPFjM/TJ5NSG4MmRyr5iLTkryq9zzy6LLSSrXcD9jLya5y1KNEEL5GiBefXwRcOMLUa+SHDa63Q==" spinCount="100000" sheet="1" objects="1" scenarios="1" formatColumns="0" formatRows="0" autoFilter="0"/>
  <autoFilter ref="C134:K542"/>
  <mergeCells count="12">
    <mergeCell ref="E127:H127"/>
    <mergeCell ref="L2:V2"/>
    <mergeCell ref="E85:H85"/>
    <mergeCell ref="E87:H87"/>
    <mergeCell ref="E89:H89"/>
    <mergeCell ref="E123:H123"/>
    <mergeCell ref="E125:H125"/>
    <mergeCell ref="E7:H7"/>
    <mergeCell ref="E9:H9"/>
    <mergeCell ref="E11:H11"/>
    <mergeCell ref="E20:H20"/>
    <mergeCell ref="E29:H29"/>
  </mergeCells>
  <hyperlinks>
    <hyperlink ref="F139" r:id="rId1"/>
    <hyperlink ref="F142" r:id="rId2"/>
    <hyperlink ref="F145" r:id="rId3"/>
    <hyperlink ref="F148" r:id="rId4"/>
    <hyperlink ref="F151" r:id="rId5"/>
    <hyperlink ref="F154" r:id="rId6"/>
    <hyperlink ref="F157" r:id="rId7"/>
    <hyperlink ref="F165" r:id="rId8"/>
    <hyperlink ref="F170" r:id="rId9"/>
    <hyperlink ref="F177" r:id="rId10"/>
    <hyperlink ref="F185" r:id="rId11"/>
    <hyperlink ref="F192" r:id="rId12"/>
    <hyperlink ref="F197" r:id="rId13"/>
    <hyperlink ref="F206" r:id="rId14"/>
    <hyperlink ref="F211" r:id="rId15"/>
    <hyperlink ref="F214" r:id="rId16"/>
    <hyperlink ref="F217" r:id="rId17"/>
    <hyperlink ref="F222" r:id="rId18"/>
    <hyperlink ref="F225" r:id="rId19"/>
    <hyperlink ref="F228" r:id="rId20"/>
    <hyperlink ref="F233" r:id="rId21"/>
    <hyperlink ref="F238" r:id="rId22"/>
    <hyperlink ref="F243" r:id="rId23"/>
    <hyperlink ref="F246" r:id="rId24"/>
    <hyperlink ref="F254" r:id="rId25"/>
    <hyperlink ref="F259" r:id="rId26"/>
    <hyperlink ref="F262" r:id="rId27"/>
    <hyperlink ref="F267" r:id="rId28"/>
    <hyperlink ref="F272" r:id="rId29"/>
    <hyperlink ref="F277" r:id="rId30"/>
    <hyperlink ref="F282" r:id="rId31"/>
    <hyperlink ref="F287" r:id="rId32"/>
    <hyperlink ref="F292" r:id="rId33"/>
    <hyperlink ref="F295" r:id="rId34"/>
    <hyperlink ref="F300" r:id="rId35"/>
    <hyperlink ref="F303" r:id="rId36"/>
    <hyperlink ref="F329" r:id="rId37"/>
    <hyperlink ref="F334" r:id="rId38"/>
    <hyperlink ref="F340" r:id="rId39"/>
    <hyperlink ref="F345" r:id="rId40"/>
    <hyperlink ref="F350" r:id="rId41"/>
    <hyperlink ref="F363" r:id="rId42"/>
    <hyperlink ref="F368" r:id="rId43"/>
    <hyperlink ref="F371" r:id="rId44"/>
    <hyperlink ref="F379" r:id="rId45"/>
    <hyperlink ref="F384" r:id="rId46"/>
    <hyperlink ref="F389" r:id="rId47"/>
    <hyperlink ref="F394" r:id="rId48"/>
    <hyperlink ref="F403" r:id="rId49"/>
    <hyperlink ref="F411" r:id="rId50"/>
    <hyperlink ref="F420" r:id="rId51"/>
    <hyperlink ref="F428" r:id="rId52"/>
    <hyperlink ref="F433" r:id="rId53"/>
    <hyperlink ref="F438" r:id="rId54"/>
    <hyperlink ref="F445" r:id="rId55"/>
    <hyperlink ref="F452" r:id="rId56"/>
    <hyperlink ref="F465" r:id="rId57"/>
    <hyperlink ref="F475" r:id="rId58"/>
    <hyperlink ref="F478" r:id="rId59"/>
    <hyperlink ref="F483" r:id="rId60"/>
    <hyperlink ref="F493" r:id="rId61"/>
    <hyperlink ref="F498" r:id="rId62"/>
    <hyperlink ref="F521" r:id="rId63"/>
    <hyperlink ref="F526" r:id="rId64"/>
    <hyperlink ref="F531" r:id="rId65"/>
    <hyperlink ref="F536" r:id="rId66"/>
    <hyperlink ref="F541" r:id="rId67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117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4553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">
        <v>1</v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">
        <v>4005</v>
      </c>
      <c r="F26" s="35"/>
      <c r="G26" s="35"/>
      <c r="H26" s="35"/>
      <c r="I26" s="120" t="s">
        <v>27</v>
      </c>
      <c r="J26" s="111" t="s">
        <v>1</v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ROUND(J121,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ROUND((SUM(BE121:BE192)),  2)</f>
        <v>0</v>
      </c>
      <c r="G35" s="35"/>
      <c r="H35" s="35"/>
      <c r="I35" s="131">
        <v>0.21</v>
      </c>
      <c r="J35" s="130">
        <f>ROUND(((SUM(BE121:BE192))*I35),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ROUND((SUM(BF121:BF192)),  2)</f>
        <v>0</v>
      </c>
      <c r="G36" s="35"/>
      <c r="H36" s="35"/>
      <c r="I36" s="131">
        <v>0.12</v>
      </c>
      <c r="J36" s="130">
        <f>ROUND(((SUM(BF121:BF192))*I36),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ROUND((SUM(BG121:BG192)),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ROUND((SUM(BH121:BH192)),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ROUND((SUM(BI121:BI192)),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D1.01.4h3 - Elektrická požární signalizace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Frýba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J121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4554</v>
      </c>
      <c r="E99" s="157"/>
      <c r="F99" s="157"/>
      <c r="G99" s="157"/>
      <c r="H99" s="157"/>
      <c r="I99" s="157"/>
      <c r="J99" s="158">
        <f>J122</f>
        <v>0</v>
      </c>
      <c r="K99" s="155"/>
      <c r="L99" s="159"/>
    </row>
    <row r="100" spans="1:47" s="2" customFormat="1" ht="21.75" customHeight="1">
      <c r="A100" s="35"/>
      <c r="B100" s="36"/>
      <c r="C100" s="37"/>
      <c r="D100" s="37"/>
      <c r="E100" s="37"/>
      <c r="F100" s="37"/>
      <c r="G100" s="37"/>
      <c r="H100" s="37"/>
      <c r="I100" s="37"/>
      <c r="J100" s="37"/>
      <c r="K100" s="37"/>
      <c r="L100" s="52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47" s="2" customFormat="1" ht="6.95" customHeight="1">
      <c r="A101" s="35"/>
      <c r="B101" s="55"/>
      <c r="C101" s="56"/>
      <c r="D101" s="56"/>
      <c r="E101" s="56"/>
      <c r="F101" s="56"/>
      <c r="G101" s="56"/>
      <c r="H101" s="56"/>
      <c r="I101" s="56"/>
      <c r="J101" s="56"/>
      <c r="K101" s="56"/>
      <c r="L101" s="52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5" spans="1:47" s="2" customFormat="1" ht="6.95" customHeight="1">
      <c r="A105" s="35"/>
      <c r="B105" s="57"/>
      <c r="C105" s="58"/>
      <c r="D105" s="58"/>
      <c r="E105" s="58"/>
      <c r="F105" s="58"/>
      <c r="G105" s="58"/>
      <c r="H105" s="58"/>
      <c r="I105" s="58"/>
      <c r="J105" s="58"/>
      <c r="K105" s="58"/>
      <c r="L105" s="52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pans="1:47" s="2" customFormat="1" ht="24.95" customHeight="1">
      <c r="A106" s="35"/>
      <c r="B106" s="36"/>
      <c r="C106" s="24" t="s">
        <v>160</v>
      </c>
      <c r="D106" s="37"/>
      <c r="E106" s="37"/>
      <c r="F106" s="37"/>
      <c r="G106" s="37"/>
      <c r="H106" s="37"/>
      <c r="I106" s="37"/>
      <c r="J106" s="37"/>
      <c r="K106" s="37"/>
      <c r="L106" s="52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47" s="2" customFormat="1" ht="6.95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52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47" s="2" customFormat="1" ht="12" customHeight="1">
      <c r="A108" s="35"/>
      <c r="B108" s="36"/>
      <c r="C108" s="30" t="s">
        <v>16</v>
      </c>
      <c r="D108" s="37"/>
      <c r="E108" s="37"/>
      <c r="F108" s="37"/>
      <c r="G108" s="37"/>
      <c r="H108" s="37"/>
      <c r="I108" s="37"/>
      <c r="J108" s="37"/>
      <c r="K108" s="37"/>
      <c r="L108" s="52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47" s="2" customFormat="1" ht="26.25" customHeight="1">
      <c r="A109" s="35"/>
      <c r="B109" s="36"/>
      <c r="C109" s="37"/>
      <c r="D109" s="37"/>
      <c r="E109" s="331" t="str">
        <f>E7</f>
        <v>OBJEKT E 1.PP+1.NP ETAPA 1 - stavební úpravy, Krajská zdravotní, a.s. – Nemocnice Děčín - Optimalizace 1.PP</v>
      </c>
      <c r="F109" s="332"/>
      <c r="G109" s="332"/>
      <c r="H109" s="332"/>
      <c r="I109" s="37"/>
      <c r="J109" s="37"/>
      <c r="K109" s="37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1" customFormat="1" ht="12" customHeight="1">
      <c r="B110" s="22"/>
      <c r="C110" s="30" t="s">
        <v>125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pans="1:47" s="2" customFormat="1" ht="16.5" customHeight="1">
      <c r="A111" s="35"/>
      <c r="B111" s="36"/>
      <c r="C111" s="37"/>
      <c r="D111" s="37"/>
      <c r="E111" s="331" t="s">
        <v>126</v>
      </c>
      <c r="F111" s="333"/>
      <c r="G111" s="333"/>
      <c r="H111" s="333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12" customHeight="1">
      <c r="A112" s="35"/>
      <c r="B112" s="36"/>
      <c r="C112" s="30" t="s">
        <v>127</v>
      </c>
      <c r="D112" s="37"/>
      <c r="E112" s="37"/>
      <c r="F112" s="37"/>
      <c r="G112" s="37"/>
      <c r="H112" s="37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16.5" customHeight="1">
      <c r="A113" s="35"/>
      <c r="B113" s="36"/>
      <c r="C113" s="37"/>
      <c r="D113" s="37"/>
      <c r="E113" s="284" t="str">
        <f>E11</f>
        <v>D1.01.4h3 - Elektrická požární signalizace</v>
      </c>
      <c r="F113" s="333"/>
      <c r="G113" s="333"/>
      <c r="H113" s="333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6.95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12" customHeight="1">
      <c r="A115" s="35"/>
      <c r="B115" s="36"/>
      <c r="C115" s="30" t="s">
        <v>20</v>
      </c>
      <c r="D115" s="37"/>
      <c r="E115" s="37"/>
      <c r="F115" s="28" t="str">
        <f>F14</f>
        <v>Děčín</v>
      </c>
      <c r="G115" s="37"/>
      <c r="H115" s="37"/>
      <c r="I115" s="30" t="s">
        <v>22</v>
      </c>
      <c r="J115" s="67" t="str">
        <f>IF(J14="","",J14)</f>
        <v>24. 6. 2025</v>
      </c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6.95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25.7" customHeight="1">
      <c r="A117" s="35"/>
      <c r="B117" s="36"/>
      <c r="C117" s="30" t="s">
        <v>24</v>
      </c>
      <c r="D117" s="37"/>
      <c r="E117" s="37"/>
      <c r="F117" s="28" t="str">
        <f>E17</f>
        <v>Krajská zdravotní, a.s., Ústí nad Labem</v>
      </c>
      <c r="G117" s="37"/>
      <c r="H117" s="37"/>
      <c r="I117" s="30" t="s">
        <v>30</v>
      </c>
      <c r="J117" s="33" t="str">
        <f>E23</f>
        <v>PENTA PROJEKT s.r.o., Jihlava</v>
      </c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15.2" customHeight="1">
      <c r="A118" s="35"/>
      <c r="B118" s="36"/>
      <c r="C118" s="30" t="s">
        <v>28</v>
      </c>
      <c r="D118" s="37"/>
      <c r="E118" s="37"/>
      <c r="F118" s="28" t="str">
        <f>IF(E20="","",E20)</f>
        <v>Vyplň údaj</v>
      </c>
      <c r="G118" s="37"/>
      <c r="H118" s="37"/>
      <c r="I118" s="30" t="s">
        <v>32</v>
      </c>
      <c r="J118" s="33" t="str">
        <f>E26</f>
        <v>Frýba</v>
      </c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0.35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11" customFormat="1" ht="29.25" customHeight="1">
      <c r="A120" s="165"/>
      <c r="B120" s="166"/>
      <c r="C120" s="167" t="s">
        <v>161</v>
      </c>
      <c r="D120" s="168" t="s">
        <v>61</v>
      </c>
      <c r="E120" s="168" t="s">
        <v>57</v>
      </c>
      <c r="F120" s="168" t="s">
        <v>58</v>
      </c>
      <c r="G120" s="168" t="s">
        <v>162</v>
      </c>
      <c r="H120" s="168" t="s">
        <v>163</v>
      </c>
      <c r="I120" s="168" t="s">
        <v>164</v>
      </c>
      <c r="J120" s="168" t="s">
        <v>131</v>
      </c>
      <c r="K120" s="169" t="s">
        <v>165</v>
      </c>
      <c r="L120" s="170"/>
      <c r="M120" s="76" t="s">
        <v>1</v>
      </c>
      <c r="N120" s="77" t="s">
        <v>40</v>
      </c>
      <c r="O120" s="77" t="s">
        <v>166</v>
      </c>
      <c r="P120" s="77" t="s">
        <v>167</v>
      </c>
      <c r="Q120" s="77" t="s">
        <v>168</v>
      </c>
      <c r="R120" s="77" t="s">
        <v>169</v>
      </c>
      <c r="S120" s="77" t="s">
        <v>170</v>
      </c>
      <c r="T120" s="78" t="s">
        <v>171</v>
      </c>
      <c r="U120" s="165"/>
      <c r="V120" s="165"/>
      <c r="W120" s="165"/>
      <c r="X120" s="165"/>
      <c r="Y120" s="165"/>
      <c r="Z120" s="165"/>
      <c r="AA120" s="165"/>
      <c r="AB120" s="165"/>
      <c r="AC120" s="165"/>
      <c r="AD120" s="165"/>
      <c r="AE120" s="165"/>
    </row>
    <row r="121" spans="1:65" s="2" customFormat="1" ht="22.9" customHeight="1">
      <c r="A121" s="35"/>
      <c r="B121" s="36"/>
      <c r="C121" s="83" t="s">
        <v>172</v>
      </c>
      <c r="D121" s="37"/>
      <c r="E121" s="37"/>
      <c r="F121" s="37"/>
      <c r="G121" s="37"/>
      <c r="H121" s="37"/>
      <c r="I121" s="37"/>
      <c r="J121" s="171">
        <f>BK121</f>
        <v>0</v>
      </c>
      <c r="K121" s="37"/>
      <c r="L121" s="40"/>
      <c r="M121" s="79"/>
      <c r="N121" s="172"/>
      <c r="O121" s="80"/>
      <c r="P121" s="173">
        <f>P122</f>
        <v>0</v>
      </c>
      <c r="Q121" s="80"/>
      <c r="R121" s="173">
        <f>R122</f>
        <v>0</v>
      </c>
      <c r="S121" s="80"/>
      <c r="T121" s="174">
        <f>T122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8" t="s">
        <v>75</v>
      </c>
      <c r="AU121" s="18" t="s">
        <v>133</v>
      </c>
      <c r="BK121" s="175">
        <f>BK122</f>
        <v>0</v>
      </c>
    </row>
    <row r="122" spans="1:65" s="12" customFormat="1" ht="25.9" customHeight="1">
      <c r="B122" s="176"/>
      <c r="C122" s="177"/>
      <c r="D122" s="178" t="s">
        <v>75</v>
      </c>
      <c r="E122" s="179" t="s">
        <v>115</v>
      </c>
      <c r="F122" s="179" t="s">
        <v>4555</v>
      </c>
      <c r="G122" s="177"/>
      <c r="H122" s="177"/>
      <c r="I122" s="180"/>
      <c r="J122" s="181">
        <f>BK122</f>
        <v>0</v>
      </c>
      <c r="K122" s="177"/>
      <c r="L122" s="182"/>
      <c r="M122" s="183"/>
      <c r="N122" s="184"/>
      <c r="O122" s="184"/>
      <c r="P122" s="185">
        <f>SUM(P123:P192)</f>
        <v>0</v>
      </c>
      <c r="Q122" s="184"/>
      <c r="R122" s="185">
        <f>SUM(R123:R192)</f>
        <v>0</v>
      </c>
      <c r="S122" s="184"/>
      <c r="T122" s="186">
        <f>SUM(T123:T192)</f>
        <v>0</v>
      </c>
      <c r="AR122" s="187" t="s">
        <v>83</v>
      </c>
      <c r="AT122" s="188" t="s">
        <v>75</v>
      </c>
      <c r="AU122" s="188" t="s">
        <v>76</v>
      </c>
      <c r="AY122" s="187" t="s">
        <v>175</v>
      </c>
      <c r="BK122" s="189">
        <f>SUM(BK123:BK192)</f>
        <v>0</v>
      </c>
    </row>
    <row r="123" spans="1:65" s="2" customFormat="1" ht="33" customHeight="1">
      <c r="A123" s="35"/>
      <c r="B123" s="36"/>
      <c r="C123" s="254" t="s">
        <v>83</v>
      </c>
      <c r="D123" s="254" t="s">
        <v>539</v>
      </c>
      <c r="E123" s="255" t="s">
        <v>4556</v>
      </c>
      <c r="F123" s="256" t="s">
        <v>4557</v>
      </c>
      <c r="G123" s="257" t="s">
        <v>1527</v>
      </c>
      <c r="H123" s="258">
        <v>1</v>
      </c>
      <c r="I123" s="259"/>
      <c r="J123" s="260">
        <f>ROUND(I123*H123,2)</f>
        <v>0</v>
      </c>
      <c r="K123" s="256" t="s">
        <v>1</v>
      </c>
      <c r="L123" s="261"/>
      <c r="M123" s="262" t="s">
        <v>1</v>
      </c>
      <c r="N123" s="263" t="s">
        <v>41</v>
      </c>
      <c r="O123" s="72"/>
      <c r="P123" s="201">
        <f>O123*H123</f>
        <v>0</v>
      </c>
      <c r="Q123" s="201">
        <v>0</v>
      </c>
      <c r="R123" s="201">
        <f>Q123*H123</f>
        <v>0</v>
      </c>
      <c r="S123" s="201">
        <v>0</v>
      </c>
      <c r="T123" s="202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03" t="s">
        <v>239</v>
      </c>
      <c r="AT123" s="203" t="s">
        <v>539</v>
      </c>
      <c r="AU123" s="203" t="s">
        <v>83</v>
      </c>
      <c r="AY123" s="18" t="s">
        <v>175</v>
      </c>
      <c r="BE123" s="204">
        <f>IF(N123="základní",J123,0)</f>
        <v>0</v>
      </c>
      <c r="BF123" s="204">
        <f>IF(N123="snížená",J123,0)</f>
        <v>0</v>
      </c>
      <c r="BG123" s="204">
        <f>IF(N123="zákl. přenesená",J123,0)</f>
        <v>0</v>
      </c>
      <c r="BH123" s="204">
        <f>IF(N123="sníž. přenesená",J123,0)</f>
        <v>0</v>
      </c>
      <c r="BI123" s="204">
        <f>IF(N123="nulová",J123,0)</f>
        <v>0</v>
      </c>
      <c r="BJ123" s="18" t="s">
        <v>83</v>
      </c>
      <c r="BK123" s="204">
        <f>ROUND(I123*H123,2)</f>
        <v>0</v>
      </c>
      <c r="BL123" s="18" t="s">
        <v>182</v>
      </c>
      <c r="BM123" s="203" t="s">
        <v>4558</v>
      </c>
    </row>
    <row r="124" spans="1:65" s="14" customFormat="1" ht="11.25">
      <c r="B124" s="216"/>
      <c r="C124" s="217"/>
      <c r="D124" s="207" t="s">
        <v>184</v>
      </c>
      <c r="E124" s="218" t="s">
        <v>1</v>
      </c>
      <c r="F124" s="219" t="s">
        <v>83</v>
      </c>
      <c r="G124" s="217"/>
      <c r="H124" s="220">
        <v>1</v>
      </c>
      <c r="I124" s="221"/>
      <c r="J124" s="217"/>
      <c r="K124" s="217"/>
      <c r="L124" s="222"/>
      <c r="M124" s="223"/>
      <c r="N124" s="224"/>
      <c r="O124" s="224"/>
      <c r="P124" s="224"/>
      <c r="Q124" s="224"/>
      <c r="R124" s="224"/>
      <c r="S124" s="224"/>
      <c r="T124" s="225"/>
      <c r="AT124" s="226" t="s">
        <v>184</v>
      </c>
      <c r="AU124" s="226" t="s">
        <v>83</v>
      </c>
      <c r="AV124" s="14" t="s">
        <v>85</v>
      </c>
      <c r="AW124" s="14" t="s">
        <v>34</v>
      </c>
      <c r="AX124" s="14" t="s">
        <v>83</v>
      </c>
      <c r="AY124" s="226" t="s">
        <v>175</v>
      </c>
    </row>
    <row r="125" spans="1:65" s="2" customFormat="1" ht="16.5" customHeight="1">
      <c r="A125" s="35"/>
      <c r="B125" s="36"/>
      <c r="C125" s="192" t="s">
        <v>85</v>
      </c>
      <c r="D125" s="192" t="s">
        <v>178</v>
      </c>
      <c r="E125" s="193" t="s">
        <v>4559</v>
      </c>
      <c r="F125" s="194" t="s">
        <v>4560</v>
      </c>
      <c r="G125" s="195" t="s">
        <v>181</v>
      </c>
      <c r="H125" s="196">
        <v>1</v>
      </c>
      <c r="I125" s="197"/>
      <c r="J125" s="198">
        <f>ROUND(I125*H125,2)</f>
        <v>0</v>
      </c>
      <c r="K125" s="194" t="s">
        <v>224</v>
      </c>
      <c r="L125" s="40"/>
      <c r="M125" s="199" t="s">
        <v>1</v>
      </c>
      <c r="N125" s="200" t="s">
        <v>41</v>
      </c>
      <c r="O125" s="72"/>
      <c r="P125" s="201">
        <f>O125*H125</f>
        <v>0</v>
      </c>
      <c r="Q125" s="201">
        <v>0</v>
      </c>
      <c r="R125" s="201">
        <f>Q125*H125</f>
        <v>0</v>
      </c>
      <c r="S125" s="201">
        <v>0</v>
      </c>
      <c r="T125" s="202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03" t="s">
        <v>182</v>
      </c>
      <c r="AT125" s="203" t="s">
        <v>178</v>
      </c>
      <c r="AU125" s="203" t="s">
        <v>83</v>
      </c>
      <c r="AY125" s="18" t="s">
        <v>175</v>
      </c>
      <c r="BE125" s="204">
        <f>IF(N125="základní",J125,0)</f>
        <v>0</v>
      </c>
      <c r="BF125" s="204">
        <f>IF(N125="snížená",J125,0)</f>
        <v>0</v>
      </c>
      <c r="BG125" s="204">
        <f>IF(N125="zákl. přenesená",J125,0)</f>
        <v>0</v>
      </c>
      <c r="BH125" s="204">
        <f>IF(N125="sníž. přenesená",J125,0)</f>
        <v>0</v>
      </c>
      <c r="BI125" s="204">
        <f>IF(N125="nulová",J125,0)</f>
        <v>0</v>
      </c>
      <c r="BJ125" s="18" t="s">
        <v>83</v>
      </c>
      <c r="BK125" s="204">
        <f>ROUND(I125*H125,2)</f>
        <v>0</v>
      </c>
      <c r="BL125" s="18" t="s">
        <v>182</v>
      </c>
      <c r="BM125" s="203" t="s">
        <v>4561</v>
      </c>
    </row>
    <row r="126" spans="1:65" s="2" customFormat="1" ht="11.25">
      <c r="A126" s="35"/>
      <c r="B126" s="36"/>
      <c r="C126" s="37"/>
      <c r="D126" s="227" t="s">
        <v>193</v>
      </c>
      <c r="E126" s="37"/>
      <c r="F126" s="228" t="s">
        <v>4562</v>
      </c>
      <c r="G126" s="37"/>
      <c r="H126" s="37"/>
      <c r="I126" s="229"/>
      <c r="J126" s="37"/>
      <c r="K126" s="37"/>
      <c r="L126" s="40"/>
      <c r="M126" s="230"/>
      <c r="N126" s="231"/>
      <c r="O126" s="72"/>
      <c r="P126" s="72"/>
      <c r="Q126" s="72"/>
      <c r="R126" s="72"/>
      <c r="S126" s="72"/>
      <c r="T126" s="73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8" t="s">
        <v>193</v>
      </c>
      <c r="AU126" s="18" t="s">
        <v>83</v>
      </c>
    </row>
    <row r="127" spans="1:65" s="14" customFormat="1" ht="11.25">
      <c r="B127" s="216"/>
      <c r="C127" s="217"/>
      <c r="D127" s="207" t="s">
        <v>184</v>
      </c>
      <c r="E127" s="218" t="s">
        <v>1</v>
      </c>
      <c r="F127" s="219" t="s">
        <v>83</v>
      </c>
      <c r="G127" s="217"/>
      <c r="H127" s="220">
        <v>1</v>
      </c>
      <c r="I127" s="221"/>
      <c r="J127" s="217"/>
      <c r="K127" s="217"/>
      <c r="L127" s="222"/>
      <c r="M127" s="223"/>
      <c r="N127" s="224"/>
      <c r="O127" s="224"/>
      <c r="P127" s="224"/>
      <c r="Q127" s="224"/>
      <c r="R127" s="224"/>
      <c r="S127" s="224"/>
      <c r="T127" s="225"/>
      <c r="AT127" s="226" t="s">
        <v>184</v>
      </c>
      <c r="AU127" s="226" t="s">
        <v>83</v>
      </c>
      <c r="AV127" s="14" t="s">
        <v>85</v>
      </c>
      <c r="AW127" s="14" t="s">
        <v>34</v>
      </c>
      <c r="AX127" s="14" t="s">
        <v>83</v>
      </c>
      <c r="AY127" s="226" t="s">
        <v>175</v>
      </c>
    </row>
    <row r="128" spans="1:65" s="2" customFormat="1" ht="24.2" customHeight="1">
      <c r="A128" s="35"/>
      <c r="B128" s="36"/>
      <c r="C128" s="254" t="s">
        <v>176</v>
      </c>
      <c r="D128" s="254" t="s">
        <v>539</v>
      </c>
      <c r="E128" s="255" t="s">
        <v>4563</v>
      </c>
      <c r="F128" s="256" t="s">
        <v>4564</v>
      </c>
      <c r="G128" s="257" t="s">
        <v>1527</v>
      </c>
      <c r="H128" s="258">
        <v>5</v>
      </c>
      <c r="I128" s="259"/>
      <c r="J128" s="260">
        <f>ROUND(I128*H128,2)</f>
        <v>0</v>
      </c>
      <c r="K128" s="256" t="s">
        <v>1</v>
      </c>
      <c r="L128" s="261"/>
      <c r="M128" s="262" t="s">
        <v>1</v>
      </c>
      <c r="N128" s="263" t="s">
        <v>41</v>
      </c>
      <c r="O128" s="72"/>
      <c r="P128" s="201">
        <f>O128*H128</f>
        <v>0</v>
      </c>
      <c r="Q128" s="201">
        <v>0</v>
      </c>
      <c r="R128" s="201">
        <f>Q128*H128</f>
        <v>0</v>
      </c>
      <c r="S128" s="201">
        <v>0</v>
      </c>
      <c r="T128" s="20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239</v>
      </c>
      <c r="AT128" s="203" t="s">
        <v>539</v>
      </c>
      <c r="AU128" s="203" t="s">
        <v>83</v>
      </c>
      <c r="AY128" s="18" t="s">
        <v>175</v>
      </c>
      <c r="BE128" s="204">
        <f>IF(N128="základní",J128,0)</f>
        <v>0</v>
      </c>
      <c r="BF128" s="204">
        <f>IF(N128="snížená",J128,0)</f>
        <v>0</v>
      </c>
      <c r="BG128" s="204">
        <f>IF(N128="zákl. přenesená",J128,0)</f>
        <v>0</v>
      </c>
      <c r="BH128" s="204">
        <f>IF(N128="sníž. přenesená",J128,0)</f>
        <v>0</v>
      </c>
      <c r="BI128" s="204">
        <f>IF(N128="nulová",J128,0)</f>
        <v>0</v>
      </c>
      <c r="BJ128" s="18" t="s">
        <v>83</v>
      </c>
      <c r="BK128" s="204">
        <f>ROUND(I128*H128,2)</f>
        <v>0</v>
      </c>
      <c r="BL128" s="18" t="s">
        <v>182</v>
      </c>
      <c r="BM128" s="203" t="s">
        <v>4565</v>
      </c>
    </row>
    <row r="129" spans="1:65" s="14" customFormat="1" ht="11.25">
      <c r="B129" s="216"/>
      <c r="C129" s="217"/>
      <c r="D129" s="207" t="s">
        <v>184</v>
      </c>
      <c r="E129" s="218" t="s">
        <v>1</v>
      </c>
      <c r="F129" s="219" t="s">
        <v>209</v>
      </c>
      <c r="G129" s="217"/>
      <c r="H129" s="220">
        <v>5</v>
      </c>
      <c r="I129" s="221"/>
      <c r="J129" s="217"/>
      <c r="K129" s="217"/>
      <c r="L129" s="222"/>
      <c r="M129" s="223"/>
      <c r="N129" s="224"/>
      <c r="O129" s="224"/>
      <c r="P129" s="224"/>
      <c r="Q129" s="224"/>
      <c r="R129" s="224"/>
      <c r="S129" s="224"/>
      <c r="T129" s="225"/>
      <c r="AT129" s="226" t="s">
        <v>184</v>
      </c>
      <c r="AU129" s="226" t="s">
        <v>83</v>
      </c>
      <c r="AV129" s="14" t="s">
        <v>85</v>
      </c>
      <c r="AW129" s="14" t="s">
        <v>34</v>
      </c>
      <c r="AX129" s="14" t="s">
        <v>83</v>
      </c>
      <c r="AY129" s="226" t="s">
        <v>175</v>
      </c>
    </row>
    <row r="130" spans="1:65" s="2" customFormat="1" ht="16.5" customHeight="1">
      <c r="A130" s="35"/>
      <c r="B130" s="36"/>
      <c r="C130" s="192" t="s">
        <v>182</v>
      </c>
      <c r="D130" s="192" t="s">
        <v>178</v>
      </c>
      <c r="E130" s="193" t="s">
        <v>4566</v>
      </c>
      <c r="F130" s="194" t="s">
        <v>4567</v>
      </c>
      <c r="G130" s="195" t="s">
        <v>181</v>
      </c>
      <c r="H130" s="196">
        <v>5</v>
      </c>
      <c r="I130" s="197"/>
      <c r="J130" s="198">
        <f>ROUND(I130*H130,2)</f>
        <v>0</v>
      </c>
      <c r="K130" s="194" t="s">
        <v>224</v>
      </c>
      <c r="L130" s="40"/>
      <c r="M130" s="199" t="s">
        <v>1</v>
      </c>
      <c r="N130" s="200" t="s">
        <v>41</v>
      </c>
      <c r="O130" s="72"/>
      <c r="P130" s="201">
        <f>O130*H130</f>
        <v>0</v>
      </c>
      <c r="Q130" s="201">
        <v>0</v>
      </c>
      <c r="R130" s="201">
        <f>Q130*H130</f>
        <v>0</v>
      </c>
      <c r="S130" s="201">
        <v>0</v>
      </c>
      <c r="T130" s="20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>IF(N130="základní",J130,0)</f>
        <v>0</v>
      </c>
      <c r="BF130" s="204">
        <f>IF(N130="snížená",J130,0)</f>
        <v>0</v>
      </c>
      <c r="BG130" s="204">
        <f>IF(N130="zákl. přenesená",J130,0)</f>
        <v>0</v>
      </c>
      <c r="BH130" s="204">
        <f>IF(N130="sníž. přenesená",J130,0)</f>
        <v>0</v>
      </c>
      <c r="BI130" s="204">
        <f>IF(N130="nulová",J130,0)</f>
        <v>0</v>
      </c>
      <c r="BJ130" s="18" t="s">
        <v>83</v>
      </c>
      <c r="BK130" s="204">
        <f>ROUND(I130*H130,2)</f>
        <v>0</v>
      </c>
      <c r="BL130" s="18" t="s">
        <v>182</v>
      </c>
      <c r="BM130" s="203" t="s">
        <v>4568</v>
      </c>
    </row>
    <row r="131" spans="1:65" s="2" customFormat="1" ht="11.25">
      <c r="A131" s="35"/>
      <c r="B131" s="36"/>
      <c r="C131" s="37"/>
      <c r="D131" s="227" t="s">
        <v>193</v>
      </c>
      <c r="E131" s="37"/>
      <c r="F131" s="228" t="s">
        <v>4569</v>
      </c>
      <c r="G131" s="37"/>
      <c r="H131" s="37"/>
      <c r="I131" s="229"/>
      <c r="J131" s="37"/>
      <c r="K131" s="37"/>
      <c r="L131" s="40"/>
      <c r="M131" s="230"/>
      <c r="N131" s="231"/>
      <c r="O131" s="72"/>
      <c r="P131" s="72"/>
      <c r="Q131" s="72"/>
      <c r="R131" s="72"/>
      <c r="S131" s="72"/>
      <c r="T131" s="73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8" t="s">
        <v>193</v>
      </c>
      <c r="AU131" s="18" t="s">
        <v>83</v>
      </c>
    </row>
    <row r="132" spans="1:65" s="14" customFormat="1" ht="11.25">
      <c r="B132" s="216"/>
      <c r="C132" s="217"/>
      <c r="D132" s="207" t="s">
        <v>184</v>
      </c>
      <c r="E132" s="218" t="s">
        <v>1</v>
      </c>
      <c r="F132" s="219" t="s">
        <v>209</v>
      </c>
      <c r="G132" s="217"/>
      <c r="H132" s="220">
        <v>5</v>
      </c>
      <c r="I132" s="221"/>
      <c r="J132" s="217"/>
      <c r="K132" s="217"/>
      <c r="L132" s="222"/>
      <c r="M132" s="223"/>
      <c r="N132" s="224"/>
      <c r="O132" s="224"/>
      <c r="P132" s="224"/>
      <c r="Q132" s="224"/>
      <c r="R132" s="224"/>
      <c r="S132" s="224"/>
      <c r="T132" s="225"/>
      <c r="AT132" s="226" t="s">
        <v>184</v>
      </c>
      <c r="AU132" s="226" t="s">
        <v>83</v>
      </c>
      <c r="AV132" s="14" t="s">
        <v>85</v>
      </c>
      <c r="AW132" s="14" t="s">
        <v>34</v>
      </c>
      <c r="AX132" s="14" t="s">
        <v>83</v>
      </c>
      <c r="AY132" s="226" t="s">
        <v>175</v>
      </c>
    </row>
    <row r="133" spans="1:65" s="2" customFormat="1" ht="24.2" customHeight="1">
      <c r="A133" s="35"/>
      <c r="B133" s="36"/>
      <c r="C133" s="254" t="s">
        <v>209</v>
      </c>
      <c r="D133" s="254" t="s">
        <v>539</v>
      </c>
      <c r="E133" s="255" t="s">
        <v>4570</v>
      </c>
      <c r="F133" s="256" t="s">
        <v>4571</v>
      </c>
      <c r="G133" s="257" t="s">
        <v>1527</v>
      </c>
      <c r="H133" s="258">
        <v>29</v>
      </c>
      <c r="I133" s="259"/>
      <c r="J133" s="260">
        <f>ROUND(I133*H133,2)</f>
        <v>0</v>
      </c>
      <c r="K133" s="256" t="s">
        <v>1</v>
      </c>
      <c r="L133" s="261"/>
      <c r="M133" s="262" t="s">
        <v>1</v>
      </c>
      <c r="N133" s="263" t="s">
        <v>41</v>
      </c>
      <c r="O133" s="72"/>
      <c r="P133" s="201">
        <f>O133*H133</f>
        <v>0</v>
      </c>
      <c r="Q133" s="201">
        <v>0</v>
      </c>
      <c r="R133" s="201">
        <f>Q133*H133</f>
        <v>0</v>
      </c>
      <c r="S133" s="201">
        <v>0</v>
      </c>
      <c r="T133" s="20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239</v>
      </c>
      <c r="AT133" s="203" t="s">
        <v>539</v>
      </c>
      <c r="AU133" s="203" t="s">
        <v>83</v>
      </c>
      <c r="AY133" s="18" t="s">
        <v>175</v>
      </c>
      <c r="BE133" s="204">
        <f>IF(N133="základní",J133,0)</f>
        <v>0</v>
      </c>
      <c r="BF133" s="204">
        <f>IF(N133="snížená",J133,0)</f>
        <v>0</v>
      </c>
      <c r="BG133" s="204">
        <f>IF(N133="zákl. přenesená",J133,0)</f>
        <v>0</v>
      </c>
      <c r="BH133" s="204">
        <f>IF(N133="sníž. přenesená",J133,0)</f>
        <v>0</v>
      </c>
      <c r="BI133" s="204">
        <f>IF(N133="nulová",J133,0)</f>
        <v>0</v>
      </c>
      <c r="BJ133" s="18" t="s">
        <v>83</v>
      </c>
      <c r="BK133" s="204">
        <f>ROUND(I133*H133,2)</f>
        <v>0</v>
      </c>
      <c r="BL133" s="18" t="s">
        <v>182</v>
      </c>
      <c r="BM133" s="203" t="s">
        <v>4572</v>
      </c>
    </row>
    <row r="134" spans="1:65" s="14" customFormat="1" ht="11.25">
      <c r="B134" s="216"/>
      <c r="C134" s="217"/>
      <c r="D134" s="207" t="s">
        <v>184</v>
      </c>
      <c r="E134" s="218" t="s">
        <v>1</v>
      </c>
      <c r="F134" s="219" t="s">
        <v>500</v>
      </c>
      <c r="G134" s="217"/>
      <c r="H134" s="220">
        <v>29</v>
      </c>
      <c r="I134" s="221"/>
      <c r="J134" s="217"/>
      <c r="K134" s="217"/>
      <c r="L134" s="222"/>
      <c r="M134" s="223"/>
      <c r="N134" s="224"/>
      <c r="O134" s="224"/>
      <c r="P134" s="224"/>
      <c r="Q134" s="224"/>
      <c r="R134" s="224"/>
      <c r="S134" s="224"/>
      <c r="T134" s="225"/>
      <c r="AT134" s="226" t="s">
        <v>184</v>
      </c>
      <c r="AU134" s="226" t="s">
        <v>83</v>
      </c>
      <c r="AV134" s="14" t="s">
        <v>85</v>
      </c>
      <c r="AW134" s="14" t="s">
        <v>34</v>
      </c>
      <c r="AX134" s="14" t="s">
        <v>83</v>
      </c>
      <c r="AY134" s="226" t="s">
        <v>175</v>
      </c>
    </row>
    <row r="135" spans="1:65" s="2" customFormat="1" ht="24.2" customHeight="1">
      <c r="A135" s="35"/>
      <c r="B135" s="36"/>
      <c r="C135" s="254" t="s">
        <v>221</v>
      </c>
      <c r="D135" s="254" t="s">
        <v>539</v>
      </c>
      <c r="E135" s="255" t="s">
        <v>4573</v>
      </c>
      <c r="F135" s="256" t="s">
        <v>4574</v>
      </c>
      <c r="G135" s="257" t="s">
        <v>1527</v>
      </c>
      <c r="H135" s="258">
        <v>7</v>
      </c>
      <c r="I135" s="259"/>
      <c r="J135" s="260">
        <f>ROUND(I135*H135,2)</f>
        <v>0</v>
      </c>
      <c r="K135" s="256" t="s">
        <v>1</v>
      </c>
      <c r="L135" s="261"/>
      <c r="M135" s="262" t="s">
        <v>1</v>
      </c>
      <c r="N135" s="263" t="s">
        <v>41</v>
      </c>
      <c r="O135" s="72"/>
      <c r="P135" s="201">
        <f>O135*H135</f>
        <v>0</v>
      </c>
      <c r="Q135" s="201">
        <v>0</v>
      </c>
      <c r="R135" s="201">
        <f>Q135*H135</f>
        <v>0</v>
      </c>
      <c r="S135" s="201">
        <v>0</v>
      </c>
      <c r="T135" s="20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239</v>
      </c>
      <c r="AT135" s="203" t="s">
        <v>539</v>
      </c>
      <c r="AU135" s="203" t="s">
        <v>83</v>
      </c>
      <c r="AY135" s="18" t="s">
        <v>175</v>
      </c>
      <c r="BE135" s="204">
        <f>IF(N135="základní",J135,0)</f>
        <v>0</v>
      </c>
      <c r="BF135" s="204">
        <f>IF(N135="snížená",J135,0)</f>
        <v>0</v>
      </c>
      <c r="BG135" s="204">
        <f>IF(N135="zákl. přenesená",J135,0)</f>
        <v>0</v>
      </c>
      <c r="BH135" s="204">
        <f>IF(N135="sníž. přenesená",J135,0)</f>
        <v>0</v>
      </c>
      <c r="BI135" s="204">
        <f>IF(N135="nulová",J135,0)</f>
        <v>0</v>
      </c>
      <c r="BJ135" s="18" t="s">
        <v>83</v>
      </c>
      <c r="BK135" s="204">
        <f>ROUND(I135*H135,2)</f>
        <v>0</v>
      </c>
      <c r="BL135" s="18" t="s">
        <v>182</v>
      </c>
      <c r="BM135" s="203" t="s">
        <v>4575</v>
      </c>
    </row>
    <row r="136" spans="1:65" s="14" customFormat="1" ht="11.25">
      <c r="B136" s="216"/>
      <c r="C136" s="217"/>
      <c r="D136" s="207" t="s">
        <v>184</v>
      </c>
      <c r="E136" s="218" t="s">
        <v>1</v>
      </c>
      <c r="F136" s="219" t="s">
        <v>200</v>
      </c>
      <c r="G136" s="217"/>
      <c r="H136" s="220">
        <v>7</v>
      </c>
      <c r="I136" s="221"/>
      <c r="J136" s="217"/>
      <c r="K136" s="217"/>
      <c r="L136" s="222"/>
      <c r="M136" s="223"/>
      <c r="N136" s="224"/>
      <c r="O136" s="224"/>
      <c r="P136" s="224"/>
      <c r="Q136" s="224"/>
      <c r="R136" s="224"/>
      <c r="S136" s="224"/>
      <c r="T136" s="225"/>
      <c r="AT136" s="226" t="s">
        <v>184</v>
      </c>
      <c r="AU136" s="226" t="s">
        <v>83</v>
      </c>
      <c r="AV136" s="14" t="s">
        <v>85</v>
      </c>
      <c r="AW136" s="14" t="s">
        <v>34</v>
      </c>
      <c r="AX136" s="14" t="s">
        <v>83</v>
      </c>
      <c r="AY136" s="226" t="s">
        <v>175</v>
      </c>
    </row>
    <row r="137" spans="1:65" s="2" customFormat="1" ht="16.5" customHeight="1">
      <c r="A137" s="35"/>
      <c r="B137" s="36"/>
      <c r="C137" s="192" t="s">
        <v>200</v>
      </c>
      <c r="D137" s="192" t="s">
        <v>178</v>
      </c>
      <c r="E137" s="193" t="s">
        <v>4576</v>
      </c>
      <c r="F137" s="194" t="s">
        <v>4577</v>
      </c>
      <c r="G137" s="195" t="s">
        <v>181</v>
      </c>
      <c r="H137" s="196">
        <v>36</v>
      </c>
      <c r="I137" s="197"/>
      <c r="J137" s="198">
        <f>ROUND(I137*H137,2)</f>
        <v>0</v>
      </c>
      <c r="K137" s="194" t="s">
        <v>224</v>
      </c>
      <c r="L137" s="40"/>
      <c r="M137" s="199" t="s">
        <v>1</v>
      </c>
      <c r="N137" s="200" t="s">
        <v>41</v>
      </c>
      <c r="O137" s="72"/>
      <c r="P137" s="201">
        <f>O137*H137</f>
        <v>0</v>
      </c>
      <c r="Q137" s="201">
        <v>0</v>
      </c>
      <c r="R137" s="201">
        <f>Q137*H137</f>
        <v>0</v>
      </c>
      <c r="S137" s="201">
        <v>0</v>
      </c>
      <c r="T137" s="20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03" t="s">
        <v>182</v>
      </c>
      <c r="AT137" s="203" t="s">
        <v>178</v>
      </c>
      <c r="AU137" s="203" t="s">
        <v>83</v>
      </c>
      <c r="AY137" s="18" t="s">
        <v>175</v>
      </c>
      <c r="BE137" s="204">
        <f>IF(N137="základní",J137,0)</f>
        <v>0</v>
      </c>
      <c r="BF137" s="204">
        <f>IF(N137="snížená",J137,0)</f>
        <v>0</v>
      </c>
      <c r="BG137" s="204">
        <f>IF(N137="zákl. přenesená",J137,0)</f>
        <v>0</v>
      </c>
      <c r="BH137" s="204">
        <f>IF(N137="sníž. přenesená",J137,0)</f>
        <v>0</v>
      </c>
      <c r="BI137" s="204">
        <f>IF(N137="nulová",J137,0)</f>
        <v>0</v>
      </c>
      <c r="BJ137" s="18" t="s">
        <v>83</v>
      </c>
      <c r="BK137" s="204">
        <f>ROUND(I137*H137,2)</f>
        <v>0</v>
      </c>
      <c r="BL137" s="18" t="s">
        <v>182</v>
      </c>
      <c r="BM137" s="203" t="s">
        <v>4578</v>
      </c>
    </row>
    <row r="138" spans="1:65" s="2" customFormat="1" ht="11.25">
      <c r="A138" s="35"/>
      <c r="B138" s="36"/>
      <c r="C138" s="37"/>
      <c r="D138" s="227" t="s">
        <v>193</v>
      </c>
      <c r="E138" s="37"/>
      <c r="F138" s="228" t="s">
        <v>4579</v>
      </c>
      <c r="G138" s="37"/>
      <c r="H138" s="37"/>
      <c r="I138" s="229"/>
      <c r="J138" s="37"/>
      <c r="K138" s="37"/>
      <c r="L138" s="40"/>
      <c r="M138" s="230"/>
      <c r="N138" s="231"/>
      <c r="O138" s="72"/>
      <c r="P138" s="72"/>
      <c r="Q138" s="72"/>
      <c r="R138" s="72"/>
      <c r="S138" s="72"/>
      <c r="T138" s="73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8" t="s">
        <v>193</v>
      </c>
      <c r="AU138" s="18" t="s">
        <v>83</v>
      </c>
    </row>
    <row r="139" spans="1:65" s="14" customFormat="1" ht="11.25">
      <c r="B139" s="216"/>
      <c r="C139" s="217"/>
      <c r="D139" s="207" t="s">
        <v>184</v>
      </c>
      <c r="E139" s="218" t="s">
        <v>1</v>
      </c>
      <c r="F139" s="219" t="s">
        <v>556</v>
      </c>
      <c r="G139" s="217"/>
      <c r="H139" s="220">
        <v>36</v>
      </c>
      <c r="I139" s="221"/>
      <c r="J139" s="217"/>
      <c r="K139" s="217"/>
      <c r="L139" s="222"/>
      <c r="M139" s="223"/>
      <c r="N139" s="224"/>
      <c r="O139" s="224"/>
      <c r="P139" s="224"/>
      <c r="Q139" s="224"/>
      <c r="R139" s="224"/>
      <c r="S139" s="224"/>
      <c r="T139" s="225"/>
      <c r="AT139" s="226" t="s">
        <v>184</v>
      </c>
      <c r="AU139" s="226" t="s">
        <v>83</v>
      </c>
      <c r="AV139" s="14" t="s">
        <v>85</v>
      </c>
      <c r="AW139" s="14" t="s">
        <v>34</v>
      </c>
      <c r="AX139" s="14" t="s">
        <v>83</v>
      </c>
      <c r="AY139" s="226" t="s">
        <v>175</v>
      </c>
    </row>
    <row r="140" spans="1:65" s="2" customFormat="1" ht="24.2" customHeight="1">
      <c r="A140" s="35"/>
      <c r="B140" s="36"/>
      <c r="C140" s="254" t="s">
        <v>239</v>
      </c>
      <c r="D140" s="254" t="s">
        <v>539</v>
      </c>
      <c r="E140" s="255" t="s">
        <v>4580</v>
      </c>
      <c r="F140" s="256" t="s">
        <v>4581</v>
      </c>
      <c r="G140" s="257" t="s">
        <v>1527</v>
      </c>
      <c r="H140" s="258">
        <v>29</v>
      </c>
      <c r="I140" s="259"/>
      <c r="J140" s="260">
        <f>ROUND(I140*H140,2)</f>
        <v>0</v>
      </c>
      <c r="K140" s="256" t="s">
        <v>1</v>
      </c>
      <c r="L140" s="261"/>
      <c r="M140" s="262" t="s">
        <v>1</v>
      </c>
      <c r="N140" s="263" t="s">
        <v>41</v>
      </c>
      <c r="O140" s="72"/>
      <c r="P140" s="201">
        <f>O140*H140</f>
        <v>0</v>
      </c>
      <c r="Q140" s="201">
        <v>0</v>
      </c>
      <c r="R140" s="201">
        <f>Q140*H140</f>
        <v>0</v>
      </c>
      <c r="S140" s="201">
        <v>0</v>
      </c>
      <c r="T140" s="202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03" t="s">
        <v>239</v>
      </c>
      <c r="AT140" s="203" t="s">
        <v>539</v>
      </c>
      <c r="AU140" s="203" t="s">
        <v>83</v>
      </c>
      <c r="AY140" s="18" t="s">
        <v>175</v>
      </c>
      <c r="BE140" s="204">
        <f>IF(N140="základní",J140,0)</f>
        <v>0</v>
      </c>
      <c r="BF140" s="204">
        <f>IF(N140="snížená",J140,0)</f>
        <v>0</v>
      </c>
      <c r="BG140" s="204">
        <f>IF(N140="zákl. přenesená",J140,0)</f>
        <v>0</v>
      </c>
      <c r="BH140" s="204">
        <f>IF(N140="sníž. přenesená",J140,0)</f>
        <v>0</v>
      </c>
      <c r="BI140" s="204">
        <f>IF(N140="nulová",J140,0)</f>
        <v>0</v>
      </c>
      <c r="BJ140" s="18" t="s">
        <v>83</v>
      </c>
      <c r="BK140" s="204">
        <f>ROUND(I140*H140,2)</f>
        <v>0</v>
      </c>
      <c r="BL140" s="18" t="s">
        <v>182</v>
      </c>
      <c r="BM140" s="203" t="s">
        <v>4582</v>
      </c>
    </row>
    <row r="141" spans="1:65" s="14" customFormat="1" ht="11.25">
      <c r="B141" s="216"/>
      <c r="C141" s="217"/>
      <c r="D141" s="207" t="s">
        <v>184</v>
      </c>
      <c r="E141" s="218" t="s">
        <v>1</v>
      </c>
      <c r="F141" s="219" t="s">
        <v>500</v>
      </c>
      <c r="G141" s="217"/>
      <c r="H141" s="220">
        <v>29</v>
      </c>
      <c r="I141" s="221"/>
      <c r="J141" s="217"/>
      <c r="K141" s="217"/>
      <c r="L141" s="222"/>
      <c r="M141" s="223"/>
      <c r="N141" s="224"/>
      <c r="O141" s="224"/>
      <c r="P141" s="224"/>
      <c r="Q141" s="224"/>
      <c r="R141" s="224"/>
      <c r="S141" s="224"/>
      <c r="T141" s="225"/>
      <c r="AT141" s="226" t="s">
        <v>184</v>
      </c>
      <c r="AU141" s="226" t="s">
        <v>83</v>
      </c>
      <c r="AV141" s="14" t="s">
        <v>85</v>
      </c>
      <c r="AW141" s="14" t="s">
        <v>34</v>
      </c>
      <c r="AX141" s="14" t="s">
        <v>83</v>
      </c>
      <c r="AY141" s="226" t="s">
        <v>175</v>
      </c>
    </row>
    <row r="142" spans="1:65" s="2" customFormat="1" ht="16.5" customHeight="1">
      <c r="A142" s="35"/>
      <c r="B142" s="36"/>
      <c r="C142" s="192" t="s">
        <v>195</v>
      </c>
      <c r="D142" s="192" t="s">
        <v>178</v>
      </c>
      <c r="E142" s="193" t="s">
        <v>4583</v>
      </c>
      <c r="F142" s="194" t="s">
        <v>4584</v>
      </c>
      <c r="G142" s="195" t="s">
        <v>181</v>
      </c>
      <c r="H142" s="196">
        <v>29</v>
      </c>
      <c r="I142" s="197"/>
      <c r="J142" s="198">
        <f>ROUND(I142*H142,2)</f>
        <v>0</v>
      </c>
      <c r="K142" s="194" t="s">
        <v>224</v>
      </c>
      <c r="L142" s="40"/>
      <c r="M142" s="199" t="s">
        <v>1</v>
      </c>
      <c r="N142" s="200" t="s">
        <v>41</v>
      </c>
      <c r="O142" s="72"/>
      <c r="P142" s="201">
        <f>O142*H142</f>
        <v>0</v>
      </c>
      <c r="Q142" s="201">
        <v>0</v>
      </c>
      <c r="R142" s="201">
        <f>Q142*H142</f>
        <v>0</v>
      </c>
      <c r="S142" s="201">
        <v>0</v>
      </c>
      <c r="T142" s="20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>IF(N142="základní",J142,0)</f>
        <v>0</v>
      </c>
      <c r="BF142" s="204">
        <f>IF(N142="snížená",J142,0)</f>
        <v>0</v>
      </c>
      <c r="BG142" s="204">
        <f>IF(N142="zákl. přenesená",J142,0)</f>
        <v>0</v>
      </c>
      <c r="BH142" s="204">
        <f>IF(N142="sníž. přenesená",J142,0)</f>
        <v>0</v>
      </c>
      <c r="BI142" s="204">
        <f>IF(N142="nulová",J142,0)</f>
        <v>0</v>
      </c>
      <c r="BJ142" s="18" t="s">
        <v>83</v>
      </c>
      <c r="BK142" s="204">
        <f>ROUND(I142*H142,2)</f>
        <v>0</v>
      </c>
      <c r="BL142" s="18" t="s">
        <v>182</v>
      </c>
      <c r="BM142" s="203" t="s">
        <v>4585</v>
      </c>
    </row>
    <row r="143" spans="1:65" s="2" customFormat="1" ht="11.25">
      <c r="A143" s="35"/>
      <c r="B143" s="36"/>
      <c r="C143" s="37"/>
      <c r="D143" s="227" t="s">
        <v>193</v>
      </c>
      <c r="E143" s="37"/>
      <c r="F143" s="228" t="s">
        <v>4586</v>
      </c>
      <c r="G143" s="37"/>
      <c r="H143" s="37"/>
      <c r="I143" s="229"/>
      <c r="J143" s="37"/>
      <c r="K143" s="37"/>
      <c r="L143" s="40"/>
      <c r="M143" s="230"/>
      <c r="N143" s="231"/>
      <c r="O143" s="72"/>
      <c r="P143" s="72"/>
      <c r="Q143" s="72"/>
      <c r="R143" s="72"/>
      <c r="S143" s="72"/>
      <c r="T143" s="73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8" t="s">
        <v>193</v>
      </c>
      <c r="AU143" s="18" t="s">
        <v>83</v>
      </c>
    </row>
    <row r="144" spans="1:65" s="14" customFormat="1" ht="11.25">
      <c r="B144" s="216"/>
      <c r="C144" s="217"/>
      <c r="D144" s="207" t="s">
        <v>184</v>
      </c>
      <c r="E144" s="218" t="s">
        <v>1</v>
      </c>
      <c r="F144" s="219" t="s">
        <v>500</v>
      </c>
      <c r="G144" s="217"/>
      <c r="H144" s="220">
        <v>29</v>
      </c>
      <c r="I144" s="221"/>
      <c r="J144" s="217"/>
      <c r="K144" s="217"/>
      <c r="L144" s="222"/>
      <c r="M144" s="223"/>
      <c r="N144" s="224"/>
      <c r="O144" s="224"/>
      <c r="P144" s="224"/>
      <c r="Q144" s="224"/>
      <c r="R144" s="224"/>
      <c r="S144" s="224"/>
      <c r="T144" s="225"/>
      <c r="AT144" s="226" t="s">
        <v>184</v>
      </c>
      <c r="AU144" s="226" t="s">
        <v>83</v>
      </c>
      <c r="AV144" s="14" t="s">
        <v>85</v>
      </c>
      <c r="AW144" s="14" t="s">
        <v>34</v>
      </c>
      <c r="AX144" s="14" t="s">
        <v>83</v>
      </c>
      <c r="AY144" s="226" t="s">
        <v>175</v>
      </c>
    </row>
    <row r="145" spans="1:65" s="2" customFormat="1" ht="24.2" customHeight="1">
      <c r="A145" s="35"/>
      <c r="B145" s="36"/>
      <c r="C145" s="254" t="s">
        <v>258</v>
      </c>
      <c r="D145" s="254" t="s">
        <v>539</v>
      </c>
      <c r="E145" s="255" t="s">
        <v>4587</v>
      </c>
      <c r="F145" s="256" t="s">
        <v>4588</v>
      </c>
      <c r="G145" s="257" t="s">
        <v>1527</v>
      </c>
      <c r="H145" s="258">
        <v>2</v>
      </c>
      <c r="I145" s="259"/>
      <c r="J145" s="260">
        <f>ROUND(I145*H145,2)</f>
        <v>0</v>
      </c>
      <c r="K145" s="256" t="s">
        <v>1</v>
      </c>
      <c r="L145" s="261"/>
      <c r="M145" s="262" t="s">
        <v>1</v>
      </c>
      <c r="N145" s="263" t="s">
        <v>41</v>
      </c>
      <c r="O145" s="72"/>
      <c r="P145" s="201">
        <f>O145*H145</f>
        <v>0</v>
      </c>
      <c r="Q145" s="201">
        <v>0</v>
      </c>
      <c r="R145" s="201">
        <f>Q145*H145</f>
        <v>0</v>
      </c>
      <c r="S145" s="201">
        <v>0</v>
      </c>
      <c r="T145" s="20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239</v>
      </c>
      <c r="AT145" s="203" t="s">
        <v>539</v>
      </c>
      <c r="AU145" s="203" t="s">
        <v>83</v>
      </c>
      <c r="AY145" s="18" t="s">
        <v>175</v>
      </c>
      <c r="BE145" s="204">
        <f>IF(N145="základní",J145,0)</f>
        <v>0</v>
      </c>
      <c r="BF145" s="204">
        <f>IF(N145="snížená",J145,0)</f>
        <v>0</v>
      </c>
      <c r="BG145" s="204">
        <f>IF(N145="zákl. přenesená",J145,0)</f>
        <v>0</v>
      </c>
      <c r="BH145" s="204">
        <f>IF(N145="sníž. přenesená",J145,0)</f>
        <v>0</v>
      </c>
      <c r="BI145" s="204">
        <f>IF(N145="nulová",J145,0)</f>
        <v>0</v>
      </c>
      <c r="BJ145" s="18" t="s">
        <v>83</v>
      </c>
      <c r="BK145" s="204">
        <f>ROUND(I145*H145,2)</f>
        <v>0</v>
      </c>
      <c r="BL145" s="18" t="s">
        <v>182</v>
      </c>
      <c r="BM145" s="203" t="s">
        <v>4589</v>
      </c>
    </row>
    <row r="146" spans="1:65" s="14" customFormat="1" ht="11.25">
      <c r="B146" s="216"/>
      <c r="C146" s="217"/>
      <c r="D146" s="207" t="s">
        <v>184</v>
      </c>
      <c r="E146" s="218" t="s">
        <v>1</v>
      </c>
      <c r="F146" s="219" t="s">
        <v>85</v>
      </c>
      <c r="G146" s="217"/>
      <c r="H146" s="220">
        <v>2</v>
      </c>
      <c r="I146" s="221"/>
      <c r="J146" s="217"/>
      <c r="K146" s="217"/>
      <c r="L146" s="222"/>
      <c r="M146" s="223"/>
      <c r="N146" s="224"/>
      <c r="O146" s="224"/>
      <c r="P146" s="224"/>
      <c r="Q146" s="224"/>
      <c r="R146" s="224"/>
      <c r="S146" s="224"/>
      <c r="T146" s="225"/>
      <c r="AT146" s="226" t="s">
        <v>184</v>
      </c>
      <c r="AU146" s="226" t="s">
        <v>83</v>
      </c>
      <c r="AV146" s="14" t="s">
        <v>85</v>
      </c>
      <c r="AW146" s="14" t="s">
        <v>34</v>
      </c>
      <c r="AX146" s="14" t="s">
        <v>83</v>
      </c>
      <c r="AY146" s="226" t="s">
        <v>175</v>
      </c>
    </row>
    <row r="147" spans="1:65" s="2" customFormat="1" ht="24.2" customHeight="1">
      <c r="A147" s="35"/>
      <c r="B147" s="36"/>
      <c r="C147" s="254" t="s">
        <v>188</v>
      </c>
      <c r="D147" s="254" t="s">
        <v>539</v>
      </c>
      <c r="E147" s="255" t="s">
        <v>4590</v>
      </c>
      <c r="F147" s="256" t="s">
        <v>4591</v>
      </c>
      <c r="G147" s="257" t="s">
        <v>1527</v>
      </c>
      <c r="H147" s="258">
        <v>7</v>
      </c>
      <c r="I147" s="259"/>
      <c r="J147" s="260">
        <f>ROUND(I147*H147,2)</f>
        <v>0</v>
      </c>
      <c r="K147" s="256" t="s">
        <v>1</v>
      </c>
      <c r="L147" s="261"/>
      <c r="M147" s="262" t="s">
        <v>1</v>
      </c>
      <c r="N147" s="263" t="s">
        <v>41</v>
      </c>
      <c r="O147" s="72"/>
      <c r="P147" s="201">
        <f>O147*H147</f>
        <v>0</v>
      </c>
      <c r="Q147" s="201">
        <v>0</v>
      </c>
      <c r="R147" s="201">
        <f>Q147*H147</f>
        <v>0</v>
      </c>
      <c r="S147" s="201">
        <v>0</v>
      </c>
      <c r="T147" s="20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239</v>
      </c>
      <c r="AT147" s="203" t="s">
        <v>539</v>
      </c>
      <c r="AU147" s="203" t="s">
        <v>83</v>
      </c>
      <c r="AY147" s="18" t="s">
        <v>175</v>
      </c>
      <c r="BE147" s="204">
        <f>IF(N147="základní",J147,0)</f>
        <v>0</v>
      </c>
      <c r="BF147" s="204">
        <f>IF(N147="snížená",J147,0)</f>
        <v>0</v>
      </c>
      <c r="BG147" s="204">
        <f>IF(N147="zákl. přenesená",J147,0)</f>
        <v>0</v>
      </c>
      <c r="BH147" s="204">
        <f>IF(N147="sníž. přenesená",J147,0)</f>
        <v>0</v>
      </c>
      <c r="BI147" s="204">
        <f>IF(N147="nulová",J147,0)</f>
        <v>0</v>
      </c>
      <c r="BJ147" s="18" t="s">
        <v>83</v>
      </c>
      <c r="BK147" s="204">
        <f>ROUND(I147*H147,2)</f>
        <v>0</v>
      </c>
      <c r="BL147" s="18" t="s">
        <v>182</v>
      </c>
      <c r="BM147" s="203" t="s">
        <v>4592</v>
      </c>
    </row>
    <row r="148" spans="1:65" s="14" customFormat="1" ht="11.25">
      <c r="B148" s="216"/>
      <c r="C148" s="217"/>
      <c r="D148" s="207" t="s">
        <v>184</v>
      </c>
      <c r="E148" s="218" t="s">
        <v>1</v>
      </c>
      <c r="F148" s="219" t="s">
        <v>200</v>
      </c>
      <c r="G148" s="217"/>
      <c r="H148" s="220">
        <v>7</v>
      </c>
      <c r="I148" s="221"/>
      <c r="J148" s="217"/>
      <c r="K148" s="217"/>
      <c r="L148" s="222"/>
      <c r="M148" s="223"/>
      <c r="N148" s="224"/>
      <c r="O148" s="224"/>
      <c r="P148" s="224"/>
      <c r="Q148" s="224"/>
      <c r="R148" s="224"/>
      <c r="S148" s="224"/>
      <c r="T148" s="225"/>
      <c r="AT148" s="226" t="s">
        <v>184</v>
      </c>
      <c r="AU148" s="226" t="s">
        <v>83</v>
      </c>
      <c r="AV148" s="14" t="s">
        <v>85</v>
      </c>
      <c r="AW148" s="14" t="s">
        <v>34</v>
      </c>
      <c r="AX148" s="14" t="s">
        <v>83</v>
      </c>
      <c r="AY148" s="226" t="s">
        <v>175</v>
      </c>
    </row>
    <row r="149" spans="1:65" s="2" customFormat="1" ht="16.5" customHeight="1">
      <c r="A149" s="35"/>
      <c r="B149" s="36"/>
      <c r="C149" s="192" t="s">
        <v>8</v>
      </c>
      <c r="D149" s="192" t="s">
        <v>178</v>
      </c>
      <c r="E149" s="193" t="s">
        <v>4593</v>
      </c>
      <c r="F149" s="194" t="s">
        <v>4594</v>
      </c>
      <c r="G149" s="195" t="s">
        <v>181</v>
      </c>
      <c r="H149" s="196">
        <v>9</v>
      </c>
      <c r="I149" s="197"/>
      <c r="J149" s="198">
        <f>ROUND(I149*H149,2)</f>
        <v>0</v>
      </c>
      <c r="K149" s="194" t="s">
        <v>224</v>
      </c>
      <c r="L149" s="40"/>
      <c r="M149" s="199" t="s">
        <v>1</v>
      </c>
      <c r="N149" s="200" t="s">
        <v>41</v>
      </c>
      <c r="O149" s="72"/>
      <c r="P149" s="201">
        <f>O149*H149</f>
        <v>0</v>
      </c>
      <c r="Q149" s="201">
        <v>0</v>
      </c>
      <c r="R149" s="201">
        <f>Q149*H149</f>
        <v>0</v>
      </c>
      <c r="S149" s="201">
        <v>0</v>
      </c>
      <c r="T149" s="20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83</v>
      </c>
      <c r="AY149" s="18" t="s">
        <v>175</v>
      </c>
      <c r="BE149" s="204">
        <f>IF(N149="základní",J149,0)</f>
        <v>0</v>
      </c>
      <c r="BF149" s="204">
        <f>IF(N149="snížená",J149,0)</f>
        <v>0</v>
      </c>
      <c r="BG149" s="204">
        <f>IF(N149="zákl. přenesená",J149,0)</f>
        <v>0</v>
      </c>
      <c r="BH149" s="204">
        <f>IF(N149="sníž. přenesená",J149,0)</f>
        <v>0</v>
      </c>
      <c r="BI149" s="204">
        <f>IF(N149="nulová",J149,0)</f>
        <v>0</v>
      </c>
      <c r="BJ149" s="18" t="s">
        <v>83</v>
      </c>
      <c r="BK149" s="204">
        <f>ROUND(I149*H149,2)</f>
        <v>0</v>
      </c>
      <c r="BL149" s="18" t="s">
        <v>182</v>
      </c>
      <c r="BM149" s="203" t="s">
        <v>4595</v>
      </c>
    </row>
    <row r="150" spans="1:65" s="2" customFormat="1" ht="11.25">
      <c r="A150" s="35"/>
      <c r="B150" s="36"/>
      <c r="C150" s="37"/>
      <c r="D150" s="227" t="s">
        <v>193</v>
      </c>
      <c r="E150" s="37"/>
      <c r="F150" s="228" t="s">
        <v>4596</v>
      </c>
      <c r="G150" s="37"/>
      <c r="H150" s="37"/>
      <c r="I150" s="229"/>
      <c r="J150" s="37"/>
      <c r="K150" s="37"/>
      <c r="L150" s="40"/>
      <c r="M150" s="230"/>
      <c r="N150" s="231"/>
      <c r="O150" s="72"/>
      <c r="P150" s="72"/>
      <c r="Q150" s="72"/>
      <c r="R150" s="72"/>
      <c r="S150" s="72"/>
      <c r="T150" s="73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8" t="s">
        <v>193</v>
      </c>
      <c r="AU150" s="18" t="s">
        <v>83</v>
      </c>
    </row>
    <row r="151" spans="1:65" s="14" customFormat="1" ht="11.25">
      <c r="B151" s="216"/>
      <c r="C151" s="217"/>
      <c r="D151" s="207" t="s">
        <v>184</v>
      </c>
      <c r="E151" s="218" t="s">
        <v>1</v>
      </c>
      <c r="F151" s="219" t="s">
        <v>195</v>
      </c>
      <c r="G151" s="217"/>
      <c r="H151" s="220">
        <v>9</v>
      </c>
      <c r="I151" s="221"/>
      <c r="J151" s="217"/>
      <c r="K151" s="217"/>
      <c r="L151" s="222"/>
      <c r="M151" s="223"/>
      <c r="N151" s="224"/>
      <c r="O151" s="224"/>
      <c r="P151" s="224"/>
      <c r="Q151" s="224"/>
      <c r="R151" s="224"/>
      <c r="S151" s="224"/>
      <c r="T151" s="225"/>
      <c r="AT151" s="226" t="s">
        <v>184</v>
      </c>
      <c r="AU151" s="226" t="s">
        <v>83</v>
      </c>
      <c r="AV151" s="14" t="s">
        <v>85</v>
      </c>
      <c r="AW151" s="14" t="s">
        <v>34</v>
      </c>
      <c r="AX151" s="14" t="s">
        <v>83</v>
      </c>
      <c r="AY151" s="226" t="s">
        <v>175</v>
      </c>
    </row>
    <row r="152" spans="1:65" s="2" customFormat="1" ht="24.2" customHeight="1">
      <c r="A152" s="35"/>
      <c r="B152" s="36"/>
      <c r="C152" s="254" t="s">
        <v>292</v>
      </c>
      <c r="D152" s="254" t="s">
        <v>539</v>
      </c>
      <c r="E152" s="255" t="s">
        <v>4597</v>
      </c>
      <c r="F152" s="256" t="s">
        <v>4598</v>
      </c>
      <c r="G152" s="257" t="s">
        <v>1527</v>
      </c>
      <c r="H152" s="258">
        <v>1</v>
      </c>
      <c r="I152" s="259"/>
      <c r="J152" s="260">
        <f>ROUND(I152*H152,2)</f>
        <v>0</v>
      </c>
      <c r="K152" s="256" t="s">
        <v>1</v>
      </c>
      <c r="L152" s="261"/>
      <c r="M152" s="262" t="s">
        <v>1</v>
      </c>
      <c r="N152" s="263" t="s">
        <v>41</v>
      </c>
      <c r="O152" s="72"/>
      <c r="P152" s="201">
        <f>O152*H152</f>
        <v>0</v>
      </c>
      <c r="Q152" s="201">
        <v>0</v>
      </c>
      <c r="R152" s="201">
        <f>Q152*H152</f>
        <v>0</v>
      </c>
      <c r="S152" s="201">
        <v>0</v>
      </c>
      <c r="T152" s="20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239</v>
      </c>
      <c r="AT152" s="203" t="s">
        <v>539</v>
      </c>
      <c r="AU152" s="203" t="s">
        <v>83</v>
      </c>
      <c r="AY152" s="18" t="s">
        <v>175</v>
      </c>
      <c r="BE152" s="204">
        <f>IF(N152="základní",J152,0)</f>
        <v>0</v>
      </c>
      <c r="BF152" s="204">
        <f>IF(N152="snížená",J152,0)</f>
        <v>0</v>
      </c>
      <c r="BG152" s="204">
        <f>IF(N152="zákl. přenesená",J152,0)</f>
        <v>0</v>
      </c>
      <c r="BH152" s="204">
        <f>IF(N152="sníž. přenesená",J152,0)</f>
        <v>0</v>
      </c>
      <c r="BI152" s="204">
        <f>IF(N152="nulová",J152,0)</f>
        <v>0</v>
      </c>
      <c r="BJ152" s="18" t="s">
        <v>83</v>
      </c>
      <c r="BK152" s="204">
        <f>ROUND(I152*H152,2)</f>
        <v>0</v>
      </c>
      <c r="BL152" s="18" t="s">
        <v>182</v>
      </c>
      <c r="BM152" s="203" t="s">
        <v>4599</v>
      </c>
    </row>
    <row r="153" spans="1:65" s="14" customFormat="1" ht="11.25">
      <c r="B153" s="216"/>
      <c r="C153" s="217"/>
      <c r="D153" s="207" t="s">
        <v>184</v>
      </c>
      <c r="E153" s="218" t="s">
        <v>1</v>
      </c>
      <c r="F153" s="219" t="s">
        <v>83</v>
      </c>
      <c r="G153" s="217"/>
      <c r="H153" s="220">
        <v>1</v>
      </c>
      <c r="I153" s="221"/>
      <c r="J153" s="217"/>
      <c r="K153" s="217"/>
      <c r="L153" s="222"/>
      <c r="M153" s="223"/>
      <c r="N153" s="224"/>
      <c r="O153" s="224"/>
      <c r="P153" s="224"/>
      <c r="Q153" s="224"/>
      <c r="R153" s="224"/>
      <c r="S153" s="224"/>
      <c r="T153" s="225"/>
      <c r="AT153" s="226" t="s">
        <v>184</v>
      </c>
      <c r="AU153" s="226" t="s">
        <v>83</v>
      </c>
      <c r="AV153" s="14" t="s">
        <v>85</v>
      </c>
      <c r="AW153" s="14" t="s">
        <v>34</v>
      </c>
      <c r="AX153" s="14" t="s">
        <v>83</v>
      </c>
      <c r="AY153" s="226" t="s">
        <v>175</v>
      </c>
    </row>
    <row r="154" spans="1:65" s="2" customFormat="1" ht="24.2" customHeight="1">
      <c r="A154" s="35"/>
      <c r="B154" s="36"/>
      <c r="C154" s="192" t="s">
        <v>298</v>
      </c>
      <c r="D154" s="192" t="s">
        <v>178</v>
      </c>
      <c r="E154" s="193" t="s">
        <v>4600</v>
      </c>
      <c r="F154" s="194" t="s">
        <v>4601</v>
      </c>
      <c r="G154" s="195" t="s">
        <v>181</v>
      </c>
      <c r="H154" s="196">
        <v>1</v>
      </c>
      <c r="I154" s="197"/>
      <c r="J154" s="198">
        <f>ROUND(I154*H154,2)</f>
        <v>0</v>
      </c>
      <c r="K154" s="194" t="s">
        <v>224</v>
      </c>
      <c r="L154" s="40"/>
      <c r="M154" s="199" t="s">
        <v>1</v>
      </c>
      <c r="N154" s="200" t="s">
        <v>41</v>
      </c>
      <c r="O154" s="72"/>
      <c r="P154" s="201">
        <f>O154*H154</f>
        <v>0</v>
      </c>
      <c r="Q154" s="201">
        <v>0</v>
      </c>
      <c r="R154" s="201">
        <f>Q154*H154</f>
        <v>0</v>
      </c>
      <c r="S154" s="201">
        <v>0</v>
      </c>
      <c r="T154" s="20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83</v>
      </c>
      <c r="AY154" s="18" t="s">
        <v>175</v>
      </c>
      <c r="BE154" s="204">
        <f>IF(N154="základní",J154,0)</f>
        <v>0</v>
      </c>
      <c r="BF154" s="204">
        <f>IF(N154="snížená",J154,0)</f>
        <v>0</v>
      </c>
      <c r="BG154" s="204">
        <f>IF(N154="zákl. přenesená",J154,0)</f>
        <v>0</v>
      </c>
      <c r="BH154" s="204">
        <f>IF(N154="sníž. přenesená",J154,0)</f>
        <v>0</v>
      </c>
      <c r="BI154" s="204">
        <f>IF(N154="nulová",J154,0)</f>
        <v>0</v>
      </c>
      <c r="BJ154" s="18" t="s">
        <v>83</v>
      </c>
      <c r="BK154" s="204">
        <f>ROUND(I154*H154,2)</f>
        <v>0</v>
      </c>
      <c r="BL154" s="18" t="s">
        <v>182</v>
      </c>
      <c r="BM154" s="203" t="s">
        <v>4602</v>
      </c>
    </row>
    <row r="155" spans="1:65" s="2" customFormat="1" ht="11.25">
      <c r="A155" s="35"/>
      <c r="B155" s="36"/>
      <c r="C155" s="37"/>
      <c r="D155" s="227" t="s">
        <v>193</v>
      </c>
      <c r="E155" s="37"/>
      <c r="F155" s="228" t="s">
        <v>4603</v>
      </c>
      <c r="G155" s="37"/>
      <c r="H155" s="37"/>
      <c r="I155" s="229"/>
      <c r="J155" s="37"/>
      <c r="K155" s="37"/>
      <c r="L155" s="40"/>
      <c r="M155" s="230"/>
      <c r="N155" s="231"/>
      <c r="O155" s="72"/>
      <c r="P155" s="72"/>
      <c r="Q155" s="72"/>
      <c r="R155" s="72"/>
      <c r="S155" s="72"/>
      <c r="T155" s="73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8" t="s">
        <v>193</v>
      </c>
      <c r="AU155" s="18" t="s">
        <v>83</v>
      </c>
    </row>
    <row r="156" spans="1:65" s="14" customFormat="1" ht="11.25">
      <c r="B156" s="216"/>
      <c r="C156" s="217"/>
      <c r="D156" s="207" t="s">
        <v>184</v>
      </c>
      <c r="E156" s="218" t="s">
        <v>1</v>
      </c>
      <c r="F156" s="219" t="s">
        <v>83</v>
      </c>
      <c r="G156" s="217"/>
      <c r="H156" s="220">
        <v>1</v>
      </c>
      <c r="I156" s="221"/>
      <c r="J156" s="217"/>
      <c r="K156" s="217"/>
      <c r="L156" s="222"/>
      <c r="M156" s="223"/>
      <c r="N156" s="224"/>
      <c r="O156" s="224"/>
      <c r="P156" s="224"/>
      <c r="Q156" s="224"/>
      <c r="R156" s="224"/>
      <c r="S156" s="224"/>
      <c r="T156" s="225"/>
      <c r="AT156" s="226" t="s">
        <v>184</v>
      </c>
      <c r="AU156" s="226" t="s">
        <v>83</v>
      </c>
      <c r="AV156" s="14" t="s">
        <v>85</v>
      </c>
      <c r="AW156" s="14" t="s">
        <v>34</v>
      </c>
      <c r="AX156" s="14" t="s">
        <v>83</v>
      </c>
      <c r="AY156" s="226" t="s">
        <v>175</v>
      </c>
    </row>
    <row r="157" spans="1:65" s="2" customFormat="1" ht="24.2" customHeight="1">
      <c r="A157" s="35"/>
      <c r="B157" s="36"/>
      <c r="C157" s="254" t="s">
        <v>303</v>
      </c>
      <c r="D157" s="254" t="s">
        <v>539</v>
      </c>
      <c r="E157" s="255" t="s">
        <v>4604</v>
      </c>
      <c r="F157" s="256" t="s">
        <v>4605</v>
      </c>
      <c r="G157" s="257" t="s">
        <v>1527</v>
      </c>
      <c r="H157" s="258">
        <v>2</v>
      </c>
      <c r="I157" s="259"/>
      <c r="J157" s="260">
        <f>ROUND(I157*H157,2)</f>
        <v>0</v>
      </c>
      <c r="K157" s="256" t="s">
        <v>1</v>
      </c>
      <c r="L157" s="261"/>
      <c r="M157" s="262" t="s">
        <v>1</v>
      </c>
      <c r="N157" s="263" t="s">
        <v>41</v>
      </c>
      <c r="O157" s="72"/>
      <c r="P157" s="201">
        <f>O157*H157</f>
        <v>0</v>
      </c>
      <c r="Q157" s="201">
        <v>0</v>
      </c>
      <c r="R157" s="201">
        <f>Q157*H157</f>
        <v>0</v>
      </c>
      <c r="S157" s="201">
        <v>0</v>
      </c>
      <c r="T157" s="20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03" t="s">
        <v>239</v>
      </c>
      <c r="AT157" s="203" t="s">
        <v>539</v>
      </c>
      <c r="AU157" s="203" t="s">
        <v>83</v>
      </c>
      <c r="AY157" s="18" t="s">
        <v>175</v>
      </c>
      <c r="BE157" s="204">
        <f>IF(N157="základní",J157,0)</f>
        <v>0</v>
      </c>
      <c r="BF157" s="204">
        <f>IF(N157="snížená",J157,0)</f>
        <v>0</v>
      </c>
      <c r="BG157" s="204">
        <f>IF(N157="zákl. přenesená",J157,0)</f>
        <v>0</v>
      </c>
      <c r="BH157" s="204">
        <f>IF(N157="sníž. přenesená",J157,0)</f>
        <v>0</v>
      </c>
      <c r="BI157" s="204">
        <f>IF(N157="nulová",J157,0)</f>
        <v>0</v>
      </c>
      <c r="BJ157" s="18" t="s">
        <v>83</v>
      </c>
      <c r="BK157" s="204">
        <f>ROUND(I157*H157,2)</f>
        <v>0</v>
      </c>
      <c r="BL157" s="18" t="s">
        <v>182</v>
      </c>
      <c r="BM157" s="203" t="s">
        <v>4606</v>
      </c>
    </row>
    <row r="158" spans="1:65" s="14" customFormat="1" ht="11.25">
      <c r="B158" s="216"/>
      <c r="C158" s="217"/>
      <c r="D158" s="207" t="s">
        <v>184</v>
      </c>
      <c r="E158" s="218" t="s">
        <v>1</v>
      </c>
      <c r="F158" s="219" t="s">
        <v>85</v>
      </c>
      <c r="G158" s="217"/>
      <c r="H158" s="220">
        <v>2</v>
      </c>
      <c r="I158" s="221"/>
      <c r="J158" s="217"/>
      <c r="K158" s="217"/>
      <c r="L158" s="222"/>
      <c r="M158" s="223"/>
      <c r="N158" s="224"/>
      <c r="O158" s="224"/>
      <c r="P158" s="224"/>
      <c r="Q158" s="224"/>
      <c r="R158" s="224"/>
      <c r="S158" s="224"/>
      <c r="T158" s="225"/>
      <c r="AT158" s="226" t="s">
        <v>184</v>
      </c>
      <c r="AU158" s="226" t="s">
        <v>83</v>
      </c>
      <c r="AV158" s="14" t="s">
        <v>85</v>
      </c>
      <c r="AW158" s="14" t="s">
        <v>34</v>
      </c>
      <c r="AX158" s="14" t="s">
        <v>83</v>
      </c>
      <c r="AY158" s="226" t="s">
        <v>175</v>
      </c>
    </row>
    <row r="159" spans="1:65" s="2" customFormat="1" ht="24.2" customHeight="1">
      <c r="A159" s="35"/>
      <c r="B159" s="36"/>
      <c r="C159" s="192" t="s">
        <v>309</v>
      </c>
      <c r="D159" s="192" t="s">
        <v>178</v>
      </c>
      <c r="E159" s="193" t="s">
        <v>4607</v>
      </c>
      <c r="F159" s="194" t="s">
        <v>4608</v>
      </c>
      <c r="G159" s="195" t="s">
        <v>181</v>
      </c>
      <c r="H159" s="196">
        <v>2</v>
      </c>
      <c r="I159" s="197"/>
      <c r="J159" s="198">
        <f>ROUND(I159*H159,2)</f>
        <v>0</v>
      </c>
      <c r="K159" s="194" t="s">
        <v>224</v>
      </c>
      <c r="L159" s="40"/>
      <c r="M159" s="199" t="s">
        <v>1</v>
      </c>
      <c r="N159" s="200" t="s">
        <v>41</v>
      </c>
      <c r="O159" s="72"/>
      <c r="P159" s="201">
        <f>O159*H159</f>
        <v>0</v>
      </c>
      <c r="Q159" s="201">
        <v>0</v>
      </c>
      <c r="R159" s="201">
        <f>Q159*H159</f>
        <v>0</v>
      </c>
      <c r="S159" s="201">
        <v>0</v>
      </c>
      <c r="T159" s="20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182</v>
      </c>
      <c r="AT159" s="203" t="s">
        <v>178</v>
      </c>
      <c r="AU159" s="203" t="s">
        <v>83</v>
      </c>
      <c r="AY159" s="18" t="s">
        <v>175</v>
      </c>
      <c r="BE159" s="204">
        <f>IF(N159="základní",J159,0)</f>
        <v>0</v>
      </c>
      <c r="BF159" s="204">
        <f>IF(N159="snížená",J159,0)</f>
        <v>0</v>
      </c>
      <c r="BG159" s="204">
        <f>IF(N159="zákl. přenesená",J159,0)</f>
        <v>0</v>
      </c>
      <c r="BH159" s="204">
        <f>IF(N159="sníž. přenesená",J159,0)</f>
        <v>0</v>
      </c>
      <c r="BI159" s="204">
        <f>IF(N159="nulová",J159,0)</f>
        <v>0</v>
      </c>
      <c r="BJ159" s="18" t="s">
        <v>83</v>
      </c>
      <c r="BK159" s="204">
        <f>ROUND(I159*H159,2)</f>
        <v>0</v>
      </c>
      <c r="BL159" s="18" t="s">
        <v>182</v>
      </c>
      <c r="BM159" s="203" t="s">
        <v>4609</v>
      </c>
    </row>
    <row r="160" spans="1:65" s="2" customFormat="1" ht="11.25">
      <c r="A160" s="35"/>
      <c r="B160" s="36"/>
      <c r="C160" s="37"/>
      <c r="D160" s="227" t="s">
        <v>193</v>
      </c>
      <c r="E160" s="37"/>
      <c r="F160" s="228" t="s">
        <v>4610</v>
      </c>
      <c r="G160" s="37"/>
      <c r="H160" s="37"/>
      <c r="I160" s="229"/>
      <c r="J160" s="37"/>
      <c r="K160" s="37"/>
      <c r="L160" s="40"/>
      <c r="M160" s="230"/>
      <c r="N160" s="231"/>
      <c r="O160" s="72"/>
      <c r="P160" s="72"/>
      <c r="Q160" s="72"/>
      <c r="R160" s="72"/>
      <c r="S160" s="72"/>
      <c r="T160" s="73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T160" s="18" t="s">
        <v>193</v>
      </c>
      <c r="AU160" s="18" t="s">
        <v>83</v>
      </c>
    </row>
    <row r="161" spans="1:65" s="14" customFormat="1" ht="11.25">
      <c r="B161" s="216"/>
      <c r="C161" s="217"/>
      <c r="D161" s="207" t="s">
        <v>184</v>
      </c>
      <c r="E161" s="218" t="s">
        <v>1</v>
      </c>
      <c r="F161" s="219" t="s">
        <v>85</v>
      </c>
      <c r="G161" s="217"/>
      <c r="H161" s="220">
        <v>2</v>
      </c>
      <c r="I161" s="221"/>
      <c r="J161" s="217"/>
      <c r="K161" s="217"/>
      <c r="L161" s="222"/>
      <c r="M161" s="223"/>
      <c r="N161" s="224"/>
      <c r="O161" s="224"/>
      <c r="P161" s="224"/>
      <c r="Q161" s="224"/>
      <c r="R161" s="224"/>
      <c r="S161" s="224"/>
      <c r="T161" s="225"/>
      <c r="AT161" s="226" t="s">
        <v>184</v>
      </c>
      <c r="AU161" s="226" t="s">
        <v>83</v>
      </c>
      <c r="AV161" s="14" t="s">
        <v>85</v>
      </c>
      <c r="AW161" s="14" t="s">
        <v>34</v>
      </c>
      <c r="AX161" s="14" t="s">
        <v>83</v>
      </c>
      <c r="AY161" s="226" t="s">
        <v>175</v>
      </c>
    </row>
    <row r="162" spans="1:65" s="2" customFormat="1" ht="24.2" customHeight="1">
      <c r="A162" s="35"/>
      <c r="B162" s="36"/>
      <c r="C162" s="254" t="s">
        <v>314</v>
      </c>
      <c r="D162" s="254" t="s">
        <v>539</v>
      </c>
      <c r="E162" s="255" t="s">
        <v>4611</v>
      </c>
      <c r="F162" s="256" t="s">
        <v>4612</v>
      </c>
      <c r="G162" s="257" t="s">
        <v>251</v>
      </c>
      <c r="H162" s="258">
        <v>850</v>
      </c>
      <c r="I162" s="259"/>
      <c r="J162" s="260">
        <f>ROUND(I162*H162,2)</f>
        <v>0</v>
      </c>
      <c r="K162" s="256" t="s">
        <v>1</v>
      </c>
      <c r="L162" s="261"/>
      <c r="M162" s="262" t="s">
        <v>1</v>
      </c>
      <c r="N162" s="263" t="s">
        <v>41</v>
      </c>
      <c r="O162" s="72"/>
      <c r="P162" s="201">
        <f>O162*H162</f>
        <v>0</v>
      </c>
      <c r="Q162" s="201">
        <v>0</v>
      </c>
      <c r="R162" s="201">
        <f>Q162*H162</f>
        <v>0</v>
      </c>
      <c r="S162" s="201">
        <v>0</v>
      </c>
      <c r="T162" s="20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239</v>
      </c>
      <c r="AT162" s="203" t="s">
        <v>539</v>
      </c>
      <c r="AU162" s="203" t="s">
        <v>83</v>
      </c>
      <c r="AY162" s="18" t="s">
        <v>175</v>
      </c>
      <c r="BE162" s="204">
        <f>IF(N162="základní",J162,0)</f>
        <v>0</v>
      </c>
      <c r="BF162" s="204">
        <f>IF(N162="snížená",J162,0)</f>
        <v>0</v>
      </c>
      <c r="BG162" s="204">
        <f>IF(N162="zákl. přenesená",J162,0)</f>
        <v>0</v>
      </c>
      <c r="BH162" s="204">
        <f>IF(N162="sníž. přenesená",J162,0)</f>
        <v>0</v>
      </c>
      <c r="BI162" s="204">
        <f>IF(N162="nulová",J162,0)</f>
        <v>0</v>
      </c>
      <c r="BJ162" s="18" t="s">
        <v>83</v>
      </c>
      <c r="BK162" s="204">
        <f>ROUND(I162*H162,2)</f>
        <v>0</v>
      </c>
      <c r="BL162" s="18" t="s">
        <v>182</v>
      </c>
      <c r="BM162" s="203" t="s">
        <v>4613</v>
      </c>
    </row>
    <row r="163" spans="1:65" s="14" customFormat="1" ht="11.25">
      <c r="B163" s="216"/>
      <c r="C163" s="217"/>
      <c r="D163" s="207" t="s">
        <v>184</v>
      </c>
      <c r="E163" s="218" t="s">
        <v>1</v>
      </c>
      <c r="F163" s="219" t="s">
        <v>4614</v>
      </c>
      <c r="G163" s="217"/>
      <c r="H163" s="220">
        <v>850</v>
      </c>
      <c r="I163" s="221"/>
      <c r="J163" s="217"/>
      <c r="K163" s="217"/>
      <c r="L163" s="222"/>
      <c r="M163" s="223"/>
      <c r="N163" s="224"/>
      <c r="O163" s="224"/>
      <c r="P163" s="224"/>
      <c r="Q163" s="224"/>
      <c r="R163" s="224"/>
      <c r="S163" s="224"/>
      <c r="T163" s="225"/>
      <c r="AT163" s="226" t="s">
        <v>184</v>
      </c>
      <c r="AU163" s="226" t="s">
        <v>83</v>
      </c>
      <c r="AV163" s="14" t="s">
        <v>85</v>
      </c>
      <c r="AW163" s="14" t="s">
        <v>34</v>
      </c>
      <c r="AX163" s="14" t="s">
        <v>83</v>
      </c>
      <c r="AY163" s="226" t="s">
        <v>175</v>
      </c>
    </row>
    <row r="164" spans="1:65" s="2" customFormat="1" ht="37.9" customHeight="1">
      <c r="A164" s="35"/>
      <c r="B164" s="36"/>
      <c r="C164" s="254" t="s">
        <v>322</v>
      </c>
      <c r="D164" s="254" t="s">
        <v>539</v>
      </c>
      <c r="E164" s="255" t="s">
        <v>4615</v>
      </c>
      <c r="F164" s="256" t="s">
        <v>4616</v>
      </c>
      <c r="G164" s="257" t="s">
        <v>251</v>
      </c>
      <c r="H164" s="258">
        <v>700</v>
      </c>
      <c r="I164" s="259"/>
      <c r="J164" s="260">
        <f>ROUND(I164*H164,2)</f>
        <v>0</v>
      </c>
      <c r="K164" s="256" t="s">
        <v>1</v>
      </c>
      <c r="L164" s="261"/>
      <c r="M164" s="262" t="s">
        <v>1</v>
      </c>
      <c r="N164" s="263" t="s">
        <v>41</v>
      </c>
      <c r="O164" s="72"/>
      <c r="P164" s="201">
        <f>O164*H164</f>
        <v>0</v>
      </c>
      <c r="Q164" s="201">
        <v>0</v>
      </c>
      <c r="R164" s="201">
        <f>Q164*H164</f>
        <v>0</v>
      </c>
      <c r="S164" s="201">
        <v>0</v>
      </c>
      <c r="T164" s="20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03" t="s">
        <v>239</v>
      </c>
      <c r="AT164" s="203" t="s">
        <v>539</v>
      </c>
      <c r="AU164" s="203" t="s">
        <v>83</v>
      </c>
      <c r="AY164" s="18" t="s">
        <v>175</v>
      </c>
      <c r="BE164" s="204">
        <f>IF(N164="základní",J164,0)</f>
        <v>0</v>
      </c>
      <c r="BF164" s="204">
        <f>IF(N164="snížená",J164,0)</f>
        <v>0</v>
      </c>
      <c r="BG164" s="204">
        <f>IF(N164="zákl. přenesená",J164,0)</f>
        <v>0</v>
      </c>
      <c r="BH164" s="204">
        <f>IF(N164="sníž. přenesená",J164,0)</f>
        <v>0</v>
      </c>
      <c r="BI164" s="204">
        <f>IF(N164="nulová",J164,0)</f>
        <v>0</v>
      </c>
      <c r="BJ164" s="18" t="s">
        <v>83</v>
      </c>
      <c r="BK164" s="204">
        <f>ROUND(I164*H164,2)</f>
        <v>0</v>
      </c>
      <c r="BL164" s="18" t="s">
        <v>182</v>
      </c>
      <c r="BM164" s="203" t="s">
        <v>4617</v>
      </c>
    </row>
    <row r="165" spans="1:65" s="14" customFormat="1" ht="11.25">
      <c r="B165" s="216"/>
      <c r="C165" s="217"/>
      <c r="D165" s="207" t="s">
        <v>184</v>
      </c>
      <c r="E165" s="218" t="s">
        <v>1</v>
      </c>
      <c r="F165" s="219" t="s">
        <v>4618</v>
      </c>
      <c r="G165" s="217"/>
      <c r="H165" s="220">
        <v>700</v>
      </c>
      <c r="I165" s="221"/>
      <c r="J165" s="217"/>
      <c r="K165" s="217"/>
      <c r="L165" s="222"/>
      <c r="M165" s="223"/>
      <c r="N165" s="224"/>
      <c r="O165" s="224"/>
      <c r="P165" s="224"/>
      <c r="Q165" s="224"/>
      <c r="R165" s="224"/>
      <c r="S165" s="224"/>
      <c r="T165" s="225"/>
      <c r="AT165" s="226" t="s">
        <v>184</v>
      </c>
      <c r="AU165" s="226" t="s">
        <v>83</v>
      </c>
      <c r="AV165" s="14" t="s">
        <v>85</v>
      </c>
      <c r="AW165" s="14" t="s">
        <v>34</v>
      </c>
      <c r="AX165" s="14" t="s">
        <v>83</v>
      </c>
      <c r="AY165" s="226" t="s">
        <v>175</v>
      </c>
    </row>
    <row r="166" spans="1:65" s="2" customFormat="1" ht="33" customHeight="1">
      <c r="A166" s="35"/>
      <c r="B166" s="36"/>
      <c r="C166" s="254" t="s">
        <v>329</v>
      </c>
      <c r="D166" s="254" t="s">
        <v>539</v>
      </c>
      <c r="E166" s="255" t="s">
        <v>4619</v>
      </c>
      <c r="F166" s="256" t="s">
        <v>4620</v>
      </c>
      <c r="G166" s="257" t="s">
        <v>251</v>
      </c>
      <c r="H166" s="258">
        <v>150</v>
      </c>
      <c r="I166" s="259"/>
      <c r="J166" s="260">
        <f>ROUND(I166*H166,2)</f>
        <v>0</v>
      </c>
      <c r="K166" s="256" t="s">
        <v>1</v>
      </c>
      <c r="L166" s="261"/>
      <c r="M166" s="262" t="s">
        <v>1</v>
      </c>
      <c r="N166" s="263" t="s">
        <v>41</v>
      </c>
      <c r="O166" s="72"/>
      <c r="P166" s="201">
        <f>O166*H166</f>
        <v>0</v>
      </c>
      <c r="Q166" s="201">
        <v>0</v>
      </c>
      <c r="R166" s="201">
        <f>Q166*H166</f>
        <v>0</v>
      </c>
      <c r="S166" s="201">
        <v>0</v>
      </c>
      <c r="T166" s="20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03" t="s">
        <v>239</v>
      </c>
      <c r="AT166" s="203" t="s">
        <v>539</v>
      </c>
      <c r="AU166" s="203" t="s">
        <v>83</v>
      </c>
      <c r="AY166" s="18" t="s">
        <v>175</v>
      </c>
      <c r="BE166" s="204">
        <f>IF(N166="základní",J166,0)</f>
        <v>0</v>
      </c>
      <c r="BF166" s="204">
        <f>IF(N166="snížená",J166,0)</f>
        <v>0</v>
      </c>
      <c r="BG166" s="204">
        <f>IF(N166="zákl. přenesená",J166,0)</f>
        <v>0</v>
      </c>
      <c r="BH166" s="204">
        <f>IF(N166="sníž. přenesená",J166,0)</f>
        <v>0</v>
      </c>
      <c r="BI166" s="204">
        <f>IF(N166="nulová",J166,0)</f>
        <v>0</v>
      </c>
      <c r="BJ166" s="18" t="s">
        <v>83</v>
      </c>
      <c r="BK166" s="204">
        <f>ROUND(I166*H166,2)</f>
        <v>0</v>
      </c>
      <c r="BL166" s="18" t="s">
        <v>182</v>
      </c>
      <c r="BM166" s="203" t="s">
        <v>4621</v>
      </c>
    </row>
    <row r="167" spans="1:65" s="14" customFormat="1" ht="11.25">
      <c r="B167" s="216"/>
      <c r="C167" s="217"/>
      <c r="D167" s="207" t="s">
        <v>184</v>
      </c>
      <c r="E167" s="218" t="s">
        <v>1</v>
      </c>
      <c r="F167" s="219" t="s">
        <v>1262</v>
      </c>
      <c r="G167" s="217"/>
      <c r="H167" s="220">
        <v>150</v>
      </c>
      <c r="I167" s="221"/>
      <c r="J167" s="217"/>
      <c r="K167" s="217"/>
      <c r="L167" s="222"/>
      <c r="M167" s="223"/>
      <c r="N167" s="224"/>
      <c r="O167" s="224"/>
      <c r="P167" s="224"/>
      <c r="Q167" s="224"/>
      <c r="R167" s="224"/>
      <c r="S167" s="224"/>
      <c r="T167" s="225"/>
      <c r="AT167" s="226" t="s">
        <v>184</v>
      </c>
      <c r="AU167" s="226" t="s">
        <v>83</v>
      </c>
      <c r="AV167" s="14" t="s">
        <v>85</v>
      </c>
      <c r="AW167" s="14" t="s">
        <v>34</v>
      </c>
      <c r="AX167" s="14" t="s">
        <v>83</v>
      </c>
      <c r="AY167" s="226" t="s">
        <v>175</v>
      </c>
    </row>
    <row r="168" spans="1:65" s="2" customFormat="1" ht="21.75" customHeight="1">
      <c r="A168" s="35"/>
      <c r="B168" s="36"/>
      <c r="C168" s="192" t="s">
        <v>335</v>
      </c>
      <c r="D168" s="192" t="s">
        <v>178</v>
      </c>
      <c r="E168" s="193" t="s">
        <v>4345</v>
      </c>
      <c r="F168" s="194" t="s">
        <v>4346</v>
      </c>
      <c r="G168" s="195" t="s">
        <v>251</v>
      </c>
      <c r="H168" s="196">
        <v>1700</v>
      </c>
      <c r="I168" s="197"/>
      <c r="J168" s="198">
        <f>ROUND(I168*H168,2)</f>
        <v>0</v>
      </c>
      <c r="K168" s="194" t="s">
        <v>224</v>
      </c>
      <c r="L168" s="40"/>
      <c r="M168" s="199" t="s">
        <v>1</v>
      </c>
      <c r="N168" s="200" t="s">
        <v>41</v>
      </c>
      <c r="O168" s="72"/>
      <c r="P168" s="201">
        <f>O168*H168</f>
        <v>0</v>
      </c>
      <c r="Q168" s="201">
        <v>0</v>
      </c>
      <c r="R168" s="201">
        <f>Q168*H168</f>
        <v>0</v>
      </c>
      <c r="S168" s="201">
        <v>0</v>
      </c>
      <c r="T168" s="20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03" t="s">
        <v>182</v>
      </c>
      <c r="AT168" s="203" t="s">
        <v>178</v>
      </c>
      <c r="AU168" s="203" t="s">
        <v>83</v>
      </c>
      <c r="AY168" s="18" t="s">
        <v>175</v>
      </c>
      <c r="BE168" s="204">
        <f>IF(N168="základní",J168,0)</f>
        <v>0</v>
      </c>
      <c r="BF168" s="204">
        <f>IF(N168="snížená",J168,0)</f>
        <v>0</v>
      </c>
      <c r="BG168" s="204">
        <f>IF(N168="zákl. přenesená",J168,0)</f>
        <v>0</v>
      </c>
      <c r="BH168" s="204">
        <f>IF(N168="sníž. přenesená",J168,0)</f>
        <v>0</v>
      </c>
      <c r="BI168" s="204">
        <f>IF(N168="nulová",J168,0)</f>
        <v>0</v>
      </c>
      <c r="BJ168" s="18" t="s">
        <v>83</v>
      </c>
      <c r="BK168" s="204">
        <f>ROUND(I168*H168,2)</f>
        <v>0</v>
      </c>
      <c r="BL168" s="18" t="s">
        <v>182</v>
      </c>
      <c r="BM168" s="203" t="s">
        <v>4622</v>
      </c>
    </row>
    <row r="169" spans="1:65" s="2" customFormat="1" ht="11.25">
      <c r="A169" s="35"/>
      <c r="B169" s="36"/>
      <c r="C169" s="37"/>
      <c r="D169" s="227" t="s">
        <v>193</v>
      </c>
      <c r="E169" s="37"/>
      <c r="F169" s="228" t="s">
        <v>4348</v>
      </c>
      <c r="G169" s="37"/>
      <c r="H169" s="37"/>
      <c r="I169" s="229"/>
      <c r="J169" s="37"/>
      <c r="K169" s="37"/>
      <c r="L169" s="40"/>
      <c r="M169" s="230"/>
      <c r="N169" s="231"/>
      <c r="O169" s="72"/>
      <c r="P169" s="72"/>
      <c r="Q169" s="72"/>
      <c r="R169" s="72"/>
      <c r="S169" s="72"/>
      <c r="T169" s="73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T169" s="18" t="s">
        <v>193</v>
      </c>
      <c r="AU169" s="18" t="s">
        <v>83</v>
      </c>
    </row>
    <row r="170" spans="1:65" s="14" customFormat="1" ht="11.25">
      <c r="B170" s="216"/>
      <c r="C170" s="217"/>
      <c r="D170" s="207" t="s">
        <v>184</v>
      </c>
      <c r="E170" s="218" t="s">
        <v>1</v>
      </c>
      <c r="F170" s="219" t="s">
        <v>4623</v>
      </c>
      <c r="G170" s="217"/>
      <c r="H170" s="220">
        <v>1700</v>
      </c>
      <c r="I170" s="221"/>
      <c r="J170" s="217"/>
      <c r="K170" s="217"/>
      <c r="L170" s="222"/>
      <c r="M170" s="223"/>
      <c r="N170" s="224"/>
      <c r="O170" s="224"/>
      <c r="P170" s="224"/>
      <c r="Q170" s="224"/>
      <c r="R170" s="224"/>
      <c r="S170" s="224"/>
      <c r="T170" s="225"/>
      <c r="AT170" s="226" t="s">
        <v>184</v>
      </c>
      <c r="AU170" s="226" t="s">
        <v>83</v>
      </c>
      <c r="AV170" s="14" t="s">
        <v>85</v>
      </c>
      <c r="AW170" s="14" t="s">
        <v>34</v>
      </c>
      <c r="AX170" s="14" t="s">
        <v>83</v>
      </c>
      <c r="AY170" s="226" t="s">
        <v>175</v>
      </c>
    </row>
    <row r="171" spans="1:65" s="2" customFormat="1" ht="16.5" customHeight="1">
      <c r="A171" s="35"/>
      <c r="B171" s="36"/>
      <c r="C171" s="254" t="s">
        <v>7</v>
      </c>
      <c r="D171" s="254" t="s">
        <v>539</v>
      </c>
      <c r="E171" s="255" t="s">
        <v>4624</v>
      </c>
      <c r="F171" s="256" t="s">
        <v>4625</v>
      </c>
      <c r="G171" s="257" t="s">
        <v>1527</v>
      </c>
      <c r="H171" s="258">
        <v>4500</v>
      </c>
      <c r="I171" s="259"/>
      <c r="J171" s="260">
        <f>ROUND(I171*H171,2)</f>
        <v>0</v>
      </c>
      <c r="K171" s="256" t="s">
        <v>1</v>
      </c>
      <c r="L171" s="261"/>
      <c r="M171" s="262" t="s">
        <v>1</v>
      </c>
      <c r="N171" s="263" t="s">
        <v>41</v>
      </c>
      <c r="O171" s="72"/>
      <c r="P171" s="201">
        <f>O171*H171</f>
        <v>0</v>
      </c>
      <c r="Q171" s="201">
        <v>0</v>
      </c>
      <c r="R171" s="201">
        <f>Q171*H171</f>
        <v>0</v>
      </c>
      <c r="S171" s="201">
        <v>0</v>
      </c>
      <c r="T171" s="20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03" t="s">
        <v>239</v>
      </c>
      <c r="AT171" s="203" t="s">
        <v>539</v>
      </c>
      <c r="AU171" s="203" t="s">
        <v>83</v>
      </c>
      <c r="AY171" s="18" t="s">
        <v>175</v>
      </c>
      <c r="BE171" s="204">
        <f>IF(N171="základní",J171,0)</f>
        <v>0</v>
      </c>
      <c r="BF171" s="204">
        <f>IF(N171="snížená",J171,0)</f>
        <v>0</v>
      </c>
      <c r="BG171" s="204">
        <f>IF(N171="zákl. přenesená",J171,0)</f>
        <v>0</v>
      </c>
      <c r="BH171" s="204">
        <f>IF(N171="sníž. přenesená",J171,0)</f>
        <v>0</v>
      </c>
      <c r="BI171" s="204">
        <f>IF(N171="nulová",J171,0)</f>
        <v>0</v>
      </c>
      <c r="BJ171" s="18" t="s">
        <v>83</v>
      </c>
      <c r="BK171" s="204">
        <f>ROUND(I171*H171,2)</f>
        <v>0</v>
      </c>
      <c r="BL171" s="18" t="s">
        <v>182</v>
      </c>
      <c r="BM171" s="203" t="s">
        <v>4626</v>
      </c>
    </row>
    <row r="172" spans="1:65" s="14" customFormat="1" ht="11.25">
      <c r="B172" s="216"/>
      <c r="C172" s="217"/>
      <c r="D172" s="207" t="s">
        <v>184</v>
      </c>
      <c r="E172" s="218" t="s">
        <v>1</v>
      </c>
      <c r="F172" s="219" t="s">
        <v>4627</v>
      </c>
      <c r="G172" s="217"/>
      <c r="H172" s="220">
        <v>4500</v>
      </c>
      <c r="I172" s="221"/>
      <c r="J172" s="217"/>
      <c r="K172" s="217"/>
      <c r="L172" s="222"/>
      <c r="M172" s="223"/>
      <c r="N172" s="224"/>
      <c r="O172" s="224"/>
      <c r="P172" s="224"/>
      <c r="Q172" s="224"/>
      <c r="R172" s="224"/>
      <c r="S172" s="224"/>
      <c r="T172" s="225"/>
      <c r="AT172" s="226" t="s">
        <v>184</v>
      </c>
      <c r="AU172" s="226" t="s">
        <v>83</v>
      </c>
      <c r="AV172" s="14" t="s">
        <v>85</v>
      </c>
      <c r="AW172" s="14" t="s">
        <v>34</v>
      </c>
      <c r="AX172" s="14" t="s">
        <v>83</v>
      </c>
      <c r="AY172" s="226" t="s">
        <v>175</v>
      </c>
    </row>
    <row r="173" spans="1:65" s="2" customFormat="1" ht="24.2" customHeight="1">
      <c r="A173" s="35"/>
      <c r="B173" s="36"/>
      <c r="C173" s="192" t="s">
        <v>348</v>
      </c>
      <c r="D173" s="192" t="s">
        <v>178</v>
      </c>
      <c r="E173" s="193" t="s">
        <v>4628</v>
      </c>
      <c r="F173" s="194" t="s">
        <v>4629</v>
      </c>
      <c r="G173" s="195" t="s">
        <v>181</v>
      </c>
      <c r="H173" s="196">
        <v>4500</v>
      </c>
      <c r="I173" s="197"/>
      <c r="J173" s="198">
        <f>ROUND(I173*H173,2)</f>
        <v>0</v>
      </c>
      <c r="K173" s="194" t="s">
        <v>224</v>
      </c>
      <c r="L173" s="40"/>
      <c r="M173" s="199" t="s">
        <v>1</v>
      </c>
      <c r="N173" s="200" t="s">
        <v>41</v>
      </c>
      <c r="O173" s="72"/>
      <c r="P173" s="201">
        <f>O173*H173</f>
        <v>0</v>
      </c>
      <c r="Q173" s="201">
        <v>0</v>
      </c>
      <c r="R173" s="201">
        <f>Q173*H173</f>
        <v>0</v>
      </c>
      <c r="S173" s="201">
        <v>0</v>
      </c>
      <c r="T173" s="20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03" t="s">
        <v>182</v>
      </c>
      <c r="AT173" s="203" t="s">
        <v>178</v>
      </c>
      <c r="AU173" s="203" t="s">
        <v>83</v>
      </c>
      <c r="AY173" s="18" t="s">
        <v>175</v>
      </c>
      <c r="BE173" s="204">
        <f>IF(N173="základní",J173,0)</f>
        <v>0</v>
      </c>
      <c r="BF173" s="204">
        <f>IF(N173="snížená",J173,0)</f>
        <v>0</v>
      </c>
      <c r="BG173" s="204">
        <f>IF(N173="zákl. přenesená",J173,0)</f>
        <v>0</v>
      </c>
      <c r="BH173" s="204">
        <f>IF(N173="sníž. přenesená",J173,0)</f>
        <v>0</v>
      </c>
      <c r="BI173" s="204">
        <f>IF(N173="nulová",J173,0)</f>
        <v>0</v>
      </c>
      <c r="BJ173" s="18" t="s">
        <v>83</v>
      </c>
      <c r="BK173" s="204">
        <f>ROUND(I173*H173,2)</f>
        <v>0</v>
      </c>
      <c r="BL173" s="18" t="s">
        <v>182</v>
      </c>
      <c r="BM173" s="203" t="s">
        <v>4630</v>
      </c>
    </row>
    <row r="174" spans="1:65" s="2" customFormat="1" ht="11.25">
      <c r="A174" s="35"/>
      <c r="B174" s="36"/>
      <c r="C174" s="37"/>
      <c r="D174" s="227" t="s">
        <v>193</v>
      </c>
      <c r="E174" s="37"/>
      <c r="F174" s="228" t="s">
        <v>4631</v>
      </c>
      <c r="G174" s="37"/>
      <c r="H174" s="37"/>
      <c r="I174" s="229"/>
      <c r="J174" s="37"/>
      <c r="K174" s="37"/>
      <c r="L174" s="40"/>
      <c r="M174" s="230"/>
      <c r="N174" s="231"/>
      <c r="O174" s="72"/>
      <c r="P174" s="72"/>
      <c r="Q174" s="72"/>
      <c r="R174" s="72"/>
      <c r="S174" s="72"/>
      <c r="T174" s="73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T174" s="18" t="s">
        <v>193</v>
      </c>
      <c r="AU174" s="18" t="s">
        <v>83</v>
      </c>
    </row>
    <row r="175" spans="1:65" s="14" customFormat="1" ht="11.25">
      <c r="B175" s="216"/>
      <c r="C175" s="217"/>
      <c r="D175" s="207" t="s">
        <v>184</v>
      </c>
      <c r="E175" s="218" t="s">
        <v>1</v>
      </c>
      <c r="F175" s="219" t="s">
        <v>4627</v>
      </c>
      <c r="G175" s="217"/>
      <c r="H175" s="220">
        <v>4500</v>
      </c>
      <c r="I175" s="221"/>
      <c r="J175" s="217"/>
      <c r="K175" s="217"/>
      <c r="L175" s="222"/>
      <c r="M175" s="223"/>
      <c r="N175" s="224"/>
      <c r="O175" s="224"/>
      <c r="P175" s="224"/>
      <c r="Q175" s="224"/>
      <c r="R175" s="224"/>
      <c r="S175" s="224"/>
      <c r="T175" s="225"/>
      <c r="AT175" s="226" t="s">
        <v>184</v>
      </c>
      <c r="AU175" s="226" t="s">
        <v>83</v>
      </c>
      <c r="AV175" s="14" t="s">
        <v>85</v>
      </c>
      <c r="AW175" s="14" t="s">
        <v>34</v>
      </c>
      <c r="AX175" s="14" t="s">
        <v>83</v>
      </c>
      <c r="AY175" s="226" t="s">
        <v>175</v>
      </c>
    </row>
    <row r="176" spans="1:65" s="2" customFormat="1" ht="24.2" customHeight="1">
      <c r="A176" s="35"/>
      <c r="B176" s="36"/>
      <c r="C176" s="254" t="s">
        <v>370</v>
      </c>
      <c r="D176" s="254" t="s">
        <v>539</v>
      </c>
      <c r="E176" s="255" t="s">
        <v>4361</v>
      </c>
      <c r="F176" s="256" t="s">
        <v>4362</v>
      </c>
      <c r="G176" s="257" t="s">
        <v>251</v>
      </c>
      <c r="H176" s="258">
        <v>50</v>
      </c>
      <c r="I176" s="259"/>
      <c r="J176" s="260">
        <f>ROUND(I176*H176,2)</f>
        <v>0</v>
      </c>
      <c r="K176" s="256" t="s">
        <v>1</v>
      </c>
      <c r="L176" s="261"/>
      <c r="M176" s="262" t="s">
        <v>1</v>
      </c>
      <c r="N176" s="263" t="s">
        <v>41</v>
      </c>
      <c r="O176" s="72"/>
      <c r="P176" s="201">
        <f>O176*H176</f>
        <v>0</v>
      </c>
      <c r="Q176" s="201">
        <v>0</v>
      </c>
      <c r="R176" s="201">
        <f>Q176*H176</f>
        <v>0</v>
      </c>
      <c r="S176" s="201">
        <v>0</v>
      </c>
      <c r="T176" s="20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03" t="s">
        <v>3048</v>
      </c>
      <c r="AT176" s="203" t="s">
        <v>539</v>
      </c>
      <c r="AU176" s="203" t="s">
        <v>83</v>
      </c>
      <c r="AY176" s="18" t="s">
        <v>175</v>
      </c>
      <c r="BE176" s="204">
        <f>IF(N176="základní",J176,0)</f>
        <v>0</v>
      </c>
      <c r="BF176" s="204">
        <f>IF(N176="snížená",J176,0)</f>
        <v>0</v>
      </c>
      <c r="BG176" s="204">
        <f>IF(N176="zákl. přenesená",J176,0)</f>
        <v>0</v>
      </c>
      <c r="BH176" s="204">
        <f>IF(N176="sníž. přenesená",J176,0)</f>
        <v>0</v>
      </c>
      <c r="BI176" s="204">
        <f>IF(N176="nulová",J176,0)</f>
        <v>0</v>
      </c>
      <c r="BJ176" s="18" t="s">
        <v>83</v>
      </c>
      <c r="BK176" s="204">
        <f>ROUND(I176*H176,2)</f>
        <v>0</v>
      </c>
      <c r="BL176" s="18" t="s">
        <v>3048</v>
      </c>
      <c r="BM176" s="203" t="s">
        <v>4632</v>
      </c>
    </row>
    <row r="177" spans="1:65" s="14" customFormat="1" ht="11.25">
      <c r="B177" s="216"/>
      <c r="C177" s="217"/>
      <c r="D177" s="207" t="s">
        <v>184</v>
      </c>
      <c r="E177" s="218" t="s">
        <v>1</v>
      </c>
      <c r="F177" s="219" t="s">
        <v>646</v>
      </c>
      <c r="G177" s="217"/>
      <c r="H177" s="220">
        <v>50</v>
      </c>
      <c r="I177" s="221"/>
      <c r="J177" s="217"/>
      <c r="K177" s="217"/>
      <c r="L177" s="222"/>
      <c r="M177" s="223"/>
      <c r="N177" s="224"/>
      <c r="O177" s="224"/>
      <c r="P177" s="224"/>
      <c r="Q177" s="224"/>
      <c r="R177" s="224"/>
      <c r="S177" s="224"/>
      <c r="T177" s="225"/>
      <c r="AT177" s="226" t="s">
        <v>184</v>
      </c>
      <c r="AU177" s="226" t="s">
        <v>83</v>
      </c>
      <c r="AV177" s="14" t="s">
        <v>85</v>
      </c>
      <c r="AW177" s="14" t="s">
        <v>34</v>
      </c>
      <c r="AX177" s="14" t="s">
        <v>83</v>
      </c>
      <c r="AY177" s="226" t="s">
        <v>175</v>
      </c>
    </row>
    <row r="178" spans="1:65" s="2" customFormat="1" ht="24.2" customHeight="1">
      <c r="A178" s="35"/>
      <c r="B178" s="36"/>
      <c r="C178" s="192" t="s">
        <v>413</v>
      </c>
      <c r="D178" s="192" t="s">
        <v>178</v>
      </c>
      <c r="E178" s="193" t="s">
        <v>4110</v>
      </c>
      <c r="F178" s="194" t="s">
        <v>4111</v>
      </c>
      <c r="G178" s="195" t="s">
        <v>251</v>
      </c>
      <c r="H178" s="196">
        <v>50</v>
      </c>
      <c r="I178" s="197"/>
      <c r="J178" s="198">
        <f>ROUND(I178*H178,2)</f>
        <v>0</v>
      </c>
      <c r="K178" s="194" t="s">
        <v>224</v>
      </c>
      <c r="L178" s="40"/>
      <c r="M178" s="199" t="s">
        <v>1</v>
      </c>
      <c r="N178" s="200" t="s">
        <v>41</v>
      </c>
      <c r="O178" s="72"/>
      <c r="P178" s="201">
        <f>O178*H178</f>
        <v>0</v>
      </c>
      <c r="Q178" s="201">
        <v>0</v>
      </c>
      <c r="R178" s="201">
        <f>Q178*H178</f>
        <v>0</v>
      </c>
      <c r="S178" s="201">
        <v>0</v>
      </c>
      <c r="T178" s="20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03" t="s">
        <v>3048</v>
      </c>
      <c r="AT178" s="203" t="s">
        <v>178</v>
      </c>
      <c r="AU178" s="203" t="s">
        <v>83</v>
      </c>
      <c r="AY178" s="18" t="s">
        <v>175</v>
      </c>
      <c r="BE178" s="204">
        <f>IF(N178="základní",J178,0)</f>
        <v>0</v>
      </c>
      <c r="BF178" s="204">
        <f>IF(N178="snížená",J178,0)</f>
        <v>0</v>
      </c>
      <c r="BG178" s="204">
        <f>IF(N178="zákl. přenesená",J178,0)</f>
        <v>0</v>
      </c>
      <c r="BH178" s="204">
        <f>IF(N178="sníž. přenesená",J178,0)</f>
        <v>0</v>
      </c>
      <c r="BI178" s="204">
        <f>IF(N178="nulová",J178,0)</f>
        <v>0</v>
      </c>
      <c r="BJ178" s="18" t="s">
        <v>83</v>
      </c>
      <c r="BK178" s="204">
        <f>ROUND(I178*H178,2)</f>
        <v>0</v>
      </c>
      <c r="BL178" s="18" t="s">
        <v>3048</v>
      </c>
      <c r="BM178" s="203" t="s">
        <v>4633</v>
      </c>
    </row>
    <row r="179" spans="1:65" s="2" customFormat="1" ht="11.25">
      <c r="A179" s="35"/>
      <c r="B179" s="36"/>
      <c r="C179" s="37"/>
      <c r="D179" s="227" t="s">
        <v>193</v>
      </c>
      <c r="E179" s="37"/>
      <c r="F179" s="228" t="s">
        <v>4113</v>
      </c>
      <c r="G179" s="37"/>
      <c r="H179" s="37"/>
      <c r="I179" s="229"/>
      <c r="J179" s="37"/>
      <c r="K179" s="37"/>
      <c r="L179" s="40"/>
      <c r="M179" s="230"/>
      <c r="N179" s="231"/>
      <c r="O179" s="72"/>
      <c r="P179" s="72"/>
      <c r="Q179" s="72"/>
      <c r="R179" s="72"/>
      <c r="S179" s="72"/>
      <c r="T179" s="73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T179" s="18" t="s">
        <v>193</v>
      </c>
      <c r="AU179" s="18" t="s">
        <v>83</v>
      </c>
    </row>
    <row r="180" spans="1:65" s="14" customFormat="1" ht="11.25">
      <c r="B180" s="216"/>
      <c r="C180" s="217"/>
      <c r="D180" s="207" t="s">
        <v>184</v>
      </c>
      <c r="E180" s="218" t="s">
        <v>1</v>
      </c>
      <c r="F180" s="219" t="s">
        <v>646</v>
      </c>
      <c r="G180" s="217"/>
      <c r="H180" s="220">
        <v>50</v>
      </c>
      <c r="I180" s="221"/>
      <c r="J180" s="217"/>
      <c r="K180" s="217"/>
      <c r="L180" s="222"/>
      <c r="M180" s="223"/>
      <c r="N180" s="224"/>
      <c r="O180" s="224"/>
      <c r="P180" s="224"/>
      <c r="Q180" s="224"/>
      <c r="R180" s="224"/>
      <c r="S180" s="224"/>
      <c r="T180" s="225"/>
      <c r="AT180" s="226" t="s">
        <v>184</v>
      </c>
      <c r="AU180" s="226" t="s">
        <v>83</v>
      </c>
      <c r="AV180" s="14" t="s">
        <v>85</v>
      </c>
      <c r="AW180" s="14" t="s">
        <v>34</v>
      </c>
      <c r="AX180" s="14" t="s">
        <v>83</v>
      </c>
      <c r="AY180" s="226" t="s">
        <v>175</v>
      </c>
    </row>
    <row r="181" spans="1:65" s="2" customFormat="1" ht="21.75" customHeight="1">
      <c r="A181" s="35"/>
      <c r="B181" s="36"/>
      <c r="C181" s="192" t="s">
        <v>418</v>
      </c>
      <c r="D181" s="192" t="s">
        <v>178</v>
      </c>
      <c r="E181" s="193" t="s">
        <v>4634</v>
      </c>
      <c r="F181" s="194" t="s">
        <v>4635</v>
      </c>
      <c r="G181" s="195" t="s">
        <v>181</v>
      </c>
      <c r="H181" s="196">
        <v>5</v>
      </c>
      <c r="I181" s="197"/>
      <c r="J181" s="198">
        <f>ROUND(I181*H181,2)</f>
        <v>0</v>
      </c>
      <c r="K181" s="194" t="s">
        <v>224</v>
      </c>
      <c r="L181" s="40"/>
      <c r="M181" s="199" t="s">
        <v>1</v>
      </c>
      <c r="N181" s="200" t="s">
        <v>41</v>
      </c>
      <c r="O181" s="72"/>
      <c r="P181" s="201">
        <f>O181*H181</f>
        <v>0</v>
      </c>
      <c r="Q181" s="201">
        <v>0</v>
      </c>
      <c r="R181" s="201">
        <f>Q181*H181</f>
        <v>0</v>
      </c>
      <c r="S181" s="201">
        <v>0</v>
      </c>
      <c r="T181" s="20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03" t="s">
        <v>3048</v>
      </c>
      <c r="AT181" s="203" t="s">
        <v>178</v>
      </c>
      <c r="AU181" s="203" t="s">
        <v>83</v>
      </c>
      <c r="AY181" s="18" t="s">
        <v>175</v>
      </c>
      <c r="BE181" s="204">
        <f>IF(N181="základní",J181,0)</f>
        <v>0</v>
      </c>
      <c r="BF181" s="204">
        <f>IF(N181="snížená",J181,0)</f>
        <v>0</v>
      </c>
      <c r="BG181" s="204">
        <f>IF(N181="zákl. přenesená",J181,0)</f>
        <v>0</v>
      </c>
      <c r="BH181" s="204">
        <f>IF(N181="sníž. přenesená",J181,0)</f>
        <v>0</v>
      </c>
      <c r="BI181" s="204">
        <f>IF(N181="nulová",J181,0)</f>
        <v>0</v>
      </c>
      <c r="BJ181" s="18" t="s">
        <v>83</v>
      </c>
      <c r="BK181" s="204">
        <f>ROUND(I181*H181,2)</f>
        <v>0</v>
      </c>
      <c r="BL181" s="18" t="s">
        <v>3048</v>
      </c>
      <c r="BM181" s="203" t="s">
        <v>4636</v>
      </c>
    </row>
    <row r="182" spans="1:65" s="2" customFormat="1" ht="11.25">
      <c r="A182" s="35"/>
      <c r="B182" s="36"/>
      <c r="C182" s="37"/>
      <c r="D182" s="227" t="s">
        <v>193</v>
      </c>
      <c r="E182" s="37"/>
      <c r="F182" s="228" t="s">
        <v>4637</v>
      </c>
      <c r="G182" s="37"/>
      <c r="H182" s="37"/>
      <c r="I182" s="229"/>
      <c r="J182" s="37"/>
      <c r="K182" s="37"/>
      <c r="L182" s="40"/>
      <c r="M182" s="230"/>
      <c r="N182" s="231"/>
      <c r="O182" s="72"/>
      <c r="P182" s="72"/>
      <c r="Q182" s="72"/>
      <c r="R182" s="72"/>
      <c r="S182" s="72"/>
      <c r="T182" s="73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T182" s="18" t="s">
        <v>193</v>
      </c>
      <c r="AU182" s="18" t="s">
        <v>83</v>
      </c>
    </row>
    <row r="183" spans="1:65" s="14" customFormat="1" ht="11.25">
      <c r="B183" s="216"/>
      <c r="C183" s="217"/>
      <c r="D183" s="207" t="s">
        <v>184</v>
      </c>
      <c r="E183" s="218" t="s">
        <v>1</v>
      </c>
      <c r="F183" s="219" t="s">
        <v>209</v>
      </c>
      <c r="G183" s="217"/>
      <c r="H183" s="220">
        <v>5</v>
      </c>
      <c r="I183" s="221"/>
      <c r="J183" s="217"/>
      <c r="K183" s="217"/>
      <c r="L183" s="222"/>
      <c r="M183" s="223"/>
      <c r="N183" s="224"/>
      <c r="O183" s="224"/>
      <c r="P183" s="224"/>
      <c r="Q183" s="224"/>
      <c r="R183" s="224"/>
      <c r="S183" s="224"/>
      <c r="T183" s="225"/>
      <c r="AT183" s="226" t="s">
        <v>184</v>
      </c>
      <c r="AU183" s="226" t="s">
        <v>83</v>
      </c>
      <c r="AV183" s="14" t="s">
        <v>85</v>
      </c>
      <c r="AW183" s="14" t="s">
        <v>34</v>
      </c>
      <c r="AX183" s="14" t="s">
        <v>83</v>
      </c>
      <c r="AY183" s="226" t="s">
        <v>175</v>
      </c>
    </row>
    <row r="184" spans="1:65" s="2" customFormat="1" ht="24.2" customHeight="1">
      <c r="A184" s="35"/>
      <c r="B184" s="36"/>
      <c r="C184" s="192" t="s">
        <v>449</v>
      </c>
      <c r="D184" s="192" t="s">
        <v>178</v>
      </c>
      <c r="E184" s="193" t="s">
        <v>4638</v>
      </c>
      <c r="F184" s="194" t="s">
        <v>4639</v>
      </c>
      <c r="G184" s="195" t="s">
        <v>181</v>
      </c>
      <c r="H184" s="196">
        <v>34</v>
      </c>
      <c r="I184" s="197"/>
      <c r="J184" s="198">
        <f>ROUND(I184*H184,2)</f>
        <v>0</v>
      </c>
      <c r="K184" s="194" t="s">
        <v>224</v>
      </c>
      <c r="L184" s="40"/>
      <c r="M184" s="199" t="s">
        <v>1</v>
      </c>
      <c r="N184" s="200" t="s">
        <v>41</v>
      </c>
      <c r="O184" s="72"/>
      <c r="P184" s="201">
        <f>O184*H184</f>
        <v>0</v>
      </c>
      <c r="Q184" s="201">
        <v>0</v>
      </c>
      <c r="R184" s="201">
        <f>Q184*H184</f>
        <v>0</v>
      </c>
      <c r="S184" s="201">
        <v>0</v>
      </c>
      <c r="T184" s="20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03" t="s">
        <v>3048</v>
      </c>
      <c r="AT184" s="203" t="s">
        <v>178</v>
      </c>
      <c r="AU184" s="203" t="s">
        <v>83</v>
      </c>
      <c r="AY184" s="18" t="s">
        <v>175</v>
      </c>
      <c r="BE184" s="204">
        <f>IF(N184="základní",J184,0)</f>
        <v>0</v>
      </c>
      <c r="BF184" s="204">
        <f>IF(N184="snížená",J184,0)</f>
        <v>0</v>
      </c>
      <c r="BG184" s="204">
        <f>IF(N184="zákl. přenesená",J184,0)</f>
        <v>0</v>
      </c>
      <c r="BH184" s="204">
        <f>IF(N184="sníž. přenesená",J184,0)</f>
        <v>0</v>
      </c>
      <c r="BI184" s="204">
        <f>IF(N184="nulová",J184,0)</f>
        <v>0</v>
      </c>
      <c r="BJ184" s="18" t="s">
        <v>83</v>
      </c>
      <c r="BK184" s="204">
        <f>ROUND(I184*H184,2)</f>
        <v>0</v>
      </c>
      <c r="BL184" s="18" t="s">
        <v>3048</v>
      </c>
      <c r="BM184" s="203" t="s">
        <v>4640</v>
      </c>
    </row>
    <row r="185" spans="1:65" s="2" customFormat="1" ht="11.25">
      <c r="A185" s="35"/>
      <c r="B185" s="36"/>
      <c r="C185" s="37"/>
      <c r="D185" s="227" t="s">
        <v>193</v>
      </c>
      <c r="E185" s="37"/>
      <c r="F185" s="228" t="s">
        <v>4641</v>
      </c>
      <c r="G185" s="37"/>
      <c r="H185" s="37"/>
      <c r="I185" s="229"/>
      <c r="J185" s="37"/>
      <c r="K185" s="37"/>
      <c r="L185" s="40"/>
      <c r="M185" s="230"/>
      <c r="N185" s="231"/>
      <c r="O185" s="72"/>
      <c r="P185" s="72"/>
      <c r="Q185" s="72"/>
      <c r="R185" s="72"/>
      <c r="S185" s="72"/>
      <c r="T185" s="73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T185" s="18" t="s">
        <v>193</v>
      </c>
      <c r="AU185" s="18" t="s">
        <v>83</v>
      </c>
    </row>
    <row r="186" spans="1:65" s="14" customFormat="1" ht="11.25">
      <c r="B186" s="216"/>
      <c r="C186" s="217"/>
      <c r="D186" s="207" t="s">
        <v>184</v>
      </c>
      <c r="E186" s="218" t="s">
        <v>1</v>
      </c>
      <c r="F186" s="219" t="s">
        <v>545</v>
      </c>
      <c r="G186" s="217"/>
      <c r="H186" s="220">
        <v>34</v>
      </c>
      <c r="I186" s="221"/>
      <c r="J186" s="217"/>
      <c r="K186" s="217"/>
      <c r="L186" s="222"/>
      <c r="M186" s="223"/>
      <c r="N186" s="224"/>
      <c r="O186" s="224"/>
      <c r="P186" s="224"/>
      <c r="Q186" s="224"/>
      <c r="R186" s="224"/>
      <c r="S186" s="224"/>
      <c r="T186" s="225"/>
      <c r="AT186" s="226" t="s">
        <v>184</v>
      </c>
      <c r="AU186" s="226" t="s">
        <v>83</v>
      </c>
      <c r="AV186" s="14" t="s">
        <v>85</v>
      </c>
      <c r="AW186" s="14" t="s">
        <v>34</v>
      </c>
      <c r="AX186" s="14" t="s">
        <v>83</v>
      </c>
      <c r="AY186" s="226" t="s">
        <v>175</v>
      </c>
    </row>
    <row r="187" spans="1:65" s="2" customFormat="1" ht="16.5" customHeight="1">
      <c r="A187" s="35"/>
      <c r="B187" s="36"/>
      <c r="C187" s="192" t="s">
        <v>481</v>
      </c>
      <c r="D187" s="192" t="s">
        <v>178</v>
      </c>
      <c r="E187" s="193" t="s">
        <v>4642</v>
      </c>
      <c r="F187" s="194" t="s">
        <v>4643</v>
      </c>
      <c r="G187" s="195" t="s">
        <v>181</v>
      </c>
      <c r="H187" s="196">
        <v>1</v>
      </c>
      <c r="I187" s="197"/>
      <c r="J187" s="198">
        <f>ROUND(I187*H187,2)</f>
        <v>0</v>
      </c>
      <c r="K187" s="194" t="s">
        <v>224</v>
      </c>
      <c r="L187" s="40"/>
      <c r="M187" s="199" t="s">
        <v>1</v>
      </c>
      <c r="N187" s="200" t="s">
        <v>41</v>
      </c>
      <c r="O187" s="72"/>
      <c r="P187" s="201">
        <f>O187*H187</f>
        <v>0</v>
      </c>
      <c r="Q187" s="201">
        <v>0</v>
      </c>
      <c r="R187" s="201">
        <f>Q187*H187</f>
        <v>0</v>
      </c>
      <c r="S187" s="201">
        <v>0</v>
      </c>
      <c r="T187" s="20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03" t="s">
        <v>3048</v>
      </c>
      <c r="AT187" s="203" t="s">
        <v>178</v>
      </c>
      <c r="AU187" s="203" t="s">
        <v>83</v>
      </c>
      <c r="AY187" s="18" t="s">
        <v>175</v>
      </c>
      <c r="BE187" s="204">
        <f>IF(N187="základní",J187,0)</f>
        <v>0</v>
      </c>
      <c r="BF187" s="204">
        <f>IF(N187="snížená",J187,0)</f>
        <v>0</v>
      </c>
      <c r="BG187" s="204">
        <f>IF(N187="zákl. přenesená",J187,0)</f>
        <v>0</v>
      </c>
      <c r="BH187" s="204">
        <f>IF(N187="sníž. přenesená",J187,0)</f>
        <v>0</v>
      </c>
      <c r="BI187" s="204">
        <f>IF(N187="nulová",J187,0)</f>
        <v>0</v>
      </c>
      <c r="BJ187" s="18" t="s">
        <v>83</v>
      </c>
      <c r="BK187" s="204">
        <f>ROUND(I187*H187,2)</f>
        <v>0</v>
      </c>
      <c r="BL187" s="18" t="s">
        <v>3048</v>
      </c>
      <c r="BM187" s="203" t="s">
        <v>4644</v>
      </c>
    </row>
    <row r="188" spans="1:65" s="2" customFormat="1" ht="11.25">
      <c r="A188" s="35"/>
      <c r="B188" s="36"/>
      <c r="C188" s="37"/>
      <c r="D188" s="227" t="s">
        <v>193</v>
      </c>
      <c r="E188" s="37"/>
      <c r="F188" s="228" t="s">
        <v>4645</v>
      </c>
      <c r="G188" s="37"/>
      <c r="H188" s="37"/>
      <c r="I188" s="229"/>
      <c r="J188" s="37"/>
      <c r="K188" s="37"/>
      <c r="L188" s="40"/>
      <c r="M188" s="230"/>
      <c r="N188" s="231"/>
      <c r="O188" s="72"/>
      <c r="P188" s="72"/>
      <c r="Q188" s="72"/>
      <c r="R188" s="72"/>
      <c r="S188" s="72"/>
      <c r="T188" s="73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T188" s="18" t="s">
        <v>193</v>
      </c>
      <c r="AU188" s="18" t="s">
        <v>83</v>
      </c>
    </row>
    <row r="189" spans="1:65" s="14" customFormat="1" ht="11.25">
      <c r="B189" s="216"/>
      <c r="C189" s="217"/>
      <c r="D189" s="207" t="s">
        <v>184</v>
      </c>
      <c r="E189" s="218" t="s">
        <v>1</v>
      </c>
      <c r="F189" s="219" t="s">
        <v>83</v>
      </c>
      <c r="G189" s="217"/>
      <c r="H189" s="220">
        <v>1</v>
      </c>
      <c r="I189" s="221"/>
      <c r="J189" s="217"/>
      <c r="K189" s="217"/>
      <c r="L189" s="222"/>
      <c r="M189" s="223"/>
      <c r="N189" s="224"/>
      <c r="O189" s="224"/>
      <c r="P189" s="224"/>
      <c r="Q189" s="224"/>
      <c r="R189" s="224"/>
      <c r="S189" s="224"/>
      <c r="T189" s="225"/>
      <c r="AT189" s="226" t="s">
        <v>184</v>
      </c>
      <c r="AU189" s="226" t="s">
        <v>83</v>
      </c>
      <c r="AV189" s="14" t="s">
        <v>85</v>
      </c>
      <c r="AW189" s="14" t="s">
        <v>34</v>
      </c>
      <c r="AX189" s="14" t="s">
        <v>83</v>
      </c>
      <c r="AY189" s="226" t="s">
        <v>175</v>
      </c>
    </row>
    <row r="190" spans="1:65" s="2" customFormat="1" ht="16.5" customHeight="1">
      <c r="A190" s="35"/>
      <c r="B190" s="36"/>
      <c r="C190" s="192" t="s">
        <v>491</v>
      </c>
      <c r="D190" s="192" t="s">
        <v>178</v>
      </c>
      <c r="E190" s="193" t="s">
        <v>4646</v>
      </c>
      <c r="F190" s="194" t="s">
        <v>4647</v>
      </c>
      <c r="G190" s="195" t="s">
        <v>181</v>
      </c>
      <c r="H190" s="196">
        <v>34</v>
      </c>
      <c r="I190" s="197"/>
      <c r="J190" s="198">
        <f>ROUND(I190*H190,2)</f>
        <v>0</v>
      </c>
      <c r="K190" s="194" t="s">
        <v>224</v>
      </c>
      <c r="L190" s="40"/>
      <c r="M190" s="199" t="s">
        <v>1</v>
      </c>
      <c r="N190" s="200" t="s">
        <v>41</v>
      </c>
      <c r="O190" s="72"/>
      <c r="P190" s="201">
        <f>O190*H190</f>
        <v>0</v>
      </c>
      <c r="Q190" s="201">
        <v>0</v>
      </c>
      <c r="R190" s="201">
        <f>Q190*H190</f>
        <v>0</v>
      </c>
      <c r="S190" s="201">
        <v>0</v>
      </c>
      <c r="T190" s="20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03" t="s">
        <v>3048</v>
      </c>
      <c r="AT190" s="203" t="s">
        <v>178</v>
      </c>
      <c r="AU190" s="203" t="s">
        <v>83</v>
      </c>
      <c r="AY190" s="18" t="s">
        <v>175</v>
      </c>
      <c r="BE190" s="204">
        <f>IF(N190="základní",J190,0)</f>
        <v>0</v>
      </c>
      <c r="BF190" s="204">
        <f>IF(N190="snížená",J190,0)</f>
        <v>0</v>
      </c>
      <c r="BG190" s="204">
        <f>IF(N190="zákl. přenesená",J190,0)</f>
        <v>0</v>
      </c>
      <c r="BH190" s="204">
        <f>IF(N190="sníž. přenesená",J190,0)</f>
        <v>0</v>
      </c>
      <c r="BI190" s="204">
        <f>IF(N190="nulová",J190,0)</f>
        <v>0</v>
      </c>
      <c r="BJ190" s="18" t="s">
        <v>83</v>
      </c>
      <c r="BK190" s="204">
        <f>ROUND(I190*H190,2)</f>
        <v>0</v>
      </c>
      <c r="BL190" s="18" t="s">
        <v>3048</v>
      </c>
      <c r="BM190" s="203" t="s">
        <v>4648</v>
      </c>
    </row>
    <row r="191" spans="1:65" s="2" customFormat="1" ht="11.25">
      <c r="A191" s="35"/>
      <c r="B191" s="36"/>
      <c r="C191" s="37"/>
      <c r="D191" s="227" t="s">
        <v>193</v>
      </c>
      <c r="E191" s="37"/>
      <c r="F191" s="228" t="s">
        <v>4649</v>
      </c>
      <c r="G191" s="37"/>
      <c r="H191" s="37"/>
      <c r="I191" s="229"/>
      <c r="J191" s="37"/>
      <c r="K191" s="37"/>
      <c r="L191" s="40"/>
      <c r="M191" s="230"/>
      <c r="N191" s="231"/>
      <c r="O191" s="72"/>
      <c r="P191" s="72"/>
      <c r="Q191" s="72"/>
      <c r="R191" s="72"/>
      <c r="S191" s="72"/>
      <c r="T191" s="73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T191" s="18" t="s">
        <v>193</v>
      </c>
      <c r="AU191" s="18" t="s">
        <v>83</v>
      </c>
    </row>
    <row r="192" spans="1:65" s="14" customFormat="1" ht="11.25">
      <c r="B192" s="216"/>
      <c r="C192" s="217"/>
      <c r="D192" s="207" t="s">
        <v>184</v>
      </c>
      <c r="E192" s="218" t="s">
        <v>1</v>
      </c>
      <c r="F192" s="219" t="s">
        <v>545</v>
      </c>
      <c r="G192" s="217"/>
      <c r="H192" s="220">
        <v>34</v>
      </c>
      <c r="I192" s="221"/>
      <c r="J192" s="217"/>
      <c r="K192" s="217"/>
      <c r="L192" s="222"/>
      <c r="M192" s="276"/>
      <c r="N192" s="277"/>
      <c r="O192" s="277"/>
      <c r="P192" s="277"/>
      <c r="Q192" s="277"/>
      <c r="R192" s="277"/>
      <c r="S192" s="277"/>
      <c r="T192" s="278"/>
      <c r="AT192" s="226" t="s">
        <v>184</v>
      </c>
      <c r="AU192" s="226" t="s">
        <v>83</v>
      </c>
      <c r="AV192" s="14" t="s">
        <v>85</v>
      </c>
      <c r="AW192" s="14" t="s">
        <v>34</v>
      </c>
      <c r="AX192" s="14" t="s">
        <v>83</v>
      </c>
      <c r="AY192" s="226" t="s">
        <v>175</v>
      </c>
    </row>
    <row r="193" spans="1:31" s="2" customFormat="1" ht="6.95" customHeight="1">
      <c r="A193" s="35"/>
      <c r="B193" s="55"/>
      <c r="C193" s="56"/>
      <c r="D193" s="56"/>
      <c r="E193" s="56"/>
      <c r="F193" s="56"/>
      <c r="G193" s="56"/>
      <c r="H193" s="56"/>
      <c r="I193" s="56"/>
      <c r="J193" s="56"/>
      <c r="K193" s="56"/>
      <c r="L193" s="40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algorithmName="SHA-512" hashValue="rSy2y6rw29gfhVhcxONtQ1mARaU5gqlPXuof8G49xTDMgf+4VXTinCAx5vsLxYpIZcFyFGPi49oUCq8ldImSQQ==" saltValue="bGFfCZba4WDdRtCwu7oL/DjgyVzu6Dgh4mkNj9Ytut9ijf5TFV2zR9mfjz6UbmqjUaEfZybncTNcbaD1KK9ecA==" spinCount="100000" sheet="1" objects="1" scenarios="1" formatColumns="0" formatRows="0" autoFilter="0"/>
  <autoFilter ref="C120:K192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hyperlinks>
    <hyperlink ref="F126" r:id="rId1"/>
    <hyperlink ref="F131" r:id="rId2"/>
    <hyperlink ref="F138" r:id="rId3"/>
    <hyperlink ref="F143" r:id="rId4"/>
    <hyperlink ref="F150" r:id="rId5"/>
    <hyperlink ref="F155" r:id="rId6"/>
    <hyperlink ref="F160" r:id="rId7"/>
    <hyperlink ref="F169" r:id="rId8"/>
    <hyperlink ref="F174" r:id="rId9"/>
    <hyperlink ref="F179" r:id="rId10"/>
    <hyperlink ref="F182" r:id="rId11"/>
    <hyperlink ref="F185" r:id="rId12"/>
    <hyperlink ref="F188" r:id="rId13"/>
    <hyperlink ref="F191" r:id="rId14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7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120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4650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ROUND(J124,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ROUND((SUM(BE124:BE156)),  2)</f>
        <v>0</v>
      </c>
      <c r="G35" s="35"/>
      <c r="H35" s="35"/>
      <c r="I35" s="131">
        <v>0.21</v>
      </c>
      <c r="J35" s="130">
        <f>ROUND(((SUM(BE124:BE156))*I35),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ROUND((SUM(BF124:BF156)),  2)</f>
        <v>0</v>
      </c>
      <c r="G36" s="35"/>
      <c r="H36" s="35"/>
      <c r="I36" s="131">
        <v>0.12</v>
      </c>
      <c r="J36" s="130">
        <f>ROUND(((SUM(BF124:BF156))*I36),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ROUND((SUM(BG124:BG156)),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ROUND((SUM(BH124:BH156)),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ROUND((SUM(BI124:BI156)),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D1.01.6 - Medicinální plyny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J124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4651</v>
      </c>
      <c r="E99" s="157"/>
      <c r="F99" s="157"/>
      <c r="G99" s="157"/>
      <c r="H99" s="157"/>
      <c r="I99" s="157"/>
      <c r="J99" s="158">
        <f>J125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4652</v>
      </c>
      <c r="E100" s="157"/>
      <c r="F100" s="157"/>
      <c r="G100" s="157"/>
      <c r="H100" s="157"/>
      <c r="I100" s="157"/>
      <c r="J100" s="158">
        <f>J145</f>
        <v>0</v>
      </c>
      <c r="K100" s="155"/>
      <c r="L100" s="159"/>
    </row>
    <row r="101" spans="1:47" s="9" customFormat="1" ht="24.95" customHeight="1">
      <c r="B101" s="154"/>
      <c r="C101" s="155"/>
      <c r="D101" s="156" t="s">
        <v>4653</v>
      </c>
      <c r="E101" s="157"/>
      <c r="F101" s="157"/>
      <c r="G101" s="157"/>
      <c r="H101" s="157"/>
      <c r="I101" s="157"/>
      <c r="J101" s="158">
        <f>J149</f>
        <v>0</v>
      </c>
      <c r="K101" s="155"/>
      <c r="L101" s="159"/>
    </row>
    <row r="102" spans="1:47" s="9" customFormat="1" ht="24.95" customHeight="1">
      <c r="B102" s="154"/>
      <c r="C102" s="155"/>
      <c r="D102" s="156" t="s">
        <v>4654</v>
      </c>
      <c r="E102" s="157"/>
      <c r="F102" s="157"/>
      <c r="G102" s="157"/>
      <c r="H102" s="157"/>
      <c r="I102" s="157"/>
      <c r="J102" s="158">
        <f>J151</f>
        <v>0</v>
      </c>
      <c r="K102" s="155"/>
      <c r="L102" s="159"/>
    </row>
    <row r="103" spans="1:47" s="2" customFormat="1" ht="21.75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52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pans="1:47" s="2" customFormat="1" ht="6.95" customHeight="1">
      <c r="A104" s="35"/>
      <c r="B104" s="55"/>
      <c r="C104" s="56"/>
      <c r="D104" s="56"/>
      <c r="E104" s="56"/>
      <c r="F104" s="56"/>
      <c r="G104" s="56"/>
      <c r="H104" s="56"/>
      <c r="I104" s="56"/>
      <c r="J104" s="56"/>
      <c r="K104" s="56"/>
      <c r="L104" s="52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pans="1:47" s="2" customFormat="1" ht="6.95" customHeight="1">
      <c r="A108" s="35"/>
      <c r="B108" s="57"/>
      <c r="C108" s="58"/>
      <c r="D108" s="58"/>
      <c r="E108" s="58"/>
      <c r="F108" s="58"/>
      <c r="G108" s="58"/>
      <c r="H108" s="58"/>
      <c r="I108" s="58"/>
      <c r="J108" s="58"/>
      <c r="K108" s="58"/>
      <c r="L108" s="52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47" s="2" customFormat="1" ht="24.95" customHeight="1">
      <c r="A109" s="35"/>
      <c r="B109" s="36"/>
      <c r="C109" s="24" t="s">
        <v>160</v>
      </c>
      <c r="D109" s="37"/>
      <c r="E109" s="37"/>
      <c r="F109" s="37"/>
      <c r="G109" s="37"/>
      <c r="H109" s="37"/>
      <c r="I109" s="37"/>
      <c r="J109" s="37"/>
      <c r="K109" s="37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6.95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2" customFormat="1" ht="12" customHeight="1">
      <c r="A111" s="35"/>
      <c r="B111" s="36"/>
      <c r="C111" s="30" t="s">
        <v>16</v>
      </c>
      <c r="D111" s="37"/>
      <c r="E111" s="37"/>
      <c r="F111" s="37"/>
      <c r="G111" s="37"/>
      <c r="H111" s="37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26.25" customHeight="1">
      <c r="A112" s="35"/>
      <c r="B112" s="36"/>
      <c r="C112" s="37"/>
      <c r="D112" s="37"/>
      <c r="E112" s="331" t="str">
        <f>E7</f>
        <v>OBJEKT E 1.PP+1.NP ETAPA 1 - stavební úpravy, Krajská zdravotní, a.s. – Nemocnice Děčín - Optimalizace 1.PP</v>
      </c>
      <c r="F112" s="332"/>
      <c r="G112" s="332"/>
      <c r="H112" s="332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1" customFormat="1" ht="12" customHeight="1">
      <c r="B113" s="22"/>
      <c r="C113" s="30" t="s">
        <v>125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pans="1:65" s="2" customFormat="1" ht="16.5" customHeight="1">
      <c r="A114" s="35"/>
      <c r="B114" s="36"/>
      <c r="C114" s="37"/>
      <c r="D114" s="37"/>
      <c r="E114" s="331" t="s">
        <v>126</v>
      </c>
      <c r="F114" s="333"/>
      <c r="G114" s="333"/>
      <c r="H114" s="333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12" customHeight="1">
      <c r="A115" s="35"/>
      <c r="B115" s="36"/>
      <c r="C115" s="30" t="s">
        <v>127</v>
      </c>
      <c r="D115" s="37"/>
      <c r="E115" s="37"/>
      <c r="F115" s="37"/>
      <c r="G115" s="37"/>
      <c r="H115" s="37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6.5" customHeight="1">
      <c r="A116" s="35"/>
      <c r="B116" s="36"/>
      <c r="C116" s="37"/>
      <c r="D116" s="37"/>
      <c r="E116" s="284" t="str">
        <f>E11</f>
        <v>D1.01.6 - Medicinální plyny</v>
      </c>
      <c r="F116" s="333"/>
      <c r="G116" s="333"/>
      <c r="H116" s="333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6.95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12" customHeight="1">
      <c r="A118" s="35"/>
      <c r="B118" s="36"/>
      <c r="C118" s="30" t="s">
        <v>20</v>
      </c>
      <c r="D118" s="37"/>
      <c r="E118" s="37"/>
      <c r="F118" s="28" t="str">
        <f>F14</f>
        <v>Děčín</v>
      </c>
      <c r="G118" s="37"/>
      <c r="H118" s="37"/>
      <c r="I118" s="30" t="s">
        <v>22</v>
      </c>
      <c r="J118" s="67" t="str">
        <f>IF(J14="","",J14)</f>
        <v>24. 6. 2025</v>
      </c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6.95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25.7" customHeight="1">
      <c r="A120" s="35"/>
      <c r="B120" s="36"/>
      <c r="C120" s="30" t="s">
        <v>24</v>
      </c>
      <c r="D120" s="37"/>
      <c r="E120" s="37"/>
      <c r="F120" s="28" t="str">
        <f>E17</f>
        <v>Krajská zdravotní, a.s., Ústí nad Labem</v>
      </c>
      <c r="G120" s="37"/>
      <c r="H120" s="37"/>
      <c r="I120" s="30" t="s">
        <v>30</v>
      </c>
      <c r="J120" s="33" t="str">
        <f>E23</f>
        <v>PENTA PROJEKT s.r.o., Jihlava</v>
      </c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15.2" customHeight="1">
      <c r="A121" s="35"/>
      <c r="B121" s="36"/>
      <c r="C121" s="30" t="s">
        <v>28</v>
      </c>
      <c r="D121" s="37"/>
      <c r="E121" s="37"/>
      <c r="F121" s="28" t="str">
        <f>IF(E20="","",E20)</f>
        <v>Vyplň údaj</v>
      </c>
      <c r="G121" s="37"/>
      <c r="H121" s="37"/>
      <c r="I121" s="30" t="s">
        <v>32</v>
      </c>
      <c r="J121" s="33" t="str">
        <f>E26</f>
        <v>Ing. Avuk</v>
      </c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10.35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11" customFormat="1" ht="29.25" customHeight="1">
      <c r="A123" s="165"/>
      <c r="B123" s="166"/>
      <c r="C123" s="167" t="s">
        <v>161</v>
      </c>
      <c r="D123" s="168" t="s">
        <v>61</v>
      </c>
      <c r="E123" s="168" t="s">
        <v>57</v>
      </c>
      <c r="F123" s="168" t="s">
        <v>58</v>
      </c>
      <c r="G123" s="168" t="s">
        <v>162</v>
      </c>
      <c r="H123" s="168" t="s">
        <v>163</v>
      </c>
      <c r="I123" s="168" t="s">
        <v>164</v>
      </c>
      <c r="J123" s="168" t="s">
        <v>131</v>
      </c>
      <c r="K123" s="169" t="s">
        <v>165</v>
      </c>
      <c r="L123" s="170"/>
      <c r="M123" s="76" t="s">
        <v>1</v>
      </c>
      <c r="N123" s="77" t="s">
        <v>40</v>
      </c>
      <c r="O123" s="77" t="s">
        <v>166</v>
      </c>
      <c r="P123" s="77" t="s">
        <v>167</v>
      </c>
      <c r="Q123" s="77" t="s">
        <v>168</v>
      </c>
      <c r="R123" s="77" t="s">
        <v>169</v>
      </c>
      <c r="S123" s="77" t="s">
        <v>170</v>
      </c>
      <c r="T123" s="78" t="s">
        <v>171</v>
      </c>
      <c r="U123" s="165"/>
      <c r="V123" s="165"/>
      <c r="W123" s="165"/>
      <c r="X123" s="165"/>
      <c r="Y123" s="165"/>
      <c r="Z123" s="165"/>
      <c r="AA123" s="165"/>
      <c r="AB123" s="165"/>
      <c r="AC123" s="165"/>
      <c r="AD123" s="165"/>
      <c r="AE123" s="165"/>
    </row>
    <row r="124" spans="1:65" s="2" customFormat="1" ht="22.9" customHeight="1">
      <c r="A124" s="35"/>
      <c r="B124" s="36"/>
      <c r="C124" s="83" t="s">
        <v>172</v>
      </c>
      <c r="D124" s="37"/>
      <c r="E124" s="37"/>
      <c r="F124" s="37"/>
      <c r="G124" s="37"/>
      <c r="H124" s="37"/>
      <c r="I124" s="37"/>
      <c r="J124" s="171">
        <f>BK124</f>
        <v>0</v>
      </c>
      <c r="K124" s="37"/>
      <c r="L124" s="40"/>
      <c r="M124" s="79"/>
      <c r="N124" s="172"/>
      <c r="O124" s="80"/>
      <c r="P124" s="173">
        <f>P125+P145+P149+P151</f>
        <v>0</v>
      </c>
      <c r="Q124" s="80"/>
      <c r="R124" s="173">
        <f>R125+R145+R149+R151</f>
        <v>0</v>
      </c>
      <c r="S124" s="80"/>
      <c r="T124" s="174">
        <f>T125+T145+T149+T151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T124" s="18" t="s">
        <v>75</v>
      </c>
      <c r="AU124" s="18" t="s">
        <v>133</v>
      </c>
      <c r="BK124" s="175">
        <f>BK125+BK145+BK149+BK151</f>
        <v>0</v>
      </c>
    </row>
    <row r="125" spans="1:65" s="12" customFormat="1" ht="25.9" customHeight="1">
      <c r="B125" s="176"/>
      <c r="C125" s="177"/>
      <c r="D125" s="178" t="s">
        <v>75</v>
      </c>
      <c r="E125" s="179" t="s">
        <v>2635</v>
      </c>
      <c r="F125" s="179" t="s">
        <v>4655</v>
      </c>
      <c r="G125" s="177"/>
      <c r="H125" s="177"/>
      <c r="I125" s="180"/>
      <c r="J125" s="181">
        <f>BK125</f>
        <v>0</v>
      </c>
      <c r="K125" s="177"/>
      <c r="L125" s="182"/>
      <c r="M125" s="183"/>
      <c r="N125" s="184"/>
      <c r="O125" s="184"/>
      <c r="P125" s="185">
        <f>SUM(P126:P144)</f>
        <v>0</v>
      </c>
      <c r="Q125" s="184"/>
      <c r="R125" s="185">
        <f>SUM(R126:R144)</f>
        <v>0</v>
      </c>
      <c r="S125" s="184"/>
      <c r="T125" s="186">
        <f>SUM(T126:T144)</f>
        <v>0</v>
      </c>
      <c r="AR125" s="187" t="s">
        <v>83</v>
      </c>
      <c r="AT125" s="188" t="s">
        <v>75</v>
      </c>
      <c r="AU125" s="188" t="s">
        <v>76</v>
      </c>
      <c r="AY125" s="187" t="s">
        <v>175</v>
      </c>
      <c r="BK125" s="189">
        <f>SUM(BK126:BK144)</f>
        <v>0</v>
      </c>
    </row>
    <row r="126" spans="1:65" s="2" customFormat="1" ht="16.5" customHeight="1">
      <c r="A126" s="35"/>
      <c r="B126" s="36"/>
      <c r="C126" s="192" t="s">
        <v>83</v>
      </c>
      <c r="D126" s="192" t="s">
        <v>178</v>
      </c>
      <c r="E126" s="193" t="s">
        <v>4656</v>
      </c>
      <c r="F126" s="194" t="s">
        <v>4657</v>
      </c>
      <c r="G126" s="195" t="s">
        <v>251</v>
      </c>
      <c r="H126" s="196">
        <v>5</v>
      </c>
      <c r="I126" s="197"/>
      <c r="J126" s="198">
        <f t="shared" ref="J126:J144" si="0">ROUND(I126*H126,2)</f>
        <v>0</v>
      </c>
      <c r="K126" s="194" t="s">
        <v>1</v>
      </c>
      <c r="L126" s="40"/>
      <c r="M126" s="199" t="s">
        <v>1</v>
      </c>
      <c r="N126" s="200" t="s">
        <v>41</v>
      </c>
      <c r="O126" s="72"/>
      <c r="P126" s="201">
        <f t="shared" ref="P126:P144" si="1">O126*H126</f>
        <v>0</v>
      </c>
      <c r="Q126" s="201">
        <v>0</v>
      </c>
      <c r="R126" s="201">
        <f t="shared" ref="R126:R144" si="2">Q126*H126</f>
        <v>0</v>
      </c>
      <c r="S126" s="201">
        <v>0</v>
      </c>
      <c r="T126" s="202">
        <f t="shared" ref="T126:T144" si="3"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03" t="s">
        <v>182</v>
      </c>
      <c r="AT126" s="203" t="s">
        <v>178</v>
      </c>
      <c r="AU126" s="203" t="s">
        <v>83</v>
      </c>
      <c r="AY126" s="18" t="s">
        <v>175</v>
      </c>
      <c r="BE126" s="204">
        <f t="shared" ref="BE126:BE144" si="4">IF(N126="základní",J126,0)</f>
        <v>0</v>
      </c>
      <c r="BF126" s="204">
        <f t="shared" ref="BF126:BF144" si="5">IF(N126="snížená",J126,0)</f>
        <v>0</v>
      </c>
      <c r="BG126" s="204">
        <f t="shared" ref="BG126:BG144" si="6">IF(N126="zákl. přenesená",J126,0)</f>
        <v>0</v>
      </c>
      <c r="BH126" s="204">
        <f t="shared" ref="BH126:BH144" si="7">IF(N126="sníž. přenesená",J126,0)</f>
        <v>0</v>
      </c>
      <c r="BI126" s="204">
        <f t="shared" ref="BI126:BI144" si="8">IF(N126="nulová",J126,0)</f>
        <v>0</v>
      </c>
      <c r="BJ126" s="18" t="s">
        <v>83</v>
      </c>
      <c r="BK126" s="204">
        <f t="shared" ref="BK126:BK144" si="9">ROUND(I126*H126,2)</f>
        <v>0</v>
      </c>
      <c r="BL126" s="18" t="s">
        <v>182</v>
      </c>
      <c r="BM126" s="203" t="s">
        <v>85</v>
      </c>
    </row>
    <row r="127" spans="1:65" s="2" customFormat="1" ht="16.5" customHeight="1">
      <c r="A127" s="35"/>
      <c r="B127" s="36"/>
      <c r="C127" s="192" t="s">
        <v>85</v>
      </c>
      <c r="D127" s="192" t="s">
        <v>178</v>
      </c>
      <c r="E127" s="193" t="s">
        <v>4658</v>
      </c>
      <c r="F127" s="194" t="s">
        <v>4659</v>
      </c>
      <c r="G127" s="195" t="s">
        <v>251</v>
      </c>
      <c r="H127" s="196">
        <v>17</v>
      </c>
      <c r="I127" s="197"/>
      <c r="J127" s="198">
        <f t="shared" si="0"/>
        <v>0</v>
      </c>
      <c r="K127" s="194" t="s">
        <v>1</v>
      </c>
      <c r="L127" s="40"/>
      <c r="M127" s="199" t="s">
        <v>1</v>
      </c>
      <c r="N127" s="200" t="s">
        <v>41</v>
      </c>
      <c r="O127" s="72"/>
      <c r="P127" s="201">
        <f t="shared" si="1"/>
        <v>0</v>
      </c>
      <c r="Q127" s="201">
        <v>0</v>
      </c>
      <c r="R127" s="201">
        <f t="shared" si="2"/>
        <v>0</v>
      </c>
      <c r="S127" s="201">
        <v>0</v>
      </c>
      <c r="T127" s="202">
        <f t="shared" si="3"/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182</v>
      </c>
      <c r="AT127" s="203" t="s">
        <v>178</v>
      </c>
      <c r="AU127" s="203" t="s">
        <v>83</v>
      </c>
      <c r="AY127" s="18" t="s">
        <v>175</v>
      </c>
      <c r="BE127" s="204">
        <f t="shared" si="4"/>
        <v>0</v>
      </c>
      <c r="BF127" s="204">
        <f t="shared" si="5"/>
        <v>0</v>
      </c>
      <c r="BG127" s="204">
        <f t="shared" si="6"/>
        <v>0</v>
      </c>
      <c r="BH127" s="204">
        <f t="shared" si="7"/>
        <v>0</v>
      </c>
      <c r="BI127" s="204">
        <f t="shared" si="8"/>
        <v>0</v>
      </c>
      <c r="BJ127" s="18" t="s">
        <v>83</v>
      </c>
      <c r="BK127" s="204">
        <f t="shared" si="9"/>
        <v>0</v>
      </c>
      <c r="BL127" s="18" t="s">
        <v>182</v>
      </c>
      <c r="BM127" s="203" t="s">
        <v>182</v>
      </c>
    </row>
    <row r="128" spans="1:65" s="2" customFormat="1" ht="16.5" customHeight="1">
      <c r="A128" s="35"/>
      <c r="B128" s="36"/>
      <c r="C128" s="192" t="s">
        <v>176</v>
      </c>
      <c r="D128" s="192" t="s">
        <v>178</v>
      </c>
      <c r="E128" s="193" t="s">
        <v>4660</v>
      </c>
      <c r="F128" s="194" t="s">
        <v>4661</v>
      </c>
      <c r="G128" s="195" t="s">
        <v>251</v>
      </c>
      <c r="H128" s="196">
        <v>38</v>
      </c>
      <c r="I128" s="197"/>
      <c r="J128" s="198">
        <f t="shared" si="0"/>
        <v>0</v>
      </c>
      <c r="K128" s="194" t="s">
        <v>1</v>
      </c>
      <c r="L128" s="40"/>
      <c r="M128" s="199" t="s">
        <v>1</v>
      </c>
      <c r="N128" s="200" t="s">
        <v>41</v>
      </c>
      <c r="O128" s="72"/>
      <c r="P128" s="201">
        <f t="shared" si="1"/>
        <v>0</v>
      </c>
      <c r="Q128" s="201">
        <v>0</v>
      </c>
      <c r="R128" s="201">
        <f t="shared" si="2"/>
        <v>0</v>
      </c>
      <c r="S128" s="201">
        <v>0</v>
      </c>
      <c r="T128" s="202">
        <f t="shared" si="3"/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182</v>
      </c>
      <c r="AT128" s="203" t="s">
        <v>178</v>
      </c>
      <c r="AU128" s="203" t="s">
        <v>83</v>
      </c>
      <c r="AY128" s="18" t="s">
        <v>175</v>
      </c>
      <c r="BE128" s="204">
        <f t="shared" si="4"/>
        <v>0</v>
      </c>
      <c r="BF128" s="204">
        <f t="shared" si="5"/>
        <v>0</v>
      </c>
      <c r="BG128" s="204">
        <f t="shared" si="6"/>
        <v>0</v>
      </c>
      <c r="BH128" s="204">
        <f t="shared" si="7"/>
        <v>0</v>
      </c>
      <c r="BI128" s="204">
        <f t="shared" si="8"/>
        <v>0</v>
      </c>
      <c r="BJ128" s="18" t="s">
        <v>83</v>
      </c>
      <c r="BK128" s="204">
        <f t="shared" si="9"/>
        <v>0</v>
      </c>
      <c r="BL128" s="18" t="s">
        <v>182</v>
      </c>
      <c r="BM128" s="203" t="s">
        <v>221</v>
      </c>
    </row>
    <row r="129" spans="1:65" s="2" customFormat="1" ht="16.5" customHeight="1">
      <c r="A129" s="35"/>
      <c r="B129" s="36"/>
      <c r="C129" s="192" t="s">
        <v>182</v>
      </c>
      <c r="D129" s="192" t="s">
        <v>178</v>
      </c>
      <c r="E129" s="193" t="s">
        <v>4662</v>
      </c>
      <c r="F129" s="194" t="s">
        <v>4663</v>
      </c>
      <c r="G129" s="195" t="s">
        <v>1527</v>
      </c>
      <c r="H129" s="196">
        <v>1</v>
      </c>
      <c r="I129" s="197"/>
      <c r="J129" s="198">
        <f t="shared" si="0"/>
        <v>0</v>
      </c>
      <c r="K129" s="194" t="s">
        <v>1</v>
      </c>
      <c r="L129" s="40"/>
      <c r="M129" s="199" t="s">
        <v>1</v>
      </c>
      <c r="N129" s="200" t="s">
        <v>41</v>
      </c>
      <c r="O129" s="72"/>
      <c r="P129" s="201">
        <f t="shared" si="1"/>
        <v>0</v>
      </c>
      <c r="Q129" s="201">
        <v>0</v>
      </c>
      <c r="R129" s="201">
        <f t="shared" si="2"/>
        <v>0</v>
      </c>
      <c r="S129" s="201">
        <v>0</v>
      </c>
      <c r="T129" s="202">
        <f t="shared" si="3"/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03" t="s">
        <v>182</v>
      </c>
      <c r="AT129" s="203" t="s">
        <v>178</v>
      </c>
      <c r="AU129" s="203" t="s">
        <v>83</v>
      </c>
      <c r="AY129" s="18" t="s">
        <v>175</v>
      </c>
      <c r="BE129" s="204">
        <f t="shared" si="4"/>
        <v>0</v>
      </c>
      <c r="BF129" s="204">
        <f t="shared" si="5"/>
        <v>0</v>
      </c>
      <c r="BG129" s="204">
        <f t="shared" si="6"/>
        <v>0</v>
      </c>
      <c r="BH129" s="204">
        <f t="shared" si="7"/>
        <v>0</v>
      </c>
      <c r="BI129" s="204">
        <f t="shared" si="8"/>
        <v>0</v>
      </c>
      <c r="BJ129" s="18" t="s">
        <v>83</v>
      </c>
      <c r="BK129" s="204">
        <f t="shared" si="9"/>
        <v>0</v>
      </c>
      <c r="BL129" s="18" t="s">
        <v>182</v>
      </c>
      <c r="BM129" s="203" t="s">
        <v>239</v>
      </c>
    </row>
    <row r="130" spans="1:65" s="2" customFormat="1" ht="16.5" customHeight="1">
      <c r="A130" s="35"/>
      <c r="B130" s="36"/>
      <c r="C130" s="192" t="s">
        <v>209</v>
      </c>
      <c r="D130" s="192" t="s">
        <v>178</v>
      </c>
      <c r="E130" s="193" t="s">
        <v>4664</v>
      </c>
      <c r="F130" s="194" t="s">
        <v>4665</v>
      </c>
      <c r="G130" s="195" t="s">
        <v>4666</v>
      </c>
      <c r="H130" s="196">
        <v>200</v>
      </c>
      <c r="I130" s="197"/>
      <c r="J130" s="198">
        <f t="shared" si="0"/>
        <v>0</v>
      </c>
      <c r="K130" s="194" t="s">
        <v>1</v>
      </c>
      <c r="L130" s="40"/>
      <c r="M130" s="199" t="s">
        <v>1</v>
      </c>
      <c r="N130" s="200" t="s">
        <v>41</v>
      </c>
      <c r="O130" s="72"/>
      <c r="P130" s="201">
        <f t="shared" si="1"/>
        <v>0</v>
      </c>
      <c r="Q130" s="201">
        <v>0</v>
      </c>
      <c r="R130" s="201">
        <f t="shared" si="2"/>
        <v>0</v>
      </c>
      <c r="S130" s="201">
        <v>0</v>
      </c>
      <c r="T130" s="202">
        <f t="shared" si="3"/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 t="shared" si="4"/>
        <v>0</v>
      </c>
      <c r="BF130" s="204">
        <f t="shared" si="5"/>
        <v>0</v>
      </c>
      <c r="BG130" s="204">
        <f t="shared" si="6"/>
        <v>0</v>
      </c>
      <c r="BH130" s="204">
        <f t="shared" si="7"/>
        <v>0</v>
      </c>
      <c r="BI130" s="204">
        <f t="shared" si="8"/>
        <v>0</v>
      </c>
      <c r="BJ130" s="18" t="s">
        <v>83</v>
      </c>
      <c r="BK130" s="204">
        <f t="shared" si="9"/>
        <v>0</v>
      </c>
      <c r="BL130" s="18" t="s">
        <v>182</v>
      </c>
      <c r="BM130" s="203" t="s">
        <v>258</v>
      </c>
    </row>
    <row r="131" spans="1:65" s="2" customFormat="1" ht="16.5" customHeight="1">
      <c r="A131" s="35"/>
      <c r="B131" s="36"/>
      <c r="C131" s="192" t="s">
        <v>221</v>
      </c>
      <c r="D131" s="192" t="s">
        <v>178</v>
      </c>
      <c r="E131" s="193" t="s">
        <v>4667</v>
      </c>
      <c r="F131" s="194" t="s">
        <v>4668</v>
      </c>
      <c r="G131" s="195" t="s">
        <v>1527</v>
      </c>
      <c r="H131" s="196">
        <v>3</v>
      </c>
      <c r="I131" s="197"/>
      <c r="J131" s="198">
        <f t="shared" si="0"/>
        <v>0</v>
      </c>
      <c r="K131" s="194" t="s">
        <v>1</v>
      </c>
      <c r="L131" s="40"/>
      <c r="M131" s="199" t="s">
        <v>1</v>
      </c>
      <c r="N131" s="200" t="s">
        <v>41</v>
      </c>
      <c r="O131" s="72"/>
      <c r="P131" s="201">
        <f t="shared" si="1"/>
        <v>0</v>
      </c>
      <c r="Q131" s="201">
        <v>0</v>
      </c>
      <c r="R131" s="201">
        <f t="shared" si="2"/>
        <v>0</v>
      </c>
      <c r="S131" s="201">
        <v>0</v>
      </c>
      <c r="T131" s="202">
        <f t="shared" si="3"/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03" t="s">
        <v>182</v>
      </c>
      <c r="AT131" s="203" t="s">
        <v>178</v>
      </c>
      <c r="AU131" s="203" t="s">
        <v>83</v>
      </c>
      <c r="AY131" s="18" t="s">
        <v>175</v>
      </c>
      <c r="BE131" s="204">
        <f t="shared" si="4"/>
        <v>0</v>
      </c>
      <c r="BF131" s="204">
        <f t="shared" si="5"/>
        <v>0</v>
      </c>
      <c r="BG131" s="204">
        <f t="shared" si="6"/>
        <v>0</v>
      </c>
      <c r="BH131" s="204">
        <f t="shared" si="7"/>
        <v>0</v>
      </c>
      <c r="BI131" s="204">
        <f t="shared" si="8"/>
        <v>0</v>
      </c>
      <c r="BJ131" s="18" t="s">
        <v>83</v>
      </c>
      <c r="BK131" s="204">
        <f t="shared" si="9"/>
        <v>0</v>
      </c>
      <c r="BL131" s="18" t="s">
        <v>182</v>
      </c>
      <c r="BM131" s="203" t="s">
        <v>8</v>
      </c>
    </row>
    <row r="132" spans="1:65" s="2" customFormat="1" ht="16.5" customHeight="1">
      <c r="A132" s="35"/>
      <c r="B132" s="36"/>
      <c r="C132" s="192" t="s">
        <v>200</v>
      </c>
      <c r="D132" s="192" t="s">
        <v>178</v>
      </c>
      <c r="E132" s="193" t="s">
        <v>4669</v>
      </c>
      <c r="F132" s="194" t="s">
        <v>4670</v>
      </c>
      <c r="G132" s="195" t="s">
        <v>1527</v>
      </c>
      <c r="H132" s="196">
        <v>3</v>
      </c>
      <c r="I132" s="197"/>
      <c r="J132" s="198">
        <f t="shared" si="0"/>
        <v>0</v>
      </c>
      <c r="K132" s="194" t="s">
        <v>1</v>
      </c>
      <c r="L132" s="40"/>
      <c r="M132" s="199" t="s">
        <v>1</v>
      </c>
      <c r="N132" s="200" t="s">
        <v>41</v>
      </c>
      <c r="O132" s="72"/>
      <c r="P132" s="201">
        <f t="shared" si="1"/>
        <v>0</v>
      </c>
      <c r="Q132" s="201">
        <v>0</v>
      </c>
      <c r="R132" s="201">
        <f t="shared" si="2"/>
        <v>0</v>
      </c>
      <c r="S132" s="201">
        <v>0</v>
      </c>
      <c r="T132" s="202">
        <f t="shared" si="3"/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03" t="s">
        <v>182</v>
      </c>
      <c r="AT132" s="203" t="s">
        <v>178</v>
      </c>
      <c r="AU132" s="203" t="s">
        <v>83</v>
      </c>
      <c r="AY132" s="18" t="s">
        <v>175</v>
      </c>
      <c r="BE132" s="204">
        <f t="shared" si="4"/>
        <v>0</v>
      </c>
      <c r="BF132" s="204">
        <f t="shared" si="5"/>
        <v>0</v>
      </c>
      <c r="BG132" s="204">
        <f t="shared" si="6"/>
        <v>0</v>
      </c>
      <c r="BH132" s="204">
        <f t="shared" si="7"/>
        <v>0</v>
      </c>
      <c r="BI132" s="204">
        <f t="shared" si="8"/>
        <v>0</v>
      </c>
      <c r="BJ132" s="18" t="s">
        <v>83</v>
      </c>
      <c r="BK132" s="204">
        <f t="shared" si="9"/>
        <v>0</v>
      </c>
      <c r="BL132" s="18" t="s">
        <v>182</v>
      </c>
      <c r="BM132" s="203" t="s">
        <v>298</v>
      </c>
    </row>
    <row r="133" spans="1:65" s="2" customFormat="1" ht="16.5" customHeight="1">
      <c r="A133" s="35"/>
      <c r="B133" s="36"/>
      <c r="C133" s="192" t="s">
        <v>239</v>
      </c>
      <c r="D133" s="192" t="s">
        <v>178</v>
      </c>
      <c r="E133" s="193" t="s">
        <v>4671</v>
      </c>
      <c r="F133" s="194" t="s">
        <v>4672</v>
      </c>
      <c r="G133" s="195" t="s">
        <v>1527</v>
      </c>
      <c r="H133" s="196">
        <v>3</v>
      </c>
      <c r="I133" s="197"/>
      <c r="J133" s="198">
        <f t="shared" si="0"/>
        <v>0</v>
      </c>
      <c r="K133" s="194" t="s">
        <v>1</v>
      </c>
      <c r="L133" s="40"/>
      <c r="M133" s="199" t="s">
        <v>1</v>
      </c>
      <c r="N133" s="200" t="s">
        <v>41</v>
      </c>
      <c r="O133" s="72"/>
      <c r="P133" s="201">
        <f t="shared" si="1"/>
        <v>0</v>
      </c>
      <c r="Q133" s="201">
        <v>0</v>
      </c>
      <c r="R133" s="201">
        <f t="shared" si="2"/>
        <v>0</v>
      </c>
      <c r="S133" s="201">
        <v>0</v>
      </c>
      <c r="T133" s="202">
        <f t="shared" si="3"/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182</v>
      </c>
      <c r="AT133" s="203" t="s">
        <v>178</v>
      </c>
      <c r="AU133" s="203" t="s">
        <v>83</v>
      </c>
      <c r="AY133" s="18" t="s">
        <v>175</v>
      </c>
      <c r="BE133" s="204">
        <f t="shared" si="4"/>
        <v>0</v>
      </c>
      <c r="BF133" s="204">
        <f t="shared" si="5"/>
        <v>0</v>
      </c>
      <c r="BG133" s="204">
        <f t="shared" si="6"/>
        <v>0</v>
      </c>
      <c r="BH133" s="204">
        <f t="shared" si="7"/>
        <v>0</v>
      </c>
      <c r="BI133" s="204">
        <f t="shared" si="8"/>
        <v>0</v>
      </c>
      <c r="BJ133" s="18" t="s">
        <v>83</v>
      </c>
      <c r="BK133" s="204">
        <f t="shared" si="9"/>
        <v>0</v>
      </c>
      <c r="BL133" s="18" t="s">
        <v>182</v>
      </c>
      <c r="BM133" s="203" t="s">
        <v>309</v>
      </c>
    </row>
    <row r="134" spans="1:65" s="2" customFormat="1" ht="16.5" customHeight="1">
      <c r="A134" s="35"/>
      <c r="B134" s="36"/>
      <c r="C134" s="192" t="s">
        <v>195</v>
      </c>
      <c r="D134" s="192" t="s">
        <v>178</v>
      </c>
      <c r="E134" s="193" t="s">
        <v>4673</v>
      </c>
      <c r="F134" s="194" t="s">
        <v>4674</v>
      </c>
      <c r="G134" s="195" t="s">
        <v>1527</v>
      </c>
      <c r="H134" s="196">
        <v>4</v>
      </c>
      <c r="I134" s="197"/>
      <c r="J134" s="198">
        <f t="shared" si="0"/>
        <v>0</v>
      </c>
      <c r="K134" s="194" t="s">
        <v>1</v>
      </c>
      <c r="L134" s="40"/>
      <c r="M134" s="199" t="s">
        <v>1</v>
      </c>
      <c r="N134" s="200" t="s">
        <v>41</v>
      </c>
      <c r="O134" s="72"/>
      <c r="P134" s="201">
        <f t="shared" si="1"/>
        <v>0</v>
      </c>
      <c r="Q134" s="201">
        <v>0</v>
      </c>
      <c r="R134" s="201">
        <f t="shared" si="2"/>
        <v>0</v>
      </c>
      <c r="S134" s="201">
        <v>0</v>
      </c>
      <c r="T134" s="202">
        <f t="shared" si="3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182</v>
      </c>
      <c r="AT134" s="203" t="s">
        <v>178</v>
      </c>
      <c r="AU134" s="203" t="s">
        <v>83</v>
      </c>
      <c r="AY134" s="18" t="s">
        <v>175</v>
      </c>
      <c r="BE134" s="204">
        <f t="shared" si="4"/>
        <v>0</v>
      </c>
      <c r="BF134" s="204">
        <f t="shared" si="5"/>
        <v>0</v>
      </c>
      <c r="BG134" s="204">
        <f t="shared" si="6"/>
        <v>0</v>
      </c>
      <c r="BH134" s="204">
        <f t="shared" si="7"/>
        <v>0</v>
      </c>
      <c r="BI134" s="204">
        <f t="shared" si="8"/>
        <v>0</v>
      </c>
      <c r="BJ134" s="18" t="s">
        <v>83</v>
      </c>
      <c r="BK134" s="204">
        <f t="shared" si="9"/>
        <v>0</v>
      </c>
      <c r="BL134" s="18" t="s">
        <v>182</v>
      </c>
      <c r="BM134" s="203" t="s">
        <v>322</v>
      </c>
    </row>
    <row r="135" spans="1:65" s="2" customFormat="1" ht="16.5" customHeight="1">
      <c r="A135" s="35"/>
      <c r="B135" s="36"/>
      <c r="C135" s="192" t="s">
        <v>258</v>
      </c>
      <c r="D135" s="192" t="s">
        <v>178</v>
      </c>
      <c r="E135" s="193" t="s">
        <v>4675</v>
      </c>
      <c r="F135" s="194" t="s">
        <v>4676</v>
      </c>
      <c r="G135" s="195" t="s">
        <v>1527</v>
      </c>
      <c r="H135" s="196">
        <v>13</v>
      </c>
      <c r="I135" s="197"/>
      <c r="J135" s="198">
        <f t="shared" si="0"/>
        <v>0</v>
      </c>
      <c r="K135" s="194" t="s">
        <v>1</v>
      </c>
      <c r="L135" s="40"/>
      <c r="M135" s="199" t="s">
        <v>1</v>
      </c>
      <c r="N135" s="200" t="s">
        <v>41</v>
      </c>
      <c r="O135" s="72"/>
      <c r="P135" s="201">
        <f t="shared" si="1"/>
        <v>0</v>
      </c>
      <c r="Q135" s="201">
        <v>0</v>
      </c>
      <c r="R135" s="201">
        <f t="shared" si="2"/>
        <v>0</v>
      </c>
      <c r="S135" s="201">
        <v>0</v>
      </c>
      <c r="T135" s="202">
        <f t="shared" si="3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182</v>
      </c>
      <c r="AT135" s="203" t="s">
        <v>178</v>
      </c>
      <c r="AU135" s="203" t="s">
        <v>83</v>
      </c>
      <c r="AY135" s="18" t="s">
        <v>175</v>
      </c>
      <c r="BE135" s="204">
        <f t="shared" si="4"/>
        <v>0</v>
      </c>
      <c r="BF135" s="204">
        <f t="shared" si="5"/>
        <v>0</v>
      </c>
      <c r="BG135" s="204">
        <f t="shared" si="6"/>
        <v>0</v>
      </c>
      <c r="BH135" s="204">
        <f t="shared" si="7"/>
        <v>0</v>
      </c>
      <c r="BI135" s="204">
        <f t="shared" si="8"/>
        <v>0</v>
      </c>
      <c r="BJ135" s="18" t="s">
        <v>83</v>
      </c>
      <c r="BK135" s="204">
        <f t="shared" si="9"/>
        <v>0</v>
      </c>
      <c r="BL135" s="18" t="s">
        <v>182</v>
      </c>
      <c r="BM135" s="203" t="s">
        <v>335</v>
      </c>
    </row>
    <row r="136" spans="1:65" s="2" customFormat="1" ht="16.5" customHeight="1">
      <c r="A136" s="35"/>
      <c r="B136" s="36"/>
      <c r="C136" s="192" t="s">
        <v>188</v>
      </c>
      <c r="D136" s="192" t="s">
        <v>178</v>
      </c>
      <c r="E136" s="193" t="s">
        <v>4677</v>
      </c>
      <c r="F136" s="194" t="s">
        <v>4678</v>
      </c>
      <c r="G136" s="195" t="s">
        <v>1527</v>
      </c>
      <c r="H136" s="196">
        <v>2</v>
      </c>
      <c r="I136" s="197"/>
      <c r="J136" s="198">
        <f t="shared" si="0"/>
        <v>0</v>
      </c>
      <c r="K136" s="194" t="s">
        <v>1</v>
      </c>
      <c r="L136" s="40"/>
      <c r="M136" s="199" t="s">
        <v>1</v>
      </c>
      <c r="N136" s="200" t="s">
        <v>41</v>
      </c>
      <c r="O136" s="72"/>
      <c r="P136" s="201">
        <f t="shared" si="1"/>
        <v>0</v>
      </c>
      <c r="Q136" s="201">
        <v>0</v>
      </c>
      <c r="R136" s="201">
        <f t="shared" si="2"/>
        <v>0</v>
      </c>
      <c r="S136" s="201">
        <v>0</v>
      </c>
      <c r="T136" s="202">
        <f t="shared" si="3"/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03" t="s">
        <v>182</v>
      </c>
      <c r="AT136" s="203" t="s">
        <v>178</v>
      </c>
      <c r="AU136" s="203" t="s">
        <v>83</v>
      </c>
      <c r="AY136" s="18" t="s">
        <v>175</v>
      </c>
      <c r="BE136" s="204">
        <f t="shared" si="4"/>
        <v>0</v>
      </c>
      <c r="BF136" s="204">
        <f t="shared" si="5"/>
        <v>0</v>
      </c>
      <c r="BG136" s="204">
        <f t="shared" si="6"/>
        <v>0</v>
      </c>
      <c r="BH136" s="204">
        <f t="shared" si="7"/>
        <v>0</v>
      </c>
      <c r="BI136" s="204">
        <f t="shared" si="8"/>
        <v>0</v>
      </c>
      <c r="BJ136" s="18" t="s">
        <v>83</v>
      </c>
      <c r="BK136" s="204">
        <f t="shared" si="9"/>
        <v>0</v>
      </c>
      <c r="BL136" s="18" t="s">
        <v>182</v>
      </c>
      <c r="BM136" s="203" t="s">
        <v>348</v>
      </c>
    </row>
    <row r="137" spans="1:65" s="2" customFormat="1" ht="16.5" customHeight="1">
      <c r="A137" s="35"/>
      <c r="B137" s="36"/>
      <c r="C137" s="192" t="s">
        <v>8</v>
      </c>
      <c r="D137" s="192" t="s">
        <v>178</v>
      </c>
      <c r="E137" s="193" t="s">
        <v>4679</v>
      </c>
      <c r="F137" s="194" t="s">
        <v>4680</v>
      </c>
      <c r="G137" s="195" t="s">
        <v>1527</v>
      </c>
      <c r="H137" s="196">
        <v>15</v>
      </c>
      <c r="I137" s="197"/>
      <c r="J137" s="198">
        <f t="shared" si="0"/>
        <v>0</v>
      </c>
      <c r="K137" s="194" t="s">
        <v>1</v>
      </c>
      <c r="L137" s="40"/>
      <c r="M137" s="199" t="s">
        <v>1</v>
      </c>
      <c r="N137" s="200" t="s">
        <v>41</v>
      </c>
      <c r="O137" s="72"/>
      <c r="P137" s="201">
        <f t="shared" si="1"/>
        <v>0</v>
      </c>
      <c r="Q137" s="201">
        <v>0</v>
      </c>
      <c r="R137" s="201">
        <f t="shared" si="2"/>
        <v>0</v>
      </c>
      <c r="S137" s="201">
        <v>0</v>
      </c>
      <c r="T137" s="202">
        <f t="shared" si="3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03" t="s">
        <v>182</v>
      </c>
      <c r="AT137" s="203" t="s">
        <v>178</v>
      </c>
      <c r="AU137" s="203" t="s">
        <v>83</v>
      </c>
      <c r="AY137" s="18" t="s">
        <v>175</v>
      </c>
      <c r="BE137" s="204">
        <f t="shared" si="4"/>
        <v>0</v>
      </c>
      <c r="BF137" s="204">
        <f t="shared" si="5"/>
        <v>0</v>
      </c>
      <c r="BG137" s="204">
        <f t="shared" si="6"/>
        <v>0</v>
      </c>
      <c r="BH137" s="204">
        <f t="shared" si="7"/>
        <v>0</v>
      </c>
      <c r="BI137" s="204">
        <f t="shared" si="8"/>
        <v>0</v>
      </c>
      <c r="BJ137" s="18" t="s">
        <v>83</v>
      </c>
      <c r="BK137" s="204">
        <f t="shared" si="9"/>
        <v>0</v>
      </c>
      <c r="BL137" s="18" t="s">
        <v>182</v>
      </c>
      <c r="BM137" s="203" t="s">
        <v>413</v>
      </c>
    </row>
    <row r="138" spans="1:65" s="2" customFormat="1" ht="16.5" customHeight="1">
      <c r="A138" s="35"/>
      <c r="B138" s="36"/>
      <c r="C138" s="192" t="s">
        <v>292</v>
      </c>
      <c r="D138" s="192" t="s">
        <v>178</v>
      </c>
      <c r="E138" s="193" t="s">
        <v>4681</v>
      </c>
      <c r="F138" s="194" t="s">
        <v>4682</v>
      </c>
      <c r="G138" s="195" t="s">
        <v>1527</v>
      </c>
      <c r="H138" s="196">
        <v>8</v>
      </c>
      <c r="I138" s="197"/>
      <c r="J138" s="198">
        <f t="shared" si="0"/>
        <v>0</v>
      </c>
      <c r="K138" s="194" t="s">
        <v>1</v>
      </c>
      <c r="L138" s="40"/>
      <c r="M138" s="199" t="s">
        <v>1</v>
      </c>
      <c r="N138" s="200" t="s">
        <v>41</v>
      </c>
      <c r="O138" s="72"/>
      <c r="P138" s="201">
        <f t="shared" si="1"/>
        <v>0</v>
      </c>
      <c r="Q138" s="201">
        <v>0</v>
      </c>
      <c r="R138" s="201">
        <f t="shared" si="2"/>
        <v>0</v>
      </c>
      <c r="S138" s="201">
        <v>0</v>
      </c>
      <c r="T138" s="202">
        <f t="shared" si="3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83</v>
      </c>
      <c r="AY138" s="18" t="s">
        <v>175</v>
      </c>
      <c r="BE138" s="204">
        <f t="shared" si="4"/>
        <v>0</v>
      </c>
      <c r="BF138" s="204">
        <f t="shared" si="5"/>
        <v>0</v>
      </c>
      <c r="BG138" s="204">
        <f t="shared" si="6"/>
        <v>0</v>
      </c>
      <c r="BH138" s="204">
        <f t="shared" si="7"/>
        <v>0</v>
      </c>
      <c r="BI138" s="204">
        <f t="shared" si="8"/>
        <v>0</v>
      </c>
      <c r="BJ138" s="18" t="s">
        <v>83</v>
      </c>
      <c r="BK138" s="204">
        <f t="shared" si="9"/>
        <v>0</v>
      </c>
      <c r="BL138" s="18" t="s">
        <v>182</v>
      </c>
      <c r="BM138" s="203" t="s">
        <v>449</v>
      </c>
    </row>
    <row r="139" spans="1:65" s="2" customFormat="1" ht="16.5" customHeight="1">
      <c r="A139" s="35"/>
      <c r="B139" s="36"/>
      <c r="C139" s="192" t="s">
        <v>298</v>
      </c>
      <c r="D139" s="192" t="s">
        <v>178</v>
      </c>
      <c r="E139" s="193" t="s">
        <v>4683</v>
      </c>
      <c r="F139" s="194" t="s">
        <v>4684</v>
      </c>
      <c r="G139" s="195" t="s">
        <v>251</v>
      </c>
      <c r="H139" s="196">
        <v>60</v>
      </c>
      <c r="I139" s="197"/>
      <c r="J139" s="198">
        <f t="shared" si="0"/>
        <v>0</v>
      </c>
      <c r="K139" s="194" t="s">
        <v>1</v>
      </c>
      <c r="L139" s="40"/>
      <c r="M139" s="199" t="s">
        <v>1</v>
      </c>
      <c r="N139" s="200" t="s">
        <v>41</v>
      </c>
      <c r="O139" s="72"/>
      <c r="P139" s="201">
        <f t="shared" si="1"/>
        <v>0</v>
      </c>
      <c r="Q139" s="201">
        <v>0</v>
      </c>
      <c r="R139" s="201">
        <f t="shared" si="2"/>
        <v>0</v>
      </c>
      <c r="S139" s="201">
        <v>0</v>
      </c>
      <c r="T139" s="202">
        <f t="shared" si="3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03" t="s">
        <v>182</v>
      </c>
      <c r="AT139" s="203" t="s">
        <v>178</v>
      </c>
      <c r="AU139" s="203" t="s">
        <v>83</v>
      </c>
      <c r="AY139" s="18" t="s">
        <v>175</v>
      </c>
      <c r="BE139" s="204">
        <f t="shared" si="4"/>
        <v>0</v>
      </c>
      <c r="BF139" s="204">
        <f t="shared" si="5"/>
        <v>0</v>
      </c>
      <c r="BG139" s="204">
        <f t="shared" si="6"/>
        <v>0</v>
      </c>
      <c r="BH139" s="204">
        <f t="shared" si="7"/>
        <v>0</v>
      </c>
      <c r="BI139" s="204">
        <f t="shared" si="8"/>
        <v>0</v>
      </c>
      <c r="BJ139" s="18" t="s">
        <v>83</v>
      </c>
      <c r="BK139" s="204">
        <f t="shared" si="9"/>
        <v>0</v>
      </c>
      <c r="BL139" s="18" t="s">
        <v>182</v>
      </c>
      <c r="BM139" s="203" t="s">
        <v>491</v>
      </c>
    </row>
    <row r="140" spans="1:65" s="2" customFormat="1" ht="16.5" customHeight="1">
      <c r="A140" s="35"/>
      <c r="B140" s="36"/>
      <c r="C140" s="192" t="s">
        <v>303</v>
      </c>
      <c r="D140" s="192" t="s">
        <v>178</v>
      </c>
      <c r="E140" s="193" t="s">
        <v>4685</v>
      </c>
      <c r="F140" s="194" t="s">
        <v>4686</v>
      </c>
      <c r="G140" s="195" t="s">
        <v>251</v>
      </c>
      <c r="H140" s="196">
        <v>60</v>
      </c>
      <c r="I140" s="197"/>
      <c r="J140" s="198">
        <f t="shared" si="0"/>
        <v>0</v>
      </c>
      <c r="K140" s="194" t="s">
        <v>1</v>
      </c>
      <c r="L140" s="40"/>
      <c r="M140" s="199" t="s">
        <v>1</v>
      </c>
      <c r="N140" s="200" t="s">
        <v>41</v>
      </c>
      <c r="O140" s="72"/>
      <c r="P140" s="201">
        <f t="shared" si="1"/>
        <v>0</v>
      </c>
      <c r="Q140" s="201">
        <v>0</v>
      </c>
      <c r="R140" s="201">
        <f t="shared" si="2"/>
        <v>0</v>
      </c>
      <c r="S140" s="201">
        <v>0</v>
      </c>
      <c r="T140" s="202">
        <f t="shared" si="3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03" t="s">
        <v>182</v>
      </c>
      <c r="AT140" s="203" t="s">
        <v>178</v>
      </c>
      <c r="AU140" s="203" t="s">
        <v>83</v>
      </c>
      <c r="AY140" s="18" t="s">
        <v>175</v>
      </c>
      <c r="BE140" s="204">
        <f t="shared" si="4"/>
        <v>0</v>
      </c>
      <c r="BF140" s="204">
        <f t="shared" si="5"/>
        <v>0</v>
      </c>
      <c r="BG140" s="204">
        <f t="shared" si="6"/>
        <v>0</v>
      </c>
      <c r="BH140" s="204">
        <f t="shared" si="7"/>
        <v>0</v>
      </c>
      <c r="BI140" s="204">
        <f t="shared" si="8"/>
        <v>0</v>
      </c>
      <c r="BJ140" s="18" t="s">
        <v>83</v>
      </c>
      <c r="BK140" s="204">
        <f t="shared" si="9"/>
        <v>0</v>
      </c>
      <c r="BL140" s="18" t="s">
        <v>182</v>
      </c>
      <c r="BM140" s="203" t="s">
        <v>508</v>
      </c>
    </row>
    <row r="141" spans="1:65" s="2" customFormat="1" ht="16.5" customHeight="1">
      <c r="A141" s="35"/>
      <c r="B141" s="36"/>
      <c r="C141" s="192" t="s">
        <v>309</v>
      </c>
      <c r="D141" s="192" t="s">
        <v>178</v>
      </c>
      <c r="E141" s="193" t="s">
        <v>4687</v>
      </c>
      <c r="F141" s="194" t="s">
        <v>4688</v>
      </c>
      <c r="G141" s="195" t="s">
        <v>251</v>
      </c>
      <c r="H141" s="196">
        <v>60</v>
      </c>
      <c r="I141" s="197"/>
      <c r="J141" s="198">
        <f t="shared" si="0"/>
        <v>0</v>
      </c>
      <c r="K141" s="194" t="s">
        <v>1</v>
      </c>
      <c r="L141" s="40"/>
      <c r="M141" s="199" t="s">
        <v>1</v>
      </c>
      <c r="N141" s="200" t="s">
        <v>41</v>
      </c>
      <c r="O141" s="72"/>
      <c r="P141" s="201">
        <f t="shared" si="1"/>
        <v>0</v>
      </c>
      <c r="Q141" s="201">
        <v>0</v>
      </c>
      <c r="R141" s="201">
        <f t="shared" si="2"/>
        <v>0</v>
      </c>
      <c r="S141" s="201">
        <v>0</v>
      </c>
      <c r="T141" s="202">
        <f t="shared" si="3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 t="shared" si="4"/>
        <v>0</v>
      </c>
      <c r="BF141" s="204">
        <f t="shared" si="5"/>
        <v>0</v>
      </c>
      <c r="BG141" s="204">
        <f t="shared" si="6"/>
        <v>0</v>
      </c>
      <c r="BH141" s="204">
        <f t="shared" si="7"/>
        <v>0</v>
      </c>
      <c r="BI141" s="204">
        <f t="shared" si="8"/>
        <v>0</v>
      </c>
      <c r="BJ141" s="18" t="s">
        <v>83</v>
      </c>
      <c r="BK141" s="204">
        <f t="shared" si="9"/>
        <v>0</v>
      </c>
      <c r="BL141" s="18" t="s">
        <v>182</v>
      </c>
      <c r="BM141" s="203" t="s">
        <v>532</v>
      </c>
    </row>
    <row r="142" spans="1:65" s="2" customFormat="1" ht="16.5" customHeight="1">
      <c r="A142" s="35"/>
      <c r="B142" s="36"/>
      <c r="C142" s="192" t="s">
        <v>314</v>
      </c>
      <c r="D142" s="192" t="s">
        <v>178</v>
      </c>
      <c r="E142" s="193" t="s">
        <v>4689</v>
      </c>
      <c r="F142" s="194" t="s">
        <v>4690</v>
      </c>
      <c r="G142" s="195" t="s">
        <v>1527</v>
      </c>
      <c r="H142" s="196">
        <v>3</v>
      </c>
      <c r="I142" s="197"/>
      <c r="J142" s="198">
        <f t="shared" si="0"/>
        <v>0</v>
      </c>
      <c r="K142" s="194" t="s">
        <v>1</v>
      </c>
      <c r="L142" s="40"/>
      <c r="M142" s="199" t="s">
        <v>1</v>
      </c>
      <c r="N142" s="200" t="s">
        <v>41</v>
      </c>
      <c r="O142" s="72"/>
      <c r="P142" s="201">
        <f t="shared" si="1"/>
        <v>0</v>
      </c>
      <c r="Q142" s="201">
        <v>0</v>
      </c>
      <c r="R142" s="201">
        <f t="shared" si="2"/>
        <v>0</v>
      </c>
      <c r="S142" s="201">
        <v>0</v>
      </c>
      <c r="T142" s="202">
        <f t="shared" si="3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 t="shared" si="4"/>
        <v>0</v>
      </c>
      <c r="BF142" s="204">
        <f t="shared" si="5"/>
        <v>0</v>
      </c>
      <c r="BG142" s="204">
        <f t="shared" si="6"/>
        <v>0</v>
      </c>
      <c r="BH142" s="204">
        <f t="shared" si="7"/>
        <v>0</v>
      </c>
      <c r="BI142" s="204">
        <f t="shared" si="8"/>
        <v>0</v>
      </c>
      <c r="BJ142" s="18" t="s">
        <v>83</v>
      </c>
      <c r="BK142" s="204">
        <f t="shared" si="9"/>
        <v>0</v>
      </c>
      <c r="BL142" s="18" t="s">
        <v>182</v>
      </c>
      <c r="BM142" s="203" t="s">
        <v>545</v>
      </c>
    </row>
    <row r="143" spans="1:65" s="2" customFormat="1" ht="16.5" customHeight="1">
      <c r="A143" s="35"/>
      <c r="B143" s="36"/>
      <c r="C143" s="192" t="s">
        <v>322</v>
      </c>
      <c r="D143" s="192" t="s">
        <v>178</v>
      </c>
      <c r="E143" s="193" t="s">
        <v>4691</v>
      </c>
      <c r="F143" s="194" t="s">
        <v>4692</v>
      </c>
      <c r="G143" s="195" t="s">
        <v>1527</v>
      </c>
      <c r="H143" s="196">
        <v>3</v>
      </c>
      <c r="I143" s="197"/>
      <c r="J143" s="198">
        <f t="shared" si="0"/>
        <v>0</v>
      </c>
      <c r="K143" s="194" t="s">
        <v>1</v>
      </c>
      <c r="L143" s="40"/>
      <c r="M143" s="199" t="s">
        <v>1</v>
      </c>
      <c r="N143" s="200" t="s">
        <v>41</v>
      </c>
      <c r="O143" s="72"/>
      <c r="P143" s="201">
        <f t="shared" si="1"/>
        <v>0</v>
      </c>
      <c r="Q143" s="201">
        <v>0</v>
      </c>
      <c r="R143" s="201">
        <f t="shared" si="2"/>
        <v>0</v>
      </c>
      <c r="S143" s="201">
        <v>0</v>
      </c>
      <c r="T143" s="202">
        <f t="shared" si="3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182</v>
      </c>
      <c r="AT143" s="203" t="s">
        <v>178</v>
      </c>
      <c r="AU143" s="203" t="s">
        <v>83</v>
      </c>
      <c r="AY143" s="18" t="s">
        <v>175</v>
      </c>
      <c r="BE143" s="204">
        <f t="shared" si="4"/>
        <v>0</v>
      </c>
      <c r="BF143" s="204">
        <f t="shared" si="5"/>
        <v>0</v>
      </c>
      <c r="BG143" s="204">
        <f t="shared" si="6"/>
        <v>0</v>
      </c>
      <c r="BH143" s="204">
        <f t="shared" si="7"/>
        <v>0</v>
      </c>
      <c r="BI143" s="204">
        <f t="shared" si="8"/>
        <v>0</v>
      </c>
      <c r="BJ143" s="18" t="s">
        <v>83</v>
      </c>
      <c r="BK143" s="204">
        <f t="shared" si="9"/>
        <v>0</v>
      </c>
      <c r="BL143" s="18" t="s">
        <v>182</v>
      </c>
      <c r="BM143" s="203" t="s">
        <v>556</v>
      </c>
    </row>
    <row r="144" spans="1:65" s="2" customFormat="1" ht="16.5" customHeight="1">
      <c r="A144" s="35"/>
      <c r="B144" s="36"/>
      <c r="C144" s="192" t="s">
        <v>329</v>
      </c>
      <c r="D144" s="192" t="s">
        <v>178</v>
      </c>
      <c r="E144" s="193" t="s">
        <v>4693</v>
      </c>
      <c r="F144" s="194" t="s">
        <v>4694</v>
      </c>
      <c r="G144" s="195" t="s">
        <v>1527</v>
      </c>
      <c r="H144" s="196">
        <v>6</v>
      </c>
      <c r="I144" s="197"/>
      <c r="J144" s="198">
        <f t="shared" si="0"/>
        <v>0</v>
      </c>
      <c r="K144" s="194" t="s">
        <v>1</v>
      </c>
      <c r="L144" s="40"/>
      <c r="M144" s="199" t="s">
        <v>1</v>
      </c>
      <c r="N144" s="200" t="s">
        <v>41</v>
      </c>
      <c r="O144" s="72"/>
      <c r="P144" s="201">
        <f t="shared" si="1"/>
        <v>0</v>
      </c>
      <c r="Q144" s="201">
        <v>0</v>
      </c>
      <c r="R144" s="201">
        <f t="shared" si="2"/>
        <v>0</v>
      </c>
      <c r="S144" s="201">
        <v>0</v>
      </c>
      <c r="T144" s="202">
        <f t="shared" si="3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03" t="s">
        <v>182</v>
      </c>
      <c r="AT144" s="203" t="s">
        <v>178</v>
      </c>
      <c r="AU144" s="203" t="s">
        <v>83</v>
      </c>
      <c r="AY144" s="18" t="s">
        <v>175</v>
      </c>
      <c r="BE144" s="204">
        <f t="shared" si="4"/>
        <v>0</v>
      </c>
      <c r="BF144" s="204">
        <f t="shared" si="5"/>
        <v>0</v>
      </c>
      <c r="BG144" s="204">
        <f t="shared" si="6"/>
        <v>0</v>
      </c>
      <c r="BH144" s="204">
        <f t="shared" si="7"/>
        <v>0</v>
      </c>
      <c r="BI144" s="204">
        <f t="shared" si="8"/>
        <v>0</v>
      </c>
      <c r="BJ144" s="18" t="s">
        <v>83</v>
      </c>
      <c r="BK144" s="204">
        <f t="shared" si="9"/>
        <v>0</v>
      </c>
      <c r="BL144" s="18" t="s">
        <v>182</v>
      </c>
      <c r="BM144" s="203" t="s">
        <v>570</v>
      </c>
    </row>
    <row r="145" spans="1:65" s="12" customFormat="1" ht="25.9" customHeight="1">
      <c r="B145" s="176"/>
      <c r="C145" s="177"/>
      <c r="D145" s="178" t="s">
        <v>75</v>
      </c>
      <c r="E145" s="179" t="s">
        <v>2647</v>
      </c>
      <c r="F145" s="179" t="s">
        <v>4695</v>
      </c>
      <c r="G145" s="177"/>
      <c r="H145" s="177"/>
      <c r="I145" s="180"/>
      <c r="J145" s="181">
        <f>BK145</f>
        <v>0</v>
      </c>
      <c r="K145" s="177"/>
      <c r="L145" s="182"/>
      <c r="M145" s="183"/>
      <c r="N145" s="184"/>
      <c r="O145" s="184"/>
      <c r="P145" s="185">
        <f>SUM(P146:P148)</f>
        <v>0</v>
      </c>
      <c r="Q145" s="184"/>
      <c r="R145" s="185">
        <f>SUM(R146:R148)</f>
        <v>0</v>
      </c>
      <c r="S145" s="184"/>
      <c r="T145" s="186">
        <f>SUM(T146:T148)</f>
        <v>0</v>
      </c>
      <c r="AR145" s="187" t="s">
        <v>83</v>
      </c>
      <c r="AT145" s="188" t="s">
        <v>75</v>
      </c>
      <c r="AU145" s="188" t="s">
        <v>76</v>
      </c>
      <c r="AY145" s="187" t="s">
        <v>175</v>
      </c>
      <c r="BK145" s="189">
        <f>SUM(BK146:BK148)</f>
        <v>0</v>
      </c>
    </row>
    <row r="146" spans="1:65" s="2" customFormat="1" ht="44.25" customHeight="1">
      <c r="A146" s="35"/>
      <c r="B146" s="36"/>
      <c r="C146" s="192" t="s">
        <v>335</v>
      </c>
      <c r="D146" s="192" t="s">
        <v>178</v>
      </c>
      <c r="E146" s="193" t="s">
        <v>4696</v>
      </c>
      <c r="F146" s="194" t="s">
        <v>4697</v>
      </c>
      <c r="G146" s="195" t="s">
        <v>1527</v>
      </c>
      <c r="H146" s="196">
        <v>1</v>
      </c>
      <c r="I146" s="197"/>
      <c r="J146" s="198">
        <f>ROUND(I146*H146,2)</f>
        <v>0</v>
      </c>
      <c r="K146" s="194" t="s">
        <v>1</v>
      </c>
      <c r="L146" s="40"/>
      <c r="M146" s="199" t="s">
        <v>1</v>
      </c>
      <c r="N146" s="200" t="s">
        <v>41</v>
      </c>
      <c r="O146" s="72"/>
      <c r="P146" s="201">
        <f>O146*H146</f>
        <v>0</v>
      </c>
      <c r="Q146" s="201">
        <v>0</v>
      </c>
      <c r="R146" s="201">
        <f>Q146*H146</f>
        <v>0</v>
      </c>
      <c r="S146" s="201">
        <v>0</v>
      </c>
      <c r="T146" s="20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03" t="s">
        <v>182</v>
      </c>
      <c r="AT146" s="203" t="s">
        <v>178</v>
      </c>
      <c r="AU146" s="203" t="s">
        <v>83</v>
      </c>
      <c r="AY146" s="18" t="s">
        <v>175</v>
      </c>
      <c r="BE146" s="204">
        <f>IF(N146="základní",J146,0)</f>
        <v>0</v>
      </c>
      <c r="BF146" s="204">
        <f>IF(N146="snížená",J146,0)</f>
        <v>0</v>
      </c>
      <c r="BG146" s="204">
        <f>IF(N146="zákl. přenesená",J146,0)</f>
        <v>0</v>
      </c>
      <c r="BH146" s="204">
        <f>IF(N146="sníž. přenesená",J146,0)</f>
        <v>0</v>
      </c>
      <c r="BI146" s="204">
        <f>IF(N146="nulová",J146,0)</f>
        <v>0</v>
      </c>
      <c r="BJ146" s="18" t="s">
        <v>83</v>
      </c>
      <c r="BK146" s="204">
        <f>ROUND(I146*H146,2)</f>
        <v>0</v>
      </c>
      <c r="BL146" s="18" t="s">
        <v>182</v>
      </c>
      <c r="BM146" s="203" t="s">
        <v>581</v>
      </c>
    </row>
    <row r="147" spans="1:65" s="2" customFormat="1" ht="44.25" customHeight="1">
      <c r="A147" s="35"/>
      <c r="B147" s="36"/>
      <c r="C147" s="192" t="s">
        <v>7</v>
      </c>
      <c r="D147" s="192" t="s">
        <v>178</v>
      </c>
      <c r="E147" s="193" t="s">
        <v>4698</v>
      </c>
      <c r="F147" s="194" t="s">
        <v>4699</v>
      </c>
      <c r="G147" s="195" t="s">
        <v>1527</v>
      </c>
      <c r="H147" s="196">
        <v>1</v>
      </c>
      <c r="I147" s="197"/>
      <c r="J147" s="198">
        <f>ROUND(I147*H147,2)</f>
        <v>0</v>
      </c>
      <c r="K147" s="194" t="s">
        <v>1</v>
      </c>
      <c r="L147" s="40"/>
      <c r="M147" s="199" t="s">
        <v>1</v>
      </c>
      <c r="N147" s="200" t="s">
        <v>41</v>
      </c>
      <c r="O147" s="72"/>
      <c r="P147" s="201">
        <f>O147*H147</f>
        <v>0</v>
      </c>
      <c r="Q147" s="201">
        <v>0</v>
      </c>
      <c r="R147" s="201">
        <f>Q147*H147</f>
        <v>0</v>
      </c>
      <c r="S147" s="201">
        <v>0</v>
      </c>
      <c r="T147" s="20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83</v>
      </c>
      <c r="AY147" s="18" t="s">
        <v>175</v>
      </c>
      <c r="BE147" s="204">
        <f>IF(N147="základní",J147,0)</f>
        <v>0</v>
      </c>
      <c r="BF147" s="204">
        <f>IF(N147="snížená",J147,0)</f>
        <v>0</v>
      </c>
      <c r="BG147" s="204">
        <f>IF(N147="zákl. přenesená",J147,0)</f>
        <v>0</v>
      </c>
      <c r="BH147" s="204">
        <f>IF(N147="sníž. přenesená",J147,0)</f>
        <v>0</v>
      </c>
      <c r="BI147" s="204">
        <f>IF(N147="nulová",J147,0)</f>
        <v>0</v>
      </c>
      <c r="BJ147" s="18" t="s">
        <v>83</v>
      </c>
      <c r="BK147" s="204">
        <f>ROUND(I147*H147,2)</f>
        <v>0</v>
      </c>
      <c r="BL147" s="18" t="s">
        <v>182</v>
      </c>
      <c r="BM147" s="203" t="s">
        <v>592</v>
      </c>
    </row>
    <row r="148" spans="1:65" s="2" customFormat="1" ht="24.2" customHeight="1">
      <c r="A148" s="35"/>
      <c r="B148" s="36"/>
      <c r="C148" s="192" t="s">
        <v>348</v>
      </c>
      <c r="D148" s="192" t="s">
        <v>178</v>
      </c>
      <c r="E148" s="193" t="s">
        <v>4700</v>
      </c>
      <c r="F148" s="194" t="s">
        <v>4701</v>
      </c>
      <c r="G148" s="195" t="s">
        <v>251</v>
      </c>
      <c r="H148" s="196">
        <v>5</v>
      </c>
      <c r="I148" s="197"/>
      <c r="J148" s="198">
        <f>ROUND(I148*H148,2)</f>
        <v>0</v>
      </c>
      <c r="K148" s="194" t="s">
        <v>1</v>
      </c>
      <c r="L148" s="40"/>
      <c r="M148" s="199" t="s">
        <v>1</v>
      </c>
      <c r="N148" s="200" t="s">
        <v>41</v>
      </c>
      <c r="O148" s="72"/>
      <c r="P148" s="201">
        <f>O148*H148</f>
        <v>0</v>
      </c>
      <c r="Q148" s="201">
        <v>0</v>
      </c>
      <c r="R148" s="201">
        <f>Q148*H148</f>
        <v>0</v>
      </c>
      <c r="S148" s="201">
        <v>0</v>
      </c>
      <c r="T148" s="20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83</v>
      </c>
      <c r="AY148" s="18" t="s">
        <v>175</v>
      </c>
      <c r="BE148" s="204">
        <f>IF(N148="základní",J148,0)</f>
        <v>0</v>
      </c>
      <c r="BF148" s="204">
        <f>IF(N148="snížená",J148,0)</f>
        <v>0</v>
      </c>
      <c r="BG148" s="204">
        <f>IF(N148="zákl. přenesená",J148,0)</f>
        <v>0</v>
      </c>
      <c r="BH148" s="204">
        <f>IF(N148="sníž. přenesená",J148,0)</f>
        <v>0</v>
      </c>
      <c r="BI148" s="204">
        <f>IF(N148="nulová",J148,0)</f>
        <v>0</v>
      </c>
      <c r="BJ148" s="18" t="s">
        <v>83</v>
      </c>
      <c r="BK148" s="204">
        <f>ROUND(I148*H148,2)</f>
        <v>0</v>
      </c>
      <c r="BL148" s="18" t="s">
        <v>182</v>
      </c>
      <c r="BM148" s="203" t="s">
        <v>611</v>
      </c>
    </row>
    <row r="149" spans="1:65" s="12" customFormat="1" ht="25.9" customHeight="1">
      <c r="B149" s="176"/>
      <c r="C149" s="177"/>
      <c r="D149" s="178" t="s">
        <v>75</v>
      </c>
      <c r="E149" s="179" t="s">
        <v>2672</v>
      </c>
      <c r="F149" s="179" t="s">
        <v>4702</v>
      </c>
      <c r="G149" s="177"/>
      <c r="H149" s="177"/>
      <c r="I149" s="180"/>
      <c r="J149" s="181">
        <f>BK149</f>
        <v>0</v>
      </c>
      <c r="K149" s="177"/>
      <c r="L149" s="182"/>
      <c r="M149" s="183"/>
      <c r="N149" s="184"/>
      <c r="O149" s="184"/>
      <c r="P149" s="185">
        <f>P150</f>
        <v>0</v>
      </c>
      <c r="Q149" s="184"/>
      <c r="R149" s="185">
        <f>R150</f>
        <v>0</v>
      </c>
      <c r="S149" s="184"/>
      <c r="T149" s="186">
        <f>T150</f>
        <v>0</v>
      </c>
      <c r="AR149" s="187" t="s">
        <v>83</v>
      </c>
      <c r="AT149" s="188" t="s">
        <v>75</v>
      </c>
      <c r="AU149" s="188" t="s">
        <v>76</v>
      </c>
      <c r="AY149" s="187" t="s">
        <v>175</v>
      </c>
      <c r="BK149" s="189">
        <f>BK150</f>
        <v>0</v>
      </c>
    </row>
    <row r="150" spans="1:65" s="2" customFormat="1" ht="21.75" customHeight="1">
      <c r="A150" s="35"/>
      <c r="B150" s="36"/>
      <c r="C150" s="192" t="s">
        <v>370</v>
      </c>
      <c r="D150" s="192" t="s">
        <v>178</v>
      </c>
      <c r="E150" s="193" t="s">
        <v>4703</v>
      </c>
      <c r="F150" s="194" t="s">
        <v>4704</v>
      </c>
      <c r="G150" s="195" t="s">
        <v>1527</v>
      </c>
      <c r="H150" s="196">
        <v>2</v>
      </c>
      <c r="I150" s="197"/>
      <c r="J150" s="198">
        <f>ROUND(I150*H150,2)</f>
        <v>0</v>
      </c>
      <c r="K150" s="194" t="s">
        <v>1</v>
      </c>
      <c r="L150" s="40"/>
      <c r="M150" s="199" t="s">
        <v>1</v>
      </c>
      <c r="N150" s="200" t="s">
        <v>41</v>
      </c>
      <c r="O150" s="72"/>
      <c r="P150" s="201">
        <f>O150*H150</f>
        <v>0</v>
      </c>
      <c r="Q150" s="201">
        <v>0</v>
      </c>
      <c r="R150" s="201">
        <f>Q150*H150</f>
        <v>0</v>
      </c>
      <c r="S150" s="201">
        <v>0</v>
      </c>
      <c r="T150" s="20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182</v>
      </c>
      <c r="AT150" s="203" t="s">
        <v>178</v>
      </c>
      <c r="AU150" s="203" t="s">
        <v>83</v>
      </c>
      <c r="AY150" s="18" t="s">
        <v>175</v>
      </c>
      <c r="BE150" s="204">
        <f>IF(N150="základní",J150,0)</f>
        <v>0</v>
      </c>
      <c r="BF150" s="204">
        <f>IF(N150="snížená",J150,0)</f>
        <v>0</v>
      </c>
      <c r="BG150" s="204">
        <f>IF(N150="zákl. přenesená",J150,0)</f>
        <v>0</v>
      </c>
      <c r="BH150" s="204">
        <f>IF(N150="sníž. přenesená",J150,0)</f>
        <v>0</v>
      </c>
      <c r="BI150" s="204">
        <f>IF(N150="nulová",J150,0)</f>
        <v>0</v>
      </c>
      <c r="BJ150" s="18" t="s">
        <v>83</v>
      </c>
      <c r="BK150" s="204">
        <f>ROUND(I150*H150,2)</f>
        <v>0</v>
      </c>
      <c r="BL150" s="18" t="s">
        <v>182</v>
      </c>
      <c r="BM150" s="203" t="s">
        <v>624</v>
      </c>
    </row>
    <row r="151" spans="1:65" s="12" customFormat="1" ht="25.9" customHeight="1">
      <c r="B151" s="176"/>
      <c r="C151" s="177"/>
      <c r="D151" s="178" t="s">
        <v>75</v>
      </c>
      <c r="E151" s="179" t="s">
        <v>2676</v>
      </c>
      <c r="F151" s="179" t="s">
        <v>4705</v>
      </c>
      <c r="G151" s="177"/>
      <c r="H151" s="177"/>
      <c r="I151" s="180"/>
      <c r="J151" s="181">
        <f>BK151</f>
        <v>0</v>
      </c>
      <c r="K151" s="177"/>
      <c r="L151" s="182"/>
      <c r="M151" s="183"/>
      <c r="N151" s="184"/>
      <c r="O151" s="184"/>
      <c r="P151" s="185">
        <f>SUM(P152:P156)</f>
        <v>0</v>
      </c>
      <c r="Q151" s="184"/>
      <c r="R151" s="185">
        <f>SUM(R152:R156)</f>
        <v>0</v>
      </c>
      <c r="S151" s="184"/>
      <c r="T151" s="186">
        <f>SUM(T152:T156)</f>
        <v>0</v>
      </c>
      <c r="AR151" s="187" t="s">
        <v>83</v>
      </c>
      <c r="AT151" s="188" t="s">
        <v>75</v>
      </c>
      <c r="AU151" s="188" t="s">
        <v>76</v>
      </c>
      <c r="AY151" s="187" t="s">
        <v>175</v>
      </c>
      <c r="BK151" s="189">
        <f>SUM(BK152:BK156)</f>
        <v>0</v>
      </c>
    </row>
    <row r="152" spans="1:65" s="2" customFormat="1" ht="16.5" customHeight="1">
      <c r="A152" s="35"/>
      <c r="B152" s="36"/>
      <c r="C152" s="192" t="s">
        <v>413</v>
      </c>
      <c r="D152" s="192" t="s">
        <v>178</v>
      </c>
      <c r="E152" s="193" t="s">
        <v>4706</v>
      </c>
      <c r="F152" s="194" t="s">
        <v>4707</v>
      </c>
      <c r="G152" s="195" t="s">
        <v>1527</v>
      </c>
      <c r="H152" s="196">
        <v>1</v>
      </c>
      <c r="I152" s="197"/>
      <c r="J152" s="198">
        <f>ROUND(I152*H152,2)</f>
        <v>0</v>
      </c>
      <c r="K152" s="194" t="s">
        <v>1</v>
      </c>
      <c r="L152" s="40"/>
      <c r="M152" s="199" t="s">
        <v>1</v>
      </c>
      <c r="N152" s="200" t="s">
        <v>41</v>
      </c>
      <c r="O152" s="72"/>
      <c r="P152" s="201">
        <f>O152*H152</f>
        <v>0</v>
      </c>
      <c r="Q152" s="201">
        <v>0</v>
      </c>
      <c r="R152" s="201">
        <f>Q152*H152</f>
        <v>0</v>
      </c>
      <c r="S152" s="201">
        <v>0</v>
      </c>
      <c r="T152" s="20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182</v>
      </c>
      <c r="AT152" s="203" t="s">
        <v>178</v>
      </c>
      <c r="AU152" s="203" t="s">
        <v>83</v>
      </c>
      <c r="AY152" s="18" t="s">
        <v>175</v>
      </c>
      <c r="BE152" s="204">
        <f>IF(N152="základní",J152,0)</f>
        <v>0</v>
      </c>
      <c r="BF152" s="204">
        <f>IF(N152="snížená",J152,0)</f>
        <v>0</v>
      </c>
      <c r="BG152" s="204">
        <f>IF(N152="zákl. přenesená",J152,0)</f>
        <v>0</v>
      </c>
      <c r="BH152" s="204">
        <f>IF(N152="sníž. přenesená",J152,0)</f>
        <v>0</v>
      </c>
      <c r="BI152" s="204">
        <f>IF(N152="nulová",J152,0)</f>
        <v>0</v>
      </c>
      <c r="BJ152" s="18" t="s">
        <v>83</v>
      </c>
      <c r="BK152" s="204">
        <f>ROUND(I152*H152,2)</f>
        <v>0</v>
      </c>
      <c r="BL152" s="18" t="s">
        <v>182</v>
      </c>
      <c r="BM152" s="203" t="s">
        <v>636</v>
      </c>
    </row>
    <row r="153" spans="1:65" s="2" customFormat="1" ht="21.75" customHeight="1">
      <c r="A153" s="35"/>
      <c r="B153" s="36"/>
      <c r="C153" s="192" t="s">
        <v>418</v>
      </c>
      <c r="D153" s="192" t="s">
        <v>178</v>
      </c>
      <c r="E153" s="193" t="s">
        <v>4708</v>
      </c>
      <c r="F153" s="194" t="s">
        <v>4709</v>
      </c>
      <c r="G153" s="195" t="s">
        <v>1527</v>
      </c>
      <c r="H153" s="196">
        <v>1</v>
      </c>
      <c r="I153" s="197"/>
      <c r="J153" s="198">
        <f>ROUND(I153*H153,2)</f>
        <v>0</v>
      </c>
      <c r="K153" s="194" t="s">
        <v>1</v>
      </c>
      <c r="L153" s="40"/>
      <c r="M153" s="199" t="s">
        <v>1</v>
      </c>
      <c r="N153" s="200" t="s">
        <v>41</v>
      </c>
      <c r="O153" s="72"/>
      <c r="P153" s="201">
        <f>O153*H153</f>
        <v>0</v>
      </c>
      <c r="Q153" s="201">
        <v>0</v>
      </c>
      <c r="R153" s="201">
        <f>Q153*H153</f>
        <v>0</v>
      </c>
      <c r="S153" s="201">
        <v>0</v>
      </c>
      <c r="T153" s="202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03" t="s">
        <v>182</v>
      </c>
      <c r="AT153" s="203" t="s">
        <v>178</v>
      </c>
      <c r="AU153" s="203" t="s">
        <v>83</v>
      </c>
      <c r="AY153" s="18" t="s">
        <v>175</v>
      </c>
      <c r="BE153" s="204">
        <f>IF(N153="základní",J153,0)</f>
        <v>0</v>
      </c>
      <c r="BF153" s="204">
        <f>IF(N153="snížená",J153,0)</f>
        <v>0</v>
      </c>
      <c r="BG153" s="204">
        <f>IF(N153="zákl. přenesená",J153,0)</f>
        <v>0</v>
      </c>
      <c r="BH153" s="204">
        <f>IF(N153="sníž. přenesená",J153,0)</f>
        <v>0</v>
      </c>
      <c r="BI153" s="204">
        <f>IF(N153="nulová",J153,0)</f>
        <v>0</v>
      </c>
      <c r="BJ153" s="18" t="s">
        <v>83</v>
      </c>
      <c r="BK153" s="204">
        <f>ROUND(I153*H153,2)</f>
        <v>0</v>
      </c>
      <c r="BL153" s="18" t="s">
        <v>182</v>
      </c>
      <c r="BM153" s="203" t="s">
        <v>646</v>
      </c>
    </row>
    <row r="154" spans="1:65" s="2" customFormat="1" ht="16.5" customHeight="1">
      <c r="A154" s="35"/>
      <c r="B154" s="36"/>
      <c r="C154" s="192" t="s">
        <v>449</v>
      </c>
      <c r="D154" s="192" t="s">
        <v>178</v>
      </c>
      <c r="E154" s="193" t="s">
        <v>4710</v>
      </c>
      <c r="F154" s="194" t="s">
        <v>2709</v>
      </c>
      <c r="G154" s="195" t="s">
        <v>1527</v>
      </c>
      <c r="H154" s="196">
        <v>1</v>
      </c>
      <c r="I154" s="197"/>
      <c r="J154" s="198">
        <f>ROUND(I154*H154,2)</f>
        <v>0</v>
      </c>
      <c r="K154" s="194" t="s">
        <v>1</v>
      </c>
      <c r="L154" s="40"/>
      <c r="M154" s="199" t="s">
        <v>1</v>
      </c>
      <c r="N154" s="200" t="s">
        <v>41</v>
      </c>
      <c r="O154" s="72"/>
      <c r="P154" s="201">
        <f>O154*H154</f>
        <v>0</v>
      </c>
      <c r="Q154" s="201">
        <v>0</v>
      </c>
      <c r="R154" s="201">
        <f>Q154*H154</f>
        <v>0</v>
      </c>
      <c r="S154" s="201">
        <v>0</v>
      </c>
      <c r="T154" s="20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83</v>
      </c>
      <c r="AY154" s="18" t="s">
        <v>175</v>
      </c>
      <c r="BE154" s="204">
        <f>IF(N154="základní",J154,0)</f>
        <v>0</v>
      </c>
      <c r="BF154" s="204">
        <f>IF(N154="snížená",J154,0)</f>
        <v>0</v>
      </c>
      <c r="BG154" s="204">
        <f>IF(N154="zákl. přenesená",J154,0)</f>
        <v>0</v>
      </c>
      <c r="BH154" s="204">
        <f>IF(N154="sníž. přenesená",J154,0)</f>
        <v>0</v>
      </c>
      <c r="BI154" s="204">
        <f>IF(N154="nulová",J154,0)</f>
        <v>0</v>
      </c>
      <c r="BJ154" s="18" t="s">
        <v>83</v>
      </c>
      <c r="BK154" s="204">
        <f>ROUND(I154*H154,2)</f>
        <v>0</v>
      </c>
      <c r="BL154" s="18" t="s">
        <v>182</v>
      </c>
      <c r="BM154" s="203" t="s">
        <v>661</v>
      </c>
    </row>
    <row r="155" spans="1:65" s="2" customFormat="1" ht="16.5" customHeight="1">
      <c r="A155" s="35"/>
      <c r="B155" s="36"/>
      <c r="C155" s="192" t="s">
        <v>481</v>
      </c>
      <c r="D155" s="192" t="s">
        <v>178</v>
      </c>
      <c r="E155" s="193" t="s">
        <v>4711</v>
      </c>
      <c r="F155" s="194" t="s">
        <v>4712</v>
      </c>
      <c r="G155" s="195" t="s">
        <v>1527</v>
      </c>
      <c r="H155" s="196">
        <v>1</v>
      </c>
      <c r="I155" s="197"/>
      <c r="J155" s="198">
        <f>ROUND(I155*H155,2)</f>
        <v>0</v>
      </c>
      <c r="K155" s="194" t="s">
        <v>1</v>
      </c>
      <c r="L155" s="40"/>
      <c r="M155" s="199" t="s">
        <v>1</v>
      </c>
      <c r="N155" s="200" t="s">
        <v>41</v>
      </c>
      <c r="O155" s="72"/>
      <c r="P155" s="201">
        <f>O155*H155</f>
        <v>0</v>
      </c>
      <c r="Q155" s="201">
        <v>0</v>
      </c>
      <c r="R155" s="201">
        <f>Q155*H155</f>
        <v>0</v>
      </c>
      <c r="S155" s="201">
        <v>0</v>
      </c>
      <c r="T155" s="202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03" t="s">
        <v>182</v>
      </c>
      <c r="AT155" s="203" t="s">
        <v>178</v>
      </c>
      <c r="AU155" s="203" t="s">
        <v>83</v>
      </c>
      <c r="AY155" s="18" t="s">
        <v>175</v>
      </c>
      <c r="BE155" s="204">
        <f>IF(N155="základní",J155,0)</f>
        <v>0</v>
      </c>
      <c r="BF155" s="204">
        <f>IF(N155="snížená",J155,0)</f>
        <v>0</v>
      </c>
      <c r="BG155" s="204">
        <f>IF(N155="zákl. přenesená",J155,0)</f>
        <v>0</v>
      </c>
      <c r="BH155" s="204">
        <f>IF(N155="sníž. přenesená",J155,0)</f>
        <v>0</v>
      </c>
      <c r="BI155" s="204">
        <f>IF(N155="nulová",J155,0)</f>
        <v>0</v>
      </c>
      <c r="BJ155" s="18" t="s">
        <v>83</v>
      </c>
      <c r="BK155" s="204">
        <f>ROUND(I155*H155,2)</f>
        <v>0</v>
      </c>
      <c r="BL155" s="18" t="s">
        <v>182</v>
      </c>
      <c r="BM155" s="203" t="s">
        <v>693</v>
      </c>
    </row>
    <row r="156" spans="1:65" s="2" customFormat="1" ht="16.5" customHeight="1">
      <c r="A156" s="35"/>
      <c r="B156" s="36"/>
      <c r="C156" s="192" t="s">
        <v>491</v>
      </c>
      <c r="D156" s="192" t="s">
        <v>178</v>
      </c>
      <c r="E156" s="193" t="s">
        <v>4713</v>
      </c>
      <c r="F156" s="194" t="s">
        <v>4714</v>
      </c>
      <c r="G156" s="195" t="s">
        <v>1527</v>
      </c>
      <c r="H156" s="196">
        <v>1</v>
      </c>
      <c r="I156" s="197"/>
      <c r="J156" s="198">
        <f>ROUND(I156*H156,2)</f>
        <v>0</v>
      </c>
      <c r="K156" s="194" t="s">
        <v>1</v>
      </c>
      <c r="L156" s="40"/>
      <c r="M156" s="274" t="s">
        <v>1</v>
      </c>
      <c r="N156" s="275" t="s">
        <v>41</v>
      </c>
      <c r="O156" s="268"/>
      <c r="P156" s="272">
        <f>O156*H156</f>
        <v>0</v>
      </c>
      <c r="Q156" s="272">
        <v>0</v>
      </c>
      <c r="R156" s="272">
        <f>Q156*H156</f>
        <v>0</v>
      </c>
      <c r="S156" s="272">
        <v>0</v>
      </c>
      <c r="T156" s="27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03" t="s">
        <v>182</v>
      </c>
      <c r="AT156" s="203" t="s">
        <v>178</v>
      </c>
      <c r="AU156" s="203" t="s">
        <v>83</v>
      </c>
      <c r="AY156" s="18" t="s">
        <v>175</v>
      </c>
      <c r="BE156" s="204">
        <f>IF(N156="základní",J156,0)</f>
        <v>0</v>
      </c>
      <c r="BF156" s="204">
        <f>IF(N156="snížená",J156,0)</f>
        <v>0</v>
      </c>
      <c r="BG156" s="204">
        <f>IF(N156="zákl. přenesená",J156,0)</f>
        <v>0</v>
      </c>
      <c r="BH156" s="204">
        <f>IF(N156="sníž. přenesená",J156,0)</f>
        <v>0</v>
      </c>
      <c r="BI156" s="204">
        <f>IF(N156="nulová",J156,0)</f>
        <v>0</v>
      </c>
      <c r="BJ156" s="18" t="s">
        <v>83</v>
      </c>
      <c r="BK156" s="204">
        <f>ROUND(I156*H156,2)</f>
        <v>0</v>
      </c>
      <c r="BL156" s="18" t="s">
        <v>182</v>
      </c>
      <c r="BM156" s="203" t="s">
        <v>706</v>
      </c>
    </row>
    <row r="157" spans="1:65" s="2" customFormat="1" ht="6.95" customHeight="1">
      <c r="A157" s="35"/>
      <c r="B157" s="55"/>
      <c r="C157" s="56"/>
      <c r="D157" s="56"/>
      <c r="E157" s="56"/>
      <c r="F157" s="56"/>
      <c r="G157" s="56"/>
      <c r="H157" s="56"/>
      <c r="I157" s="56"/>
      <c r="J157" s="56"/>
      <c r="K157" s="56"/>
      <c r="L157" s="40"/>
      <c r="M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</row>
  </sheetData>
  <sheetProtection algorithmName="SHA-512" hashValue="E7bH6yNUzWsAVkOzNoQC+wGJ1kNyN2hFIzDTfrPOhyk0oE7jpWLuAsWFd52lp7O3TbqTr9vutCGr51z41x+4lQ==" saltValue="eeQY/1bWMptkA/OKBvkkNnoMAnUi6Dc0HDy/lIpx52t8ByZgH6vIeZcmjZm4YCKcLwYJZHKbdkBZdma18VyDkQ==" spinCount="100000" sheet="1" objects="1" scenarios="1" formatColumns="0" formatRows="0" autoFilter="0"/>
  <autoFilter ref="C123:K156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4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123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2" customFormat="1" ht="12" customHeight="1">
      <c r="A8" s="35"/>
      <c r="B8" s="40"/>
      <c r="C8" s="35"/>
      <c r="D8" s="120" t="s">
        <v>125</v>
      </c>
      <c r="E8" s="35"/>
      <c r="F8" s="35"/>
      <c r="G8" s="35"/>
      <c r="H8" s="35"/>
      <c r="I8" s="35"/>
      <c r="J8" s="35"/>
      <c r="K8" s="35"/>
      <c r="L8" s="52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40"/>
      <c r="C9" s="35"/>
      <c r="D9" s="35"/>
      <c r="E9" s="327" t="s">
        <v>4715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1.25">
      <c r="A10" s="35"/>
      <c r="B10" s="40"/>
      <c r="C10" s="35"/>
      <c r="D10" s="35"/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40"/>
      <c r="C11" s="35"/>
      <c r="D11" s="120" t="s">
        <v>18</v>
      </c>
      <c r="E11" s="35"/>
      <c r="F11" s="111" t="s">
        <v>1</v>
      </c>
      <c r="G11" s="35"/>
      <c r="H11" s="35"/>
      <c r="I11" s="120" t="s">
        <v>19</v>
      </c>
      <c r="J11" s="111" t="s">
        <v>1</v>
      </c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40"/>
      <c r="C12" s="35"/>
      <c r="D12" s="120" t="s">
        <v>20</v>
      </c>
      <c r="E12" s="35"/>
      <c r="F12" s="111" t="s">
        <v>21</v>
      </c>
      <c r="G12" s="35"/>
      <c r="H12" s="35"/>
      <c r="I12" s="120" t="s">
        <v>22</v>
      </c>
      <c r="J12" s="121" t="str">
        <f>'Rekapitulace stavby'!AN8</f>
        <v>24. 6. 2025</v>
      </c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40"/>
      <c r="C13" s="35"/>
      <c r="D13" s="35"/>
      <c r="E13" s="35"/>
      <c r="F13" s="35"/>
      <c r="G13" s="35"/>
      <c r="H13" s="35"/>
      <c r="I13" s="35"/>
      <c r="J13" s="35"/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24</v>
      </c>
      <c r="E14" s="35"/>
      <c r="F14" s="35"/>
      <c r="G14" s="35"/>
      <c r="H14" s="35"/>
      <c r="I14" s="120" t="s">
        <v>25</v>
      </c>
      <c r="J14" s="111" t="s">
        <v>1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40"/>
      <c r="C15" s="35"/>
      <c r="D15" s="35"/>
      <c r="E15" s="111" t="s">
        <v>26</v>
      </c>
      <c r="F15" s="35"/>
      <c r="G15" s="35"/>
      <c r="H15" s="35"/>
      <c r="I15" s="120" t="s">
        <v>27</v>
      </c>
      <c r="J15" s="111" t="s">
        <v>1</v>
      </c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40"/>
      <c r="C16" s="35"/>
      <c r="D16" s="35"/>
      <c r="E16" s="35"/>
      <c r="F16" s="35"/>
      <c r="G16" s="35"/>
      <c r="H16" s="35"/>
      <c r="I16" s="35"/>
      <c r="J16" s="35"/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40"/>
      <c r="C17" s="35"/>
      <c r="D17" s="120" t="s">
        <v>28</v>
      </c>
      <c r="E17" s="35"/>
      <c r="F17" s="35"/>
      <c r="G17" s="35"/>
      <c r="H17" s="35"/>
      <c r="I17" s="120" t="s">
        <v>25</v>
      </c>
      <c r="J17" s="31" t="str">
        <f>'Rekapitulace stavby'!AN13</f>
        <v>Vyplň údaj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40"/>
      <c r="C18" s="35"/>
      <c r="D18" s="35"/>
      <c r="E18" s="328" t="str">
        <f>'Rekapitulace stavby'!E14</f>
        <v>Vyplň údaj</v>
      </c>
      <c r="F18" s="329"/>
      <c r="G18" s="329"/>
      <c r="H18" s="329"/>
      <c r="I18" s="120" t="s">
        <v>27</v>
      </c>
      <c r="J18" s="31" t="str">
        <f>'Rekapitulace stavby'!AN14</f>
        <v>Vyplň údaj</v>
      </c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40"/>
      <c r="C19" s="35"/>
      <c r="D19" s="35"/>
      <c r="E19" s="35"/>
      <c r="F19" s="35"/>
      <c r="G19" s="35"/>
      <c r="H19" s="35"/>
      <c r="I19" s="35"/>
      <c r="J19" s="35"/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40"/>
      <c r="C20" s="35"/>
      <c r="D20" s="120" t="s">
        <v>30</v>
      </c>
      <c r="E20" s="35"/>
      <c r="F20" s="35"/>
      <c r="G20" s="35"/>
      <c r="H20" s="35"/>
      <c r="I20" s="120" t="s">
        <v>25</v>
      </c>
      <c r="J20" s="111" t="s">
        <v>1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40"/>
      <c r="C21" s="35"/>
      <c r="D21" s="35"/>
      <c r="E21" s="111" t="s">
        <v>31</v>
      </c>
      <c r="F21" s="35"/>
      <c r="G21" s="35"/>
      <c r="H21" s="35"/>
      <c r="I21" s="120" t="s">
        <v>27</v>
      </c>
      <c r="J21" s="111" t="s">
        <v>1</v>
      </c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40"/>
      <c r="C22" s="35"/>
      <c r="D22" s="35"/>
      <c r="E22" s="35"/>
      <c r="F22" s="35"/>
      <c r="G22" s="35"/>
      <c r="H22" s="35"/>
      <c r="I22" s="35"/>
      <c r="J22" s="35"/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40"/>
      <c r="C23" s="35"/>
      <c r="D23" s="120" t="s">
        <v>32</v>
      </c>
      <c r="E23" s="35"/>
      <c r="F23" s="35"/>
      <c r="G23" s="35"/>
      <c r="H23" s="35"/>
      <c r="I23" s="120" t="s">
        <v>25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40"/>
      <c r="C24" s="35"/>
      <c r="D24" s="35"/>
      <c r="E24" s="111" t="s">
        <v>33</v>
      </c>
      <c r="F24" s="35"/>
      <c r="G24" s="35"/>
      <c r="H24" s="35"/>
      <c r="I24" s="120" t="s">
        <v>27</v>
      </c>
      <c r="J24" s="111" t="s">
        <v>1</v>
      </c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40"/>
      <c r="C25" s="35"/>
      <c r="D25" s="35"/>
      <c r="E25" s="35"/>
      <c r="F25" s="35"/>
      <c r="G25" s="35"/>
      <c r="H25" s="35"/>
      <c r="I25" s="35"/>
      <c r="J25" s="35"/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40"/>
      <c r="C26" s="35"/>
      <c r="D26" s="120" t="s">
        <v>35</v>
      </c>
      <c r="E26" s="35"/>
      <c r="F26" s="35"/>
      <c r="G26" s="35"/>
      <c r="H26" s="35"/>
      <c r="I26" s="35"/>
      <c r="J26" s="35"/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.5" customHeight="1">
      <c r="A27" s="122"/>
      <c r="B27" s="123"/>
      <c r="C27" s="122"/>
      <c r="D27" s="122"/>
      <c r="E27" s="330" t="s">
        <v>1</v>
      </c>
      <c r="F27" s="330"/>
      <c r="G27" s="330"/>
      <c r="H27" s="330"/>
      <c r="I27" s="122"/>
      <c r="J27" s="122"/>
      <c r="K27" s="122"/>
      <c r="L27" s="124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</row>
    <row r="28" spans="1:31" s="2" customFormat="1" ht="6.95" customHeight="1">
      <c r="A28" s="35"/>
      <c r="B28" s="40"/>
      <c r="C28" s="35"/>
      <c r="D28" s="35"/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40"/>
      <c r="C29" s="35"/>
      <c r="D29" s="125"/>
      <c r="E29" s="125"/>
      <c r="F29" s="125"/>
      <c r="G29" s="125"/>
      <c r="H29" s="125"/>
      <c r="I29" s="125"/>
      <c r="J29" s="125"/>
      <c r="K29" s="125"/>
      <c r="L29" s="52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25.35" customHeight="1">
      <c r="A30" s="35"/>
      <c r="B30" s="40"/>
      <c r="C30" s="35"/>
      <c r="D30" s="126" t="s">
        <v>36</v>
      </c>
      <c r="E30" s="35"/>
      <c r="F30" s="35"/>
      <c r="G30" s="35"/>
      <c r="H30" s="35"/>
      <c r="I30" s="35"/>
      <c r="J30" s="127">
        <f>ROUND(J123, 2)</f>
        <v>0</v>
      </c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40"/>
      <c r="C32" s="35"/>
      <c r="D32" s="35"/>
      <c r="E32" s="35"/>
      <c r="F32" s="128" t="s">
        <v>38</v>
      </c>
      <c r="G32" s="35"/>
      <c r="H32" s="35"/>
      <c r="I32" s="128" t="s">
        <v>37</v>
      </c>
      <c r="J32" s="128" t="s">
        <v>39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40"/>
      <c r="C33" s="35"/>
      <c r="D33" s="129" t="s">
        <v>40</v>
      </c>
      <c r="E33" s="120" t="s">
        <v>41</v>
      </c>
      <c r="F33" s="130">
        <f>ROUND((SUM(BE123:BE240)),  2)</f>
        <v>0</v>
      </c>
      <c r="G33" s="35"/>
      <c r="H33" s="35"/>
      <c r="I33" s="131">
        <v>0.21</v>
      </c>
      <c r="J33" s="130">
        <f>ROUND(((SUM(BE123:BE240))*I33),  2)</f>
        <v>0</v>
      </c>
      <c r="K33" s="3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120" t="s">
        <v>42</v>
      </c>
      <c r="F34" s="130">
        <f>ROUND((SUM(BF123:BF240)),  2)</f>
        <v>0</v>
      </c>
      <c r="G34" s="35"/>
      <c r="H34" s="35"/>
      <c r="I34" s="131">
        <v>0.12</v>
      </c>
      <c r="J34" s="130">
        <f>ROUND(((SUM(BF123:BF240))*I34),  2)</f>
        <v>0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hidden="1" customHeight="1">
      <c r="A35" s="35"/>
      <c r="B35" s="40"/>
      <c r="C35" s="35"/>
      <c r="D35" s="35"/>
      <c r="E35" s="120" t="s">
        <v>43</v>
      </c>
      <c r="F35" s="130">
        <f>ROUND((SUM(BG123:BG240)),  2)</f>
        <v>0</v>
      </c>
      <c r="G35" s="35"/>
      <c r="H35" s="35"/>
      <c r="I35" s="131">
        <v>0.21</v>
      </c>
      <c r="J35" s="130">
        <f>0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hidden="1" customHeight="1">
      <c r="A36" s="35"/>
      <c r="B36" s="40"/>
      <c r="C36" s="35"/>
      <c r="D36" s="35"/>
      <c r="E36" s="120" t="s">
        <v>44</v>
      </c>
      <c r="F36" s="130">
        <f>ROUND((SUM(BH123:BH240)),  2)</f>
        <v>0</v>
      </c>
      <c r="G36" s="35"/>
      <c r="H36" s="35"/>
      <c r="I36" s="131">
        <v>0.12</v>
      </c>
      <c r="J36" s="130">
        <f>0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45</v>
      </c>
      <c r="F37" s="130">
        <f>ROUND((SUM(BI123:BI240)),  2)</f>
        <v>0</v>
      </c>
      <c r="G37" s="35"/>
      <c r="H37" s="35"/>
      <c r="I37" s="131">
        <v>0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6.95" customHeight="1">
      <c r="A38" s="35"/>
      <c r="B38" s="40"/>
      <c r="C38" s="35"/>
      <c r="D38" s="35"/>
      <c r="E38" s="35"/>
      <c r="F38" s="35"/>
      <c r="G38" s="35"/>
      <c r="H38" s="35"/>
      <c r="I38" s="35"/>
      <c r="J38" s="35"/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25.35" customHeight="1">
      <c r="A39" s="35"/>
      <c r="B39" s="40"/>
      <c r="C39" s="132"/>
      <c r="D39" s="133" t="s">
        <v>46</v>
      </c>
      <c r="E39" s="134"/>
      <c r="F39" s="134"/>
      <c r="G39" s="135" t="s">
        <v>47</v>
      </c>
      <c r="H39" s="136" t="s">
        <v>48</v>
      </c>
      <c r="I39" s="134"/>
      <c r="J39" s="137">
        <f>SUM(J30:J37)</f>
        <v>0</v>
      </c>
      <c r="K39" s="138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30" t="s">
        <v>125</v>
      </c>
      <c r="D86" s="37"/>
      <c r="E86" s="37"/>
      <c r="F86" s="37"/>
      <c r="G86" s="37"/>
      <c r="H86" s="37"/>
      <c r="I86" s="37"/>
      <c r="J86" s="37"/>
      <c r="K86" s="37"/>
      <c r="L86" s="52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7"/>
      <c r="D87" s="37"/>
      <c r="E87" s="284" t="str">
        <f>E9</f>
        <v>VRN - Vedlejší rozpočtové náklady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30" t="s">
        <v>20</v>
      </c>
      <c r="D89" s="37"/>
      <c r="E89" s="37"/>
      <c r="F89" s="28" t="str">
        <f>F12</f>
        <v>Děčín</v>
      </c>
      <c r="G89" s="37"/>
      <c r="H89" s="37"/>
      <c r="I89" s="30" t="s">
        <v>22</v>
      </c>
      <c r="J89" s="67" t="str">
        <f>IF(J12="","",J12)</f>
        <v>24. 6. 2025</v>
      </c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25.7" customHeight="1">
      <c r="A91" s="35"/>
      <c r="B91" s="36"/>
      <c r="C91" s="30" t="s">
        <v>24</v>
      </c>
      <c r="D91" s="37"/>
      <c r="E91" s="37"/>
      <c r="F91" s="28" t="str">
        <f>E15</f>
        <v>Krajská zdravotní, a.s., Ústí nad Labem</v>
      </c>
      <c r="G91" s="37"/>
      <c r="H91" s="37"/>
      <c r="I91" s="30" t="s">
        <v>30</v>
      </c>
      <c r="J91" s="33" t="str">
        <f>E21</f>
        <v>PENTA PROJEKT s.r.o., Jihlava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30" t="s">
        <v>28</v>
      </c>
      <c r="D92" s="37"/>
      <c r="E92" s="37"/>
      <c r="F92" s="28" t="str">
        <f>IF(E18="","",E18)</f>
        <v>Vyplň údaj</v>
      </c>
      <c r="G92" s="37"/>
      <c r="H92" s="37"/>
      <c r="I92" s="30" t="s">
        <v>32</v>
      </c>
      <c r="J92" s="33" t="str">
        <f>E24</f>
        <v>Ing. Avuk</v>
      </c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50" t="s">
        <v>130</v>
      </c>
      <c r="D94" s="151"/>
      <c r="E94" s="151"/>
      <c r="F94" s="151"/>
      <c r="G94" s="151"/>
      <c r="H94" s="151"/>
      <c r="I94" s="151"/>
      <c r="J94" s="152" t="s">
        <v>131</v>
      </c>
      <c r="K94" s="151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53" t="s">
        <v>132</v>
      </c>
      <c r="D96" s="37"/>
      <c r="E96" s="37"/>
      <c r="F96" s="37"/>
      <c r="G96" s="37"/>
      <c r="H96" s="37"/>
      <c r="I96" s="37"/>
      <c r="J96" s="85">
        <f>J123</f>
        <v>0</v>
      </c>
      <c r="K96" s="37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133</v>
      </c>
    </row>
    <row r="97" spans="1:31" s="9" customFormat="1" ht="24.95" customHeight="1">
      <c r="B97" s="154"/>
      <c r="C97" s="155"/>
      <c r="D97" s="156" t="s">
        <v>4715</v>
      </c>
      <c r="E97" s="157"/>
      <c r="F97" s="157"/>
      <c r="G97" s="157"/>
      <c r="H97" s="157"/>
      <c r="I97" s="157"/>
      <c r="J97" s="158">
        <f>J124</f>
        <v>0</v>
      </c>
      <c r="K97" s="155"/>
      <c r="L97" s="159"/>
    </row>
    <row r="98" spans="1:31" s="10" customFormat="1" ht="19.899999999999999" customHeight="1">
      <c r="B98" s="160"/>
      <c r="C98" s="105"/>
      <c r="D98" s="161" t="s">
        <v>3039</v>
      </c>
      <c r="E98" s="162"/>
      <c r="F98" s="162"/>
      <c r="G98" s="162"/>
      <c r="H98" s="162"/>
      <c r="I98" s="162"/>
      <c r="J98" s="163">
        <f>J125</f>
        <v>0</v>
      </c>
      <c r="K98" s="105"/>
      <c r="L98" s="164"/>
    </row>
    <row r="99" spans="1:31" s="10" customFormat="1" ht="19.899999999999999" customHeight="1">
      <c r="B99" s="160"/>
      <c r="C99" s="105"/>
      <c r="D99" s="161" t="s">
        <v>4716</v>
      </c>
      <c r="E99" s="162"/>
      <c r="F99" s="162"/>
      <c r="G99" s="162"/>
      <c r="H99" s="162"/>
      <c r="I99" s="162"/>
      <c r="J99" s="163">
        <f>J140</f>
        <v>0</v>
      </c>
      <c r="K99" s="105"/>
      <c r="L99" s="164"/>
    </row>
    <row r="100" spans="1:31" s="10" customFormat="1" ht="19.899999999999999" customHeight="1">
      <c r="B100" s="160"/>
      <c r="C100" s="105"/>
      <c r="D100" s="161" t="s">
        <v>4717</v>
      </c>
      <c r="E100" s="162"/>
      <c r="F100" s="162"/>
      <c r="G100" s="162"/>
      <c r="H100" s="162"/>
      <c r="I100" s="162"/>
      <c r="J100" s="163">
        <f>J147</f>
        <v>0</v>
      </c>
      <c r="K100" s="105"/>
      <c r="L100" s="164"/>
    </row>
    <row r="101" spans="1:31" s="10" customFormat="1" ht="19.899999999999999" customHeight="1">
      <c r="B101" s="160"/>
      <c r="C101" s="105"/>
      <c r="D101" s="161" t="s">
        <v>4718</v>
      </c>
      <c r="E101" s="162"/>
      <c r="F101" s="162"/>
      <c r="G101" s="162"/>
      <c r="H101" s="162"/>
      <c r="I101" s="162"/>
      <c r="J101" s="163">
        <f>J190</f>
        <v>0</v>
      </c>
      <c r="K101" s="105"/>
      <c r="L101" s="164"/>
    </row>
    <row r="102" spans="1:31" s="10" customFormat="1" ht="19.899999999999999" customHeight="1">
      <c r="B102" s="160"/>
      <c r="C102" s="105"/>
      <c r="D102" s="161" t="s">
        <v>4719</v>
      </c>
      <c r="E102" s="162"/>
      <c r="F102" s="162"/>
      <c r="G102" s="162"/>
      <c r="H102" s="162"/>
      <c r="I102" s="162"/>
      <c r="J102" s="163">
        <f>J220</f>
        <v>0</v>
      </c>
      <c r="K102" s="105"/>
      <c r="L102" s="164"/>
    </row>
    <row r="103" spans="1:31" s="10" customFormat="1" ht="19.899999999999999" customHeight="1">
      <c r="B103" s="160"/>
      <c r="C103" s="105"/>
      <c r="D103" s="161" t="s">
        <v>4720</v>
      </c>
      <c r="E103" s="162"/>
      <c r="F103" s="162"/>
      <c r="G103" s="162"/>
      <c r="H103" s="162"/>
      <c r="I103" s="162"/>
      <c r="J103" s="163">
        <f>J229</f>
        <v>0</v>
      </c>
      <c r="K103" s="105"/>
      <c r="L103" s="164"/>
    </row>
    <row r="104" spans="1:31" s="2" customFormat="1" ht="21.75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52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31" s="2" customFormat="1" ht="6.95" customHeight="1">
      <c r="A105" s="35"/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2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pans="1:31" s="2" customFormat="1" ht="6.95" customHeight="1">
      <c r="A109" s="35"/>
      <c r="B109" s="57"/>
      <c r="C109" s="58"/>
      <c r="D109" s="58"/>
      <c r="E109" s="58"/>
      <c r="F109" s="58"/>
      <c r="G109" s="58"/>
      <c r="H109" s="58"/>
      <c r="I109" s="58"/>
      <c r="J109" s="58"/>
      <c r="K109" s="58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31" s="2" customFormat="1" ht="24.95" customHeight="1">
      <c r="A110" s="35"/>
      <c r="B110" s="36"/>
      <c r="C110" s="24" t="s">
        <v>160</v>
      </c>
      <c r="D110" s="37"/>
      <c r="E110" s="37"/>
      <c r="F110" s="37"/>
      <c r="G110" s="37"/>
      <c r="H110" s="37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31" s="2" customFormat="1" ht="6.95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31" s="2" customFormat="1" ht="12" customHeight="1">
      <c r="A112" s="35"/>
      <c r="B112" s="36"/>
      <c r="C112" s="30" t="s">
        <v>16</v>
      </c>
      <c r="D112" s="37"/>
      <c r="E112" s="37"/>
      <c r="F112" s="37"/>
      <c r="G112" s="37"/>
      <c r="H112" s="37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6.25" customHeight="1">
      <c r="A113" s="35"/>
      <c r="B113" s="36"/>
      <c r="C113" s="37"/>
      <c r="D113" s="37"/>
      <c r="E113" s="331" t="str">
        <f>E7</f>
        <v>OBJEKT E 1.PP+1.NP ETAPA 1 - stavební úpravy, Krajská zdravotní, a.s. – Nemocnice Děčín - Optimalizace 1.PP</v>
      </c>
      <c r="F113" s="332"/>
      <c r="G113" s="332"/>
      <c r="H113" s="332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12" customHeight="1">
      <c r="A114" s="35"/>
      <c r="B114" s="36"/>
      <c r="C114" s="30" t="s">
        <v>125</v>
      </c>
      <c r="D114" s="37"/>
      <c r="E114" s="37"/>
      <c r="F114" s="37"/>
      <c r="G114" s="37"/>
      <c r="H114" s="37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16.5" customHeight="1">
      <c r="A115" s="35"/>
      <c r="B115" s="36"/>
      <c r="C115" s="37"/>
      <c r="D115" s="37"/>
      <c r="E115" s="284" t="str">
        <f>E9</f>
        <v>VRN - Vedlejší rozpočtové náklady</v>
      </c>
      <c r="F115" s="333"/>
      <c r="G115" s="333"/>
      <c r="H115" s="333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6.95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12" customHeight="1">
      <c r="A117" s="35"/>
      <c r="B117" s="36"/>
      <c r="C117" s="30" t="s">
        <v>20</v>
      </c>
      <c r="D117" s="37"/>
      <c r="E117" s="37"/>
      <c r="F117" s="28" t="str">
        <f>F12</f>
        <v>Děčín</v>
      </c>
      <c r="G117" s="37"/>
      <c r="H117" s="37"/>
      <c r="I117" s="30" t="s">
        <v>22</v>
      </c>
      <c r="J117" s="67" t="str">
        <f>IF(J12="","",J12)</f>
        <v>24. 6. 2025</v>
      </c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6.95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25.7" customHeight="1">
      <c r="A119" s="35"/>
      <c r="B119" s="36"/>
      <c r="C119" s="30" t="s">
        <v>24</v>
      </c>
      <c r="D119" s="37"/>
      <c r="E119" s="37"/>
      <c r="F119" s="28" t="str">
        <f>E15</f>
        <v>Krajská zdravotní, a.s., Ústí nad Labem</v>
      </c>
      <c r="G119" s="37"/>
      <c r="H119" s="37"/>
      <c r="I119" s="30" t="s">
        <v>30</v>
      </c>
      <c r="J119" s="33" t="str">
        <f>E21</f>
        <v>PENTA PROJEKT s.r.o., Jihlava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15.2" customHeight="1">
      <c r="A120" s="35"/>
      <c r="B120" s="36"/>
      <c r="C120" s="30" t="s">
        <v>28</v>
      </c>
      <c r="D120" s="37"/>
      <c r="E120" s="37"/>
      <c r="F120" s="28" t="str">
        <f>IF(E18="","",E18)</f>
        <v>Vyplň údaj</v>
      </c>
      <c r="G120" s="37"/>
      <c r="H120" s="37"/>
      <c r="I120" s="30" t="s">
        <v>32</v>
      </c>
      <c r="J120" s="33" t="str">
        <f>E24</f>
        <v>Ing. Avuk</v>
      </c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10.35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11" customFormat="1" ht="29.25" customHeight="1">
      <c r="A122" s="165"/>
      <c r="B122" s="166"/>
      <c r="C122" s="167" t="s">
        <v>161</v>
      </c>
      <c r="D122" s="168" t="s">
        <v>61</v>
      </c>
      <c r="E122" s="168" t="s">
        <v>57</v>
      </c>
      <c r="F122" s="168" t="s">
        <v>58</v>
      </c>
      <c r="G122" s="168" t="s">
        <v>162</v>
      </c>
      <c r="H122" s="168" t="s">
        <v>163</v>
      </c>
      <c r="I122" s="168" t="s">
        <v>164</v>
      </c>
      <c r="J122" s="168" t="s">
        <v>131</v>
      </c>
      <c r="K122" s="169" t="s">
        <v>165</v>
      </c>
      <c r="L122" s="170"/>
      <c r="M122" s="76" t="s">
        <v>1</v>
      </c>
      <c r="N122" s="77" t="s">
        <v>40</v>
      </c>
      <c r="O122" s="77" t="s">
        <v>166</v>
      </c>
      <c r="P122" s="77" t="s">
        <v>167</v>
      </c>
      <c r="Q122" s="77" t="s">
        <v>168</v>
      </c>
      <c r="R122" s="77" t="s">
        <v>169</v>
      </c>
      <c r="S122" s="77" t="s">
        <v>170</v>
      </c>
      <c r="T122" s="78" t="s">
        <v>171</v>
      </c>
      <c r="U122" s="165"/>
      <c r="V122" s="165"/>
      <c r="W122" s="165"/>
      <c r="X122" s="165"/>
      <c r="Y122" s="165"/>
      <c r="Z122" s="165"/>
      <c r="AA122" s="165"/>
      <c r="AB122" s="165"/>
      <c r="AC122" s="165"/>
      <c r="AD122" s="165"/>
      <c r="AE122" s="165"/>
    </row>
    <row r="123" spans="1:65" s="2" customFormat="1" ht="22.9" customHeight="1">
      <c r="A123" s="35"/>
      <c r="B123" s="36"/>
      <c r="C123" s="83" t="s">
        <v>172</v>
      </c>
      <c r="D123" s="37"/>
      <c r="E123" s="37"/>
      <c r="F123" s="37"/>
      <c r="G123" s="37"/>
      <c r="H123" s="37"/>
      <c r="I123" s="37"/>
      <c r="J123" s="171">
        <f>BK123</f>
        <v>0</v>
      </c>
      <c r="K123" s="37"/>
      <c r="L123" s="40"/>
      <c r="M123" s="79"/>
      <c r="N123" s="172"/>
      <c r="O123" s="80"/>
      <c r="P123" s="173">
        <f>P124</f>
        <v>0</v>
      </c>
      <c r="Q123" s="80"/>
      <c r="R123" s="173">
        <f>R124</f>
        <v>0</v>
      </c>
      <c r="S123" s="80"/>
      <c r="T123" s="174">
        <f>T124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8" t="s">
        <v>75</v>
      </c>
      <c r="AU123" s="18" t="s">
        <v>133</v>
      </c>
      <c r="BK123" s="175">
        <f>BK124</f>
        <v>0</v>
      </c>
    </row>
    <row r="124" spans="1:65" s="12" customFormat="1" ht="25.9" customHeight="1">
      <c r="B124" s="176"/>
      <c r="C124" s="177"/>
      <c r="D124" s="178" t="s">
        <v>75</v>
      </c>
      <c r="E124" s="179" t="s">
        <v>121</v>
      </c>
      <c r="F124" s="179" t="s">
        <v>122</v>
      </c>
      <c r="G124" s="177"/>
      <c r="H124" s="177"/>
      <c r="I124" s="180"/>
      <c r="J124" s="181">
        <f>BK124</f>
        <v>0</v>
      </c>
      <c r="K124" s="177"/>
      <c r="L124" s="182"/>
      <c r="M124" s="183"/>
      <c r="N124" s="184"/>
      <c r="O124" s="184"/>
      <c r="P124" s="185">
        <f>P125+P140+P147+P190+P220+P229</f>
        <v>0</v>
      </c>
      <c r="Q124" s="184"/>
      <c r="R124" s="185">
        <f>R125+R140+R147+R190+R220+R229</f>
        <v>0</v>
      </c>
      <c r="S124" s="184"/>
      <c r="T124" s="186">
        <f>T125+T140+T147+T190+T220+T229</f>
        <v>0</v>
      </c>
      <c r="AR124" s="187" t="s">
        <v>209</v>
      </c>
      <c r="AT124" s="188" t="s">
        <v>75</v>
      </c>
      <c r="AU124" s="188" t="s">
        <v>76</v>
      </c>
      <c r="AY124" s="187" t="s">
        <v>175</v>
      </c>
      <c r="BK124" s="189">
        <f>BK125+BK140+BK147+BK190+BK220+BK229</f>
        <v>0</v>
      </c>
    </row>
    <row r="125" spans="1:65" s="12" customFormat="1" ht="22.9" customHeight="1">
      <c r="B125" s="176"/>
      <c r="C125" s="177"/>
      <c r="D125" s="178" t="s">
        <v>75</v>
      </c>
      <c r="E125" s="190" t="s">
        <v>3995</v>
      </c>
      <c r="F125" s="190" t="s">
        <v>3996</v>
      </c>
      <c r="G125" s="177"/>
      <c r="H125" s="177"/>
      <c r="I125" s="180"/>
      <c r="J125" s="191">
        <f>BK125</f>
        <v>0</v>
      </c>
      <c r="K125" s="177"/>
      <c r="L125" s="182"/>
      <c r="M125" s="183"/>
      <c r="N125" s="184"/>
      <c r="O125" s="184"/>
      <c r="P125" s="185">
        <f>SUM(P126:P139)</f>
        <v>0</v>
      </c>
      <c r="Q125" s="184"/>
      <c r="R125" s="185">
        <f>SUM(R126:R139)</f>
        <v>0</v>
      </c>
      <c r="S125" s="184"/>
      <c r="T125" s="186">
        <f>SUM(T126:T139)</f>
        <v>0</v>
      </c>
      <c r="AR125" s="187" t="s">
        <v>209</v>
      </c>
      <c r="AT125" s="188" t="s">
        <v>75</v>
      </c>
      <c r="AU125" s="188" t="s">
        <v>83</v>
      </c>
      <c r="AY125" s="187" t="s">
        <v>175</v>
      </c>
      <c r="BK125" s="189">
        <f>SUM(BK126:BK139)</f>
        <v>0</v>
      </c>
    </row>
    <row r="126" spans="1:65" s="2" customFormat="1" ht="24.2" customHeight="1">
      <c r="A126" s="35"/>
      <c r="B126" s="36"/>
      <c r="C126" s="192" t="s">
        <v>83</v>
      </c>
      <c r="D126" s="192" t="s">
        <v>178</v>
      </c>
      <c r="E126" s="193" t="s">
        <v>4721</v>
      </c>
      <c r="F126" s="194" t="s">
        <v>3998</v>
      </c>
      <c r="G126" s="195" t="s">
        <v>4722</v>
      </c>
      <c r="H126" s="196">
        <v>1</v>
      </c>
      <c r="I126" s="197"/>
      <c r="J126" s="198">
        <f>ROUND(I126*H126,2)</f>
        <v>0</v>
      </c>
      <c r="K126" s="194" t="s">
        <v>4723</v>
      </c>
      <c r="L126" s="40"/>
      <c r="M126" s="199" t="s">
        <v>1</v>
      </c>
      <c r="N126" s="200" t="s">
        <v>41</v>
      </c>
      <c r="O126" s="72"/>
      <c r="P126" s="201">
        <f>O126*H126</f>
        <v>0</v>
      </c>
      <c r="Q126" s="201">
        <v>0</v>
      </c>
      <c r="R126" s="201">
        <f>Q126*H126</f>
        <v>0</v>
      </c>
      <c r="S126" s="201">
        <v>0</v>
      </c>
      <c r="T126" s="202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03" t="s">
        <v>3999</v>
      </c>
      <c r="AT126" s="203" t="s">
        <v>178</v>
      </c>
      <c r="AU126" s="203" t="s">
        <v>85</v>
      </c>
      <c r="AY126" s="18" t="s">
        <v>175</v>
      </c>
      <c r="BE126" s="204">
        <f>IF(N126="základní",J126,0)</f>
        <v>0</v>
      </c>
      <c r="BF126" s="204">
        <f>IF(N126="snížená",J126,0)</f>
        <v>0</v>
      </c>
      <c r="BG126" s="204">
        <f>IF(N126="zákl. přenesená",J126,0)</f>
        <v>0</v>
      </c>
      <c r="BH126" s="204">
        <f>IF(N126="sníž. přenesená",J126,0)</f>
        <v>0</v>
      </c>
      <c r="BI126" s="204">
        <f>IF(N126="nulová",J126,0)</f>
        <v>0</v>
      </c>
      <c r="BJ126" s="18" t="s">
        <v>83</v>
      </c>
      <c r="BK126" s="204">
        <f>ROUND(I126*H126,2)</f>
        <v>0</v>
      </c>
      <c r="BL126" s="18" t="s">
        <v>3999</v>
      </c>
      <c r="BM126" s="203" t="s">
        <v>4724</v>
      </c>
    </row>
    <row r="127" spans="1:65" s="2" customFormat="1" ht="11.25">
      <c r="A127" s="35"/>
      <c r="B127" s="36"/>
      <c r="C127" s="37"/>
      <c r="D127" s="227" t="s">
        <v>193</v>
      </c>
      <c r="E127" s="37"/>
      <c r="F127" s="228" t="s">
        <v>4725</v>
      </c>
      <c r="G127" s="37"/>
      <c r="H127" s="37"/>
      <c r="I127" s="229"/>
      <c r="J127" s="37"/>
      <c r="K127" s="37"/>
      <c r="L127" s="40"/>
      <c r="M127" s="230"/>
      <c r="N127" s="231"/>
      <c r="O127" s="72"/>
      <c r="P127" s="72"/>
      <c r="Q127" s="72"/>
      <c r="R127" s="72"/>
      <c r="S127" s="72"/>
      <c r="T127" s="73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8" t="s">
        <v>193</v>
      </c>
      <c r="AU127" s="18" t="s">
        <v>85</v>
      </c>
    </row>
    <row r="128" spans="1:65" s="13" customFormat="1" ht="22.5">
      <c r="B128" s="205"/>
      <c r="C128" s="206"/>
      <c r="D128" s="207" t="s">
        <v>184</v>
      </c>
      <c r="E128" s="208" t="s">
        <v>1</v>
      </c>
      <c r="F128" s="209" t="s">
        <v>4726</v>
      </c>
      <c r="G128" s="206"/>
      <c r="H128" s="208" t="s">
        <v>1</v>
      </c>
      <c r="I128" s="210"/>
      <c r="J128" s="206"/>
      <c r="K128" s="206"/>
      <c r="L128" s="211"/>
      <c r="M128" s="212"/>
      <c r="N128" s="213"/>
      <c r="O128" s="213"/>
      <c r="P128" s="213"/>
      <c r="Q128" s="213"/>
      <c r="R128" s="213"/>
      <c r="S128" s="213"/>
      <c r="T128" s="214"/>
      <c r="AT128" s="215" t="s">
        <v>184</v>
      </c>
      <c r="AU128" s="215" t="s">
        <v>85</v>
      </c>
      <c r="AV128" s="13" t="s">
        <v>83</v>
      </c>
      <c r="AW128" s="13" t="s">
        <v>34</v>
      </c>
      <c r="AX128" s="13" t="s">
        <v>76</v>
      </c>
      <c r="AY128" s="215" t="s">
        <v>175</v>
      </c>
    </row>
    <row r="129" spans="1:65" s="13" customFormat="1" ht="22.5">
      <c r="B129" s="205"/>
      <c r="C129" s="206"/>
      <c r="D129" s="207" t="s">
        <v>184</v>
      </c>
      <c r="E129" s="208" t="s">
        <v>1</v>
      </c>
      <c r="F129" s="209" t="s">
        <v>4727</v>
      </c>
      <c r="G129" s="206"/>
      <c r="H129" s="208" t="s">
        <v>1</v>
      </c>
      <c r="I129" s="210"/>
      <c r="J129" s="206"/>
      <c r="K129" s="206"/>
      <c r="L129" s="211"/>
      <c r="M129" s="212"/>
      <c r="N129" s="213"/>
      <c r="O129" s="213"/>
      <c r="P129" s="213"/>
      <c r="Q129" s="213"/>
      <c r="R129" s="213"/>
      <c r="S129" s="213"/>
      <c r="T129" s="214"/>
      <c r="AT129" s="215" t="s">
        <v>184</v>
      </c>
      <c r="AU129" s="215" t="s">
        <v>85</v>
      </c>
      <c r="AV129" s="13" t="s">
        <v>83</v>
      </c>
      <c r="AW129" s="13" t="s">
        <v>34</v>
      </c>
      <c r="AX129" s="13" t="s">
        <v>76</v>
      </c>
      <c r="AY129" s="215" t="s">
        <v>175</v>
      </c>
    </row>
    <row r="130" spans="1:65" s="14" customFormat="1" ht="11.25">
      <c r="B130" s="216"/>
      <c r="C130" s="217"/>
      <c r="D130" s="207" t="s">
        <v>184</v>
      </c>
      <c r="E130" s="218" t="s">
        <v>1</v>
      </c>
      <c r="F130" s="219" t="s">
        <v>83</v>
      </c>
      <c r="G130" s="217"/>
      <c r="H130" s="220">
        <v>1</v>
      </c>
      <c r="I130" s="221"/>
      <c r="J130" s="217"/>
      <c r="K130" s="217"/>
      <c r="L130" s="222"/>
      <c r="M130" s="223"/>
      <c r="N130" s="224"/>
      <c r="O130" s="224"/>
      <c r="P130" s="224"/>
      <c r="Q130" s="224"/>
      <c r="R130" s="224"/>
      <c r="S130" s="224"/>
      <c r="T130" s="225"/>
      <c r="AT130" s="226" t="s">
        <v>184</v>
      </c>
      <c r="AU130" s="226" t="s">
        <v>85</v>
      </c>
      <c r="AV130" s="14" t="s">
        <v>85</v>
      </c>
      <c r="AW130" s="14" t="s">
        <v>34</v>
      </c>
      <c r="AX130" s="14" t="s">
        <v>83</v>
      </c>
      <c r="AY130" s="226" t="s">
        <v>175</v>
      </c>
    </row>
    <row r="131" spans="1:65" s="2" customFormat="1" ht="24.2" customHeight="1">
      <c r="A131" s="35"/>
      <c r="B131" s="36"/>
      <c r="C131" s="192" t="s">
        <v>85</v>
      </c>
      <c r="D131" s="192" t="s">
        <v>178</v>
      </c>
      <c r="E131" s="193" t="s">
        <v>4728</v>
      </c>
      <c r="F131" s="194" t="s">
        <v>4729</v>
      </c>
      <c r="G131" s="195" t="s">
        <v>4722</v>
      </c>
      <c r="H131" s="196">
        <v>1</v>
      </c>
      <c r="I131" s="197"/>
      <c r="J131" s="198">
        <f>ROUND(I131*H131,2)</f>
        <v>0</v>
      </c>
      <c r="K131" s="194" t="s">
        <v>4730</v>
      </c>
      <c r="L131" s="40"/>
      <c r="M131" s="199" t="s">
        <v>1</v>
      </c>
      <c r="N131" s="200" t="s">
        <v>41</v>
      </c>
      <c r="O131" s="72"/>
      <c r="P131" s="201">
        <f>O131*H131</f>
        <v>0</v>
      </c>
      <c r="Q131" s="201">
        <v>0</v>
      </c>
      <c r="R131" s="201">
        <f>Q131*H131</f>
        <v>0</v>
      </c>
      <c r="S131" s="201">
        <v>0</v>
      </c>
      <c r="T131" s="20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03" t="s">
        <v>3999</v>
      </c>
      <c r="AT131" s="203" t="s">
        <v>178</v>
      </c>
      <c r="AU131" s="203" t="s">
        <v>85</v>
      </c>
      <c r="AY131" s="18" t="s">
        <v>175</v>
      </c>
      <c r="BE131" s="204">
        <f>IF(N131="základní",J131,0)</f>
        <v>0</v>
      </c>
      <c r="BF131" s="204">
        <f>IF(N131="snížená",J131,0)</f>
        <v>0</v>
      </c>
      <c r="BG131" s="204">
        <f>IF(N131="zákl. přenesená",J131,0)</f>
        <v>0</v>
      </c>
      <c r="BH131" s="204">
        <f>IF(N131="sníž. přenesená",J131,0)</f>
        <v>0</v>
      </c>
      <c r="BI131" s="204">
        <f>IF(N131="nulová",J131,0)</f>
        <v>0</v>
      </c>
      <c r="BJ131" s="18" t="s">
        <v>83</v>
      </c>
      <c r="BK131" s="204">
        <f>ROUND(I131*H131,2)</f>
        <v>0</v>
      </c>
      <c r="BL131" s="18" t="s">
        <v>3999</v>
      </c>
      <c r="BM131" s="203" t="s">
        <v>4731</v>
      </c>
    </row>
    <row r="132" spans="1:65" s="13" customFormat="1" ht="22.5">
      <c r="B132" s="205"/>
      <c r="C132" s="206"/>
      <c r="D132" s="207" t="s">
        <v>184</v>
      </c>
      <c r="E132" s="208" t="s">
        <v>1</v>
      </c>
      <c r="F132" s="209" t="s">
        <v>4732</v>
      </c>
      <c r="G132" s="206"/>
      <c r="H132" s="208" t="s">
        <v>1</v>
      </c>
      <c r="I132" s="210"/>
      <c r="J132" s="206"/>
      <c r="K132" s="206"/>
      <c r="L132" s="211"/>
      <c r="M132" s="212"/>
      <c r="N132" s="213"/>
      <c r="O132" s="213"/>
      <c r="P132" s="213"/>
      <c r="Q132" s="213"/>
      <c r="R132" s="213"/>
      <c r="S132" s="213"/>
      <c r="T132" s="214"/>
      <c r="AT132" s="215" t="s">
        <v>184</v>
      </c>
      <c r="AU132" s="215" t="s">
        <v>85</v>
      </c>
      <c r="AV132" s="13" t="s">
        <v>83</v>
      </c>
      <c r="AW132" s="13" t="s">
        <v>34</v>
      </c>
      <c r="AX132" s="13" t="s">
        <v>76</v>
      </c>
      <c r="AY132" s="215" t="s">
        <v>175</v>
      </c>
    </row>
    <row r="133" spans="1:65" s="13" customFormat="1" ht="11.25">
      <c r="B133" s="205"/>
      <c r="C133" s="206"/>
      <c r="D133" s="207" t="s">
        <v>184</v>
      </c>
      <c r="E133" s="208" t="s">
        <v>1</v>
      </c>
      <c r="F133" s="209" t="s">
        <v>187</v>
      </c>
      <c r="G133" s="206"/>
      <c r="H133" s="208" t="s">
        <v>1</v>
      </c>
      <c r="I133" s="210"/>
      <c r="J133" s="206"/>
      <c r="K133" s="206"/>
      <c r="L133" s="211"/>
      <c r="M133" s="212"/>
      <c r="N133" s="213"/>
      <c r="O133" s="213"/>
      <c r="P133" s="213"/>
      <c r="Q133" s="213"/>
      <c r="R133" s="213"/>
      <c r="S133" s="213"/>
      <c r="T133" s="214"/>
      <c r="AT133" s="215" t="s">
        <v>184</v>
      </c>
      <c r="AU133" s="215" t="s">
        <v>85</v>
      </c>
      <c r="AV133" s="13" t="s">
        <v>83</v>
      </c>
      <c r="AW133" s="13" t="s">
        <v>34</v>
      </c>
      <c r="AX133" s="13" t="s">
        <v>76</v>
      </c>
      <c r="AY133" s="215" t="s">
        <v>175</v>
      </c>
    </row>
    <row r="134" spans="1:65" s="13" customFormat="1" ht="11.25">
      <c r="B134" s="205"/>
      <c r="C134" s="206"/>
      <c r="D134" s="207" t="s">
        <v>184</v>
      </c>
      <c r="E134" s="208" t="s">
        <v>1</v>
      </c>
      <c r="F134" s="209" t="s">
        <v>4733</v>
      </c>
      <c r="G134" s="206"/>
      <c r="H134" s="208" t="s">
        <v>1</v>
      </c>
      <c r="I134" s="210"/>
      <c r="J134" s="206"/>
      <c r="K134" s="206"/>
      <c r="L134" s="211"/>
      <c r="M134" s="212"/>
      <c r="N134" s="213"/>
      <c r="O134" s="213"/>
      <c r="P134" s="213"/>
      <c r="Q134" s="213"/>
      <c r="R134" s="213"/>
      <c r="S134" s="213"/>
      <c r="T134" s="214"/>
      <c r="AT134" s="215" t="s">
        <v>184</v>
      </c>
      <c r="AU134" s="215" t="s">
        <v>85</v>
      </c>
      <c r="AV134" s="13" t="s">
        <v>83</v>
      </c>
      <c r="AW134" s="13" t="s">
        <v>34</v>
      </c>
      <c r="AX134" s="13" t="s">
        <v>76</v>
      </c>
      <c r="AY134" s="215" t="s">
        <v>175</v>
      </c>
    </row>
    <row r="135" spans="1:65" s="13" customFormat="1" ht="11.25">
      <c r="B135" s="205"/>
      <c r="C135" s="206"/>
      <c r="D135" s="207" t="s">
        <v>184</v>
      </c>
      <c r="E135" s="208" t="s">
        <v>1</v>
      </c>
      <c r="F135" s="209" t="s">
        <v>4734</v>
      </c>
      <c r="G135" s="206"/>
      <c r="H135" s="208" t="s">
        <v>1</v>
      </c>
      <c r="I135" s="210"/>
      <c r="J135" s="206"/>
      <c r="K135" s="206"/>
      <c r="L135" s="211"/>
      <c r="M135" s="212"/>
      <c r="N135" s="213"/>
      <c r="O135" s="213"/>
      <c r="P135" s="213"/>
      <c r="Q135" s="213"/>
      <c r="R135" s="213"/>
      <c r="S135" s="213"/>
      <c r="T135" s="214"/>
      <c r="AT135" s="215" t="s">
        <v>184</v>
      </c>
      <c r="AU135" s="215" t="s">
        <v>85</v>
      </c>
      <c r="AV135" s="13" t="s">
        <v>83</v>
      </c>
      <c r="AW135" s="13" t="s">
        <v>34</v>
      </c>
      <c r="AX135" s="13" t="s">
        <v>76</v>
      </c>
      <c r="AY135" s="215" t="s">
        <v>175</v>
      </c>
    </row>
    <row r="136" spans="1:65" s="13" customFormat="1" ht="11.25">
      <c r="B136" s="205"/>
      <c r="C136" s="206"/>
      <c r="D136" s="207" t="s">
        <v>184</v>
      </c>
      <c r="E136" s="208" t="s">
        <v>1</v>
      </c>
      <c r="F136" s="209" t="s">
        <v>4735</v>
      </c>
      <c r="G136" s="206"/>
      <c r="H136" s="208" t="s">
        <v>1</v>
      </c>
      <c r="I136" s="210"/>
      <c r="J136" s="206"/>
      <c r="K136" s="206"/>
      <c r="L136" s="211"/>
      <c r="M136" s="212"/>
      <c r="N136" s="213"/>
      <c r="O136" s="213"/>
      <c r="P136" s="213"/>
      <c r="Q136" s="213"/>
      <c r="R136" s="213"/>
      <c r="S136" s="213"/>
      <c r="T136" s="214"/>
      <c r="AT136" s="215" t="s">
        <v>184</v>
      </c>
      <c r="AU136" s="215" t="s">
        <v>85</v>
      </c>
      <c r="AV136" s="13" t="s">
        <v>83</v>
      </c>
      <c r="AW136" s="13" t="s">
        <v>34</v>
      </c>
      <c r="AX136" s="13" t="s">
        <v>76</v>
      </c>
      <c r="AY136" s="215" t="s">
        <v>175</v>
      </c>
    </row>
    <row r="137" spans="1:65" s="13" customFormat="1" ht="11.25">
      <c r="B137" s="205"/>
      <c r="C137" s="206"/>
      <c r="D137" s="207" t="s">
        <v>184</v>
      </c>
      <c r="E137" s="208" t="s">
        <v>1</v>
      </c>
      <c r="F137" s="209" t="s">
        <v>4736</v>
      </c>
      <c r="G137" s="206"/>
      <c r="H137" s="208" t="s">
        <v>1</v>
      </c>
      <c r="I137" s="210"/>
      <c r="J137" s="206"/>
      <c r="K137" s="206"/>
      <c r="L137" s="211"/>
      <c r="M137" s="212"/>
      <c r="N137" s="213"/>
      <c r="O137" s="213"/>
      <c r="P137" s="213"/>
      <c r="Q137" s="213"/>
      <c r="R137" s="213"/>
      <c r="S137" s="213"/>
      <c r="T137" s="214"/>
      <c r="AT137" s="215" t="s">
        <v>184</v>
      </c>
      <c r="AU137" s="215" t="s">
        <v>85</v>
      </c>
      <c r="AV137" s="13" t="s">
        <v>83</v>
      </c>
      <c r="AW137" s="13" t="s">
        <v>34</v>
      </c>
      <c r="AX137" s="13" t="s">
        <v>76</v>
      </c>
      <c r="AY137" s="215" t="s">
        <v>175</v>
      </c>
    </row>
    <row r="138" spans="1:65" s="13" customFormat="1" ht="11.25">
      <c r="B138" s="205"/>
      <c r="C138" s="206"/>
      <c r="D138" s="207" t="s">
        <v>184</v>
      </c>
      <c r="E138" s="208" t="s">
        <v>1</v>
      </c>
      <c r="F138" s="209" t="s">
        <v>4737</v>
      </c>
      <c r="G138" s="206"/>
      <c r="H138" s="208" t="s">
        <v>1</v>
      </c>
      <c r="I138" s="210"/>
      <c r="J138" s="206"/>
      <c r="K138" s="206"/>
      <c r="L138" s="211"/>
      <c r="M138" s="212"/>
      <c r="N138" s="213"/>
      <c r="O138" s="213"/>
      <c r="P138" s="213"/>
      <c r="Q138" s="213"/>
      <c r="R138" s="213"/>
      <c r="S138" s="213"/>
      <c r="T138" s="214"/>
      <c r="AT138" s="215" t="s">
        <v>184</v>
      </c>
      <c r="AU138" s="215" t="s">
        <v>85</v>
      </c>
      <c r="AV138" s="13" t="s">
        <v>83</v>
      </c>
      <c r="AW138" s="13" t="s">
        <v>34</v>
      </c>
      <c r="AX138" s="13" t="s">
        <v>76</v>
      </c>
      <c r="AY138" s="215" t="s">
        <v>175</v>
      </c>
    </row>
    <row r="139" spans="1:65" s="14" customFormat="1" ht="11.25">
      <c r="B139" s="216"/>
      <c r="C139" s="217"/>
      <c r="D139" s="207" t="s">
        <v>184</v>
      </c>
      <c r="E139" s="218" t="s">
        <v>1</v>
      </c>
      <c r="F139" s="219" t="s">
        <v>83</v>
      </c>
      <c r="G139" s="217"/>
      <c r="H139" s="220">
        <v>1</v>
      </c>
      <c r="I139" s="221"/>
      <c r="J139" s="217"/>
      <c r="K139" s="217"/>
      <c r="L139" s="222"/>
      <c r="M139" s="223"/>
      <c r="N139" s="224"/>
      <c r="O139" s="224"/>
      <c r="P139" s="224"/>
      <c r="Q139" s="224"/>
      <c r="R139" s="224"/>
      <c r="S139" s="224"/>
      <c r="T139" s="225"/>
      <c r="AT139" s="226" t="s">
        <v>184</v>
      </c>
      <c r="AU139" s="226" t="s">
        <v>85</v>
      </c>
      <c r="AV139" s="14" t="s">
        <v>85</v>
      </c>
      <c r="AW139" s="14" t="s">
        <v>34</v>
      </c>
      <c r="AX139" s="14" t="s">
        <v>83</v>
      </c>
      <c r="AY139" s="226" t="s">
        <v>175</v>
      </c>
    </row>
    <row r="140" spans="1:65" s="12" customFormat="1" ht="22.9" customHeight="1">
      <c r="B140" s="176"/>
      <c r="C140" s="177"/>
      <c r="D140" s="178" t="s">
        <v>75</v>
      </c>
      <c r="E140" s="190" t="s">
        <v>4738</v>
      </c>
      <c r="F140" s="190" t="s">
        <v>4739</v>
      </c>
      <c r="G140" s="177"/>
      <c r="H140" s="177"/>
      <c r="I140" s="180"/>
      <c r="J140" s="191">
        <f>BK140</f>
        <v>0</v>
      </c>
      <c r="K140" s="177"/>
      <c r="L140" s="182"/>
      <c r="M140" s="183"/>
      <c r="N140" s="184"/>
      <c r="O140" s="184"/>
      <c r="P140" s="185">
        <f>SUM(P141:P146)</f>
        <v>0</v>
      </c>
      <c r="Q140" s="184"/>
      <c r="R140" s="185">
        <f>SUM(R141:R146)</f>
        <v>0</v>
      </c>
      <c r="S140" s="184"/>
      <c r="T140" s="186">
        <f>SUM(T141:T146)</f>
        <v>0</v>
      </c>
      <c r="AR140" s="187" t="s">
        <v>209</v>
      </c>
      <c r="AT140" s="188" t="s">
        <v>75</v>
      </c>
      <c r="AU140" s="188" t="s">
        <v>83</v>
      </c>
      <c r="AY140" s="187" t="s">
        <v>175</v>
      </c>
      <c r="BK140" s="189">
        <f>SUM(BK141:BK146)</f>
        <v>0</v>
      </c>
    </row>
    <row r="141" spans="1:65" s="2" customFormat="1" ht="24.2" customHeight="1">
      <c r="A141" s="35"/>
      <c r="B141" s="36"/>
      <c r="C141" s="192" t="s">
        <v>176</v>
      </c>
      <c r="D141" s="192" t="s">
        <v>178</v>
      </c>
      <c r="E141" s="193" t="s">
        <v>4740</v>
      </c>
      <c r="F141" s="194" t="s">
        <v>4741</v>
      </c>
      <c r="G141" s="195" t="s">
        <v>4722</v>
      </c>
      <c r="H141" s="196">
        <v>1</v>
      </c>
      <c r="I141" s="197"/>
      <c r="J141" s="198">
        <f>ROUND(I141*H141,2)</f>
        <v>0</v>
      </c>
      <c r="K141" s="194" t="s">
        <v>4730</v>
      </c>
      <c r="L141" s="40"/>
      <c r="M141" s="199" t="s">
        <v>1</v>
      </c>
      <c r="N141" s="200" t="s">
        <v>41</v>
      </c>
      <c r="O141" s="72"/>
      <c r="P141" s="201">
        <f>O141*H141</f>
        <v>0</v>
      </c>
      <c r="Q141" s="201">
        <v>0</v>
      </c>
      <c r="R141" s="201">
        <f>Q141*H141</f>
        <v>0</v>
      </c>
      <c r="S141" s="201">
        <v>0</v>
      </c>
      <c r="T141" s="20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3999</v>
      </c>
      <c r="AT141" s="203" t="s">
        <v>178</v>
      </c>
      <c r="AU141" s="203" t="s">
        <v>85</v>
      </c>
      <c r="AY141" s="18" t="s">
        <v>175</v>
      </c>
      <c r="BE141" s="204">
        <f>IF(N141="základní",J141,0)</f>
        <v>0</v>
      </c>
      <c r="BF141" s="204">
        <f>IF(N141="snížená",J141,0)</f>
        <v>0</v>
      </c>
      <c r="BG141" s="204">
        <f>IF(N141="zákl. přenesená",J141,0)</f>
        <v>0</v>
      </c>
      <c r="BH141" s="204">
        <f>IF(N141="sníž. přenesená",J141,0)</f>
        <v>0</v>
      </c>
      <c r="BI141" s="204">
        <f>IF(N141="nulová",J141,0)</f>
        <v>0</v>
      </c>
      <c r="BJ141" s="18" t="s">
        <v>83</v>
      </c>
      <c r="BK141" s="204">
        <f>ROUND(I141*H141,2)</f>
        <v>0</v>
      </c>
      <c r="BL141" s="18" t="s">
        <v>3999</v>
      </c>
      <c r="BM141" s="203" t="s">
        <v>4742</v>
      </c>
    </row>
    <row r="142" spans="1:65" s="13" customFormat="1" ht="22.5">
      <c r="B142" s="205"/>
      <c r="C142" s="206"/>
      <c r="D142" s="207" t="s">
        <v>184</v>
      </c>
      <c r="E142" s="208" t="s">
        <v>1</v>
      </c>
      <c r="F142" s="209" t="s">
        <v>4743</v>
      </c>
      <c r="G142" s="206"/>
      <c r="H142" s="208" t="s">
        <v>1</v>
      </c>
      <c r="I142" s="210"/>
      <c r="J142" s="206"/>
      <c r="K142" s="206"/>
      <c r="L142" s="211"/>
      <c r="M142" s="212"/>
      <c r="N142" s="213"/>
      <c r="O142" s="213"/>
      <c r="P142" s="213"/>
      <c r="Q142" s="213"/>
      <c r="R142" s="213"/>
      <c r="S142" s="213"/>
      <c r="T142" s="214"/>
      <c r="AT142" s="215" t="s">
        <v>184</v>
      </c>
      <c r="AU142" s="215" t="s">
        <v>85</v>
      </c>
      <c r="AV142" s="13" t="s">
        <v>83</v>
      </c>
      <c r="AW142" s="13" t="s">
        <v>34</v>
      </c>
      <c r="AX142" s="13" t="s">
        <v>76</v>
      </c>
      <c r="AY142" s="215" t="s">
        <v>175</v>
      </c>
    </row>
    <row r="143" spans="1:65" s="13" customFormat="1" ht="11.25">
      <c r="B143" s="205"/>
      <c r="C143" s="206"/>
      <c r="D143" s="207" t="s">
        <v>184</v>
      </c>
      <c r="E143" s="208" t="s">
        <v>1</v>
      </c>
      <c r="F143" s="209" t="s">
        <v>187</v>
      </c>
      <c r="G143" s="206"/>
      <c r="H143" s="208" t="s">
        <v>1</v>
      </c>
      <c r="I143" s="210"/>
      <c r="J143" s="206"/>
      <c r="K143" s="206"/>
      <c r="L143" s="211"/>
      <c r="M143" s="212"/>
      <c r="N143" s="213"/>
      <c r="O143" s="213"/>
      <c r="P143" s="213"/>
      <c r="Q143" s="213"/>
      <c r="R143" s="213"/>
      <c r="S143" s="213"/>
      <c r="T143" s="214"/>
      <c r="AT143" s="215" t="s">
        <v>184</v>
      </c>
      <c r="AU143" s="215" t="s">
        <v>85</v>
      </c>
      <c r="AV143" s="13" t="s">
        <v>83</v>
      </c>
      <c r="AW143" s="13" t="s">
        <v>34</v>
      </c>
      <c r="AX143" s="13" t="s">
        <v>76</v>
      </c>
      <c r="AY143" s="215" t="s">
        <v>175</v>
      </c>
    </row>
    <row r="144" spans="1:65" s="13" customFormat="1" ht="22.5">
      <c r="B144" s="205"/>
      <c r="C144" s="206"/>
      <c r="D144" s="207" t="s">
        <v>184</v>
      </c>
      <c r="E144" s="208" t="s">
        <v>1</v>
      </c>
      <c r="F144" s="209" t="s">
        <v>4744</v>
      </c>
      <c r="G144" s="206"/>
      <c r="H144" s="208" t="s">
        <v>1</v>
      </c>
      <c r="I144" s="210"/>
      <c r="J144" s="206"/>
      <c r="K144" s="206"/>
      <c r="L144" s="211"/>
      <c r="M144" s="212"/>
      <c r="N144" s="213"/>
      <c r="O144" s="213"/>
      <c r="P144" s="213"/>
      <c r="Q144" s="213"/>
      <c r="R144" s="213"/>
      <c r="S144" s="213"/>
      <c r="T144" s="214"/>
      <c r="AT144" s="215" t="s">
        <v>184</v>
      </c>
      <c r="AU144" s="215" t="s">
        <v>85</v>
      </c>
      <c r="AV144" s="13" t="s">
        <v>83</v>
      </c>
      <c r="AW144" s="13" t="s">
        <v>34</v>
      </c>
      <c r="AX144" s="13" t="s">
        <v>76</v>
      </c>
      <c r="AY144" s="215" t="s">
        <v>175</v>
      </c>
    </row>
    <row r="145" spans="1:65" s="13" customFormat="1" ht="22.5">
      <c r="B145" s="205"/>
      <c r="C145" s="206"/>
      <c r="D145" s="207" t="s">
        <v>184</v>
      </c>
      <c r="E145" s="208" t="s">
        <v>1</v>
      </c>
      <c r="F145" s="209" t="s">
        <v>4745</v>
      </c>
      <c r="G145" s="206"/>
      <c r="H145" s="208" t="s">
        <v>1</v>
      </c>
      <c r="I145" s="210"/>
      <c r="J145" s="206"/>
      <c r="K145" s="206"/>
      <c r="L145" s="211"/>
      <c r="M145" s="212"/>
      <c r="N145" s="213"/>
      <c r="O145" s="213"/>
      <c r="P145" s="213"/>
      <c r="Q145" s="213"/>
      <c r="R145" s="213"/>
      <c r="S145" s="213"/>
      <c r="T145" s="214"/>
      <c r="AT145" s="215" t="s">
        <v>184</v>
      </c>
      <c r="AU145" s="215" t="s">
        <v>85</v>
      </c>
      <c r="AV145" s="13" t="s">
        <v>83</v>
      </c>
      <c r="AW145" s="13" t="s">
        <v>34</v>
      </c>
      <c r="AX145" s="13" t="s">
        <v>76</v>
      </c>
      <c r="AY145" s="215" t="s">
        <v>175</v>
      </c>
    </row>
    <row r="146" spans="1:65" s="14" customFormat="1" ht="11.25">
      <c r="B146" s="216"/>
      <c r="C146" s="217"/>
      <c r="D146" s="207" t="s">
        <v>184</v>
      </c>
      <c r="E146" s="218" t="s">
        <v>1</v>
      </c>
      <c r="F146" s="219" t="s">
        <v>83</v>
      </c>
      <c r="G146" s="217"/>
      <c r="H146" s="220">
        <v>1</v>
      </c>
      <c r="I146" s="221"/>
      <c r="J146" s="217"/>
      <c r="K146" s="217"/>
      <c r="L146" s="222"/>
      <c r="M146" s="223"/>
      <c r="N146" s="224"/>
      <c r="O146" s="224"/>
      <c r="P146" s="224"/>
      <c r="Q146" s="224"/>
      <c r="R146" s="224"/>
      <c r="S146" s="224"/>
      <c r="T146" s="225"/>
      <c r="AT146" s="226" t="s">
        <v>184</v>
      </c>
      <c r="AU146" s="226" t="s">
        <v>85</v>
      </c>
      <c r="AV146" s="14" t="s">
        <v>85</v>
      </c>
      <c r="AW146" s="14" t="s">
        <v>34</v>
      </c>
      <c r="AX146" s="14" t="s">
        <v>83</v>
      </c>
      <c r="AY146" s="226" t="s">
        <v>175</v>
      </c>
    </row>
    <row r="147" spans="1:65" s="12" customFormat="1" ht="22.9" customHeight="1">
      <c r="B147" s="176"/>
      <c r="C147" s="177"/>
      <c r="D147" s="178" t="s">
        <v>75</v>
      </c>
      <c r="E147" s="190" t="s">
        <v>4746</v>
      </c>
      <c r="F147" s="190" t="s">
        <v>4747</v>
      </c>
      <c r="G147" s="177"/>
      <c r="H147" s="177"/>
      <c r="I147" s="180"/>
      <c r="J147" s="191">
        <f>BK147</f>
        <v>0</v>
      </c>
      <c r="K147" s="177"/>
      <c r="L147" s="182"/>
      <c r="M147" s="183"/>
      <c r="N147" s="184"/>
      <c r="O147" s="184"/>
      <c r="P147" s="185">
        <f>SUM(P148:P189)</f>
        <v>0</v>
      </c>
      <c r="Q147" s="184"/>
      <c r="R147" s="185">
        <f>SUM(R148:R189)</f>
        <v>0</v>
      </c>
      <c r="S147" s="184"/>
      <c r="T147" s="186">
        <f>SUM(T148:T189)</f>
        <v>0</v>
      </c>
      <c r="AR147" s="187" t="s">
        <v>209</v>
      </c>
      <c r="AT147" s="188" t="s">
        <v>75</v>
      </c>
      <c r="AU147" s="188" t="s">
        <v>83</v>
      </c>
      <c r="AY147" s="187" t="s">
        <v>175</v>
      </c>
      <c r="BK147" s="189">
        <f>SUM(BK148:BK189)</f>
        <v>0</v>
      </c>
    </row>
    <row r="148" spans="1:65" s="2" customFormat="1" ht="24.2" customHeight="1">
      <c r="A148" s="35"/>
      <c r="B148" s="36"/>
      <c r="C148" s="192" t="s">
        <v>182</v>
      </c>
      <c r="D148" s="192" t="s">
        <v>178</v>
      </c>
      <c r="E148" s="193" t="s">
        <v>4748</v>
      </c>
      <c r="F148" s="194" t="s">
        <v>4747</v>
      </c>
      <c r="G148" s="195" t="s">
        <v>4722</v>
      </c>
      <c r="H148" s="196">
        <v>1</v>
      </c>
      <c r="I148" s="197"/>
      <c r="J148" s="198">
        <f>ROUND(I148*H148,2)</f>
        <v>0</v>
      </c>
      <c r="K148" s="194" t="s">
        <v>1</v>
      </c>
      <c r="L148" s="40"/>
      <c r="M148" s="199" t="s">
        <v>1</v>
      </c>
      <c r="N148" s="200" t="s">
        <v>41</v>
      </c>
      <c r="O148" s="72"/>
      <c r="P148" s="201">
        <f>O148*H148</f>
        <v>0</v>
      </c>
      <c r="Q148" s="201">
        <v>0</v>
      </c>
      <c r="R148" s="201">
        <f>Q148*H148</f>
        <v>0</v>
      </c>
      <c r="S148" s="201">
        <v>0</v>
      </c>
      <c r="T148" s="20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85</v>
      </c>
      <c r="AY148" s="18" t="s">
        <v>175</v>
      </c>
      <c r="BE148" s="204">
        <f>IF(N148="základní",J148,0)</f>
        <v>0</v>
      </c>
      <c r="BF148" s="204">
        <f>IF(N148="snížená",J148,0)</f>
        <v>0</v>
      </c>
      <c r="BG148" s="204">
        <f>IF(N148="zákl. přenesená",J148,0)</f>
        <v>0</v>
      </c>
      <c r="BH148" s="204">
        <f>IF(N148="sníž. přenesená",J148,0)</f>
        <v>0</v>
      </c>
      <c r="BI148" s="204">
        <f>IF(N148="nulová",J148,0)</f>
        <v>0</v>
      </c>
      <c r="BJ148" s="18" t="s">
        <v>83</v>
      </c>
      <c r="BK148" s="204">
        <f>ROUND(I148*H148,2)</f>
        <v>0</v>
      </c>
      <c r="BL148" s="18" t="s">
        <v>182</v>
      </c>
      <c r="BM148" s="203" t="s">
        <v>4749</v>
      </c>
    </row>
    <row r="149" spans="1:65" s="13" customFormat="1" ht="22.5">
      <c r="B149" s="205"/>
      <c r="C149" s="206"/>
      <c r="D149" s="207" t="s">
        <v>184</v>
      </c>
      <c r="E149" s="208" t="s">
        <v>1</v>
      </c>
      <c r="F149" s="209" t="s">
        <v>4750</v>
      </c>
      <c r="G149" s="206"/>
      <c r="H149" s="208" t="s">
        <v>1</v>
      </c>
      <c r="I149" s="210"/>
      <c r="J149" s="206"/>
      <c r="K149" s="206"/>
      <c r="L149" s="211"/>
      <c r="M149" s="212"/>
      <c r="N149" s="213"/>
      <c r="O149" s="213"/>
      <c r="P149" s="213"/>
      <c r="Q149" s="213"/>
      <c r="R149" s="213"/>
      <c r="S149" s="213"/>
      <c r="T149" s="214"/>
      <c r="AT149" s="215" t="s">
        <v>184</v>
      </c>
      <c r="AU149" s="215" t="s">
        <v>85</v>
      </c>
      <c r="AV149" s="13" t="s">
        <v>83</v>
      </c>
      <c r="AW149" s="13" t="s">
        <v>34</v>
      </c>
      <c r="AX149" s="13" t="s">
        <v>76</v>
      </c>
      <c r="AY149" s="215" t="s">
        <v>175</v>
      </c>
    </row>
    <row r="150" spans="1:65" s="13" customFormat="1" ht="11.25">
      <c r="B150" s="205"/>
      <c r="C150" s="206"/>
      <c r="D150" s="207" t="s">
        <v>184</v>
      </c>
      <c r="E150" s="208" t="s">
        <v>1</v>
      </c>
      <c r="F150" s="209" t="s">
        <v>187</v>
      </c>
      <c r="G150" s="206"/>
      <c r="H150" s="208" t="s">
        <v>1</v>
      </c>
      <c r="I150" s="210"/>
      <c r="J150" s="206"/>
      <c r="K150" s="206"/>
      <c r="L150" s="211"/>
      <c r="M150" s="212"/>
      <c r="N150" s="213"/>
      <c r="O150" s="213"/>
      <c r="P150" s="213"/>
      <c r="Q150" s="213"/>
      <c r="R150" s="213"/>
      <c r="S150" s="213"/>
      <c r="T150" s="214"/>
      <c r="AT150" s="215" t="s">
        <v>184</v>
      </c>
      <c r="AU150" s="215" t="s">
        <v>85</v>
      </c>
      <c r="AV150" s="13" t="s">
        <v>83</v>
      </c>
      <c r="AW150" s="13" t="s">
        <v>34</v>
      </c>
      <c r="AX150" s="13" t="s">
        <v>76</v>
      </c>
      <c r="AY150" s="215" t="s">
        <v>175</v>
      </c>
    </row>
    <row r="151" spans="1:65" s="13" customFormat="1" ht="22.5">
      <c r="B151" s="205"/>
      <c r="C151" s="206"/>
      <c r="D151" s="207" t="s">
        <v>184</v>
      </c>
      <c r="E151" s="208" t="s">
        <v>1</v>
      </c>
      <c r="F151" s="209" t="s">
        <v>4751</v>
      </c>
      <c r="G151" s="206"/>
      <c r="H151" s="208" t="s">
        <v>1</v>
      </c>
      <c r="I151" s="210"/>
      <c r="J151" s="206"/>
      <c r="K151" s="206"/>
      <c r="L151" s="211"/>
      <c r="M151" s="212"/>
      <c r="N151" s="213"/>
      <c r="O151" s="213"/>
      <c r="P151" s="213"/>
      <c r="Q151" s="213"/>
      <c r="R151" s="213"/>
      <c r="S151" s="213"/>
      <c r="T151" s="214"/>
      <c r="AT151" s="215" t="s">
        <v>184</v>
      </c>
      <c r="AU151" s="215" t="s">
        <v>85</v>
      </c>
      <c r="AV151" s="13" t="s">
        <v>83</v>
      </c>
      <c r="AW151" s="13" t="s">
        <v>34</v>
      </c>
      <c r="AX151" s="13" t="s">
        <v>76</v>
      </c>
      <c r="AY151" s="215" t="s">
        <v>175</v>
      </c>
    </row>
    <row r="152" spans="1:65" s="13" customFormat="1" ht="22.5">
      <c r="B152" s="205"/>
      <c r="C152" s="206"/>
      <c r="D152" s="207" t="s">
        <v>184</v>
      </c>
      <c r="E152" s="208" t="s">
        <v>1</v>
      </c>
      <c r="F152" s="209" t="s">
        <v>4752</v>
      </c>
      <c r="G152" s="206"/>
      <c r="H152" s="208" t="s">
        <v>1</v>
      </c>
      <c r="I152" s="210"/>
      <c r="J152" s="206"/>
      <c r="K152" s="206"/>
      <c r="L152" s="211"/>
      <c r="M152" s="212"/>
      <c r="N152" s="213"/>
      <c r="O152" s="213"/>
      <c r="P152" s="213"/>
      <c r="Q152" s="213"/>
      <c r="R152" s="213"/>
      <c r="S152" s="213"/>
      <c r="T152" s="214"/>
      <c r="AT152" s="215" t="s">
        <v>184</v>
      </c>
      <c r="AU152" s="215" t="s">
        <v>85</v>
      </c>
      <c r="AV152" s="13" t="s">
        <v>83</v>
      </c>
      <c r="AW152" s="13" t="s">
        <v>34</v>
      </c>
      <c r="AX152" s="13" t="s">
        <v>76</v>
      </c>
      <c r="AY152" s="215" t="s">
        <v>175</v>
      </c>
    </row>
    <row r="153" spans="1:65" s="13" customFormat="1" ht="22.5">
      <c r="B153" s="205"/>
      <c r="C153" s="206"/>
      <c r="D153" s="207" t="s">
        <v>184</v>
      </c>
      <c r="E153" s="208" t="s">
        <v>1</v>
      </c>
      <c r="F153" s="209" t="s">
        <v>4753</v>
      </c>
      <c r="G153" s="206"/>
      <c r="H153" s="208" t="s">
        <v>1</v>
      </c>
      <c r="I153" s="210"/>
      <c r="J153" s="206"/>
      <c r="K153" s="206"/>
      <c r="L153" s="211"/>
      <c r="M153" s="212"/>
      <c r="N153" s="213"/>
      <c r="O153" s="213"/>
      <c r="P153" s="213"/>
      <c r="Q153" s="213"/>
      <c r="R153" s="213"/>
      <c r="S153" s="213"/>
      <c r="T153" s="214"/>
      <c r="AT153" s="215" t="s">
        <v>184</v>
      </c>
      <c r="AU153" s="215" t="s">
        <v>85</v>
      </c>
      <c r="AV153" s="13" t="s">
        <v>83</v>
      </c>
      <c r="AW153" s="13" t="s">
        <v>34</v>
      </c>
      <c r="AX153" s="13" t="s">
        <v>76</v>
      </c>
      <c r="AY153" s="215" t="s">
        <v>175</v>
      </c>
    </row>
    <row r="154" spans="1:65" s="13" customFormat="1" ht="11.25">
      <c r="B154" s="205"/>
      <c r="C154" s="206"/>
      <c r="D154" s="207" t="s">
        <v>184</v>
      </c>
      <c r="E154" s="208" t="s">
        <v>1</v>
      </c>
      <c r="F154" s="209" t="s">
        <v>4754</v>
      </c>
      <c r="G154" s="206"/>
      <c r="H154" s="208" t="s">
        <v>1</v>
      </c>
      <c r="I154" s="210"/>
      <c r="J154" s="206"/>
      <c r="K154" s="206"/>
      <c r="L154" s="211"/>
      <c r="M154" s="212"/>
      <c r="N154" s="213"/>
      <c r="O154" s="213"/>
      <c r="P154" s="213"/>
      <c r="Q154" s="213"/>
      <c r="R154" s="213"/>
      <c r="S154" s="213"/>
      <c r="T154" s="214"/>
      <c r="AT154" s="215" t="s">
        <v>184</v>
      </c>
      <c r="AU154" s="215" t="s">
        <v>85</v>
      </c>
      <c r="AV154" s="13" t="s">
        <v>83</v>
      </c>
      <c r="AW154" s="13" t="s">
        <v>34</v>
      </c>
      <c r="AX154" s="13" t="s">
        <v>76</v>
      </c>
      <c r="AY154" s="215" t="s">
        <v>175</v>
      </c>
    </row>
    <row r="155" spans="1:65" s="13" customFormat="1" ht="11.25">
      <c r="B155" s="205"/>
      <c r="C155" s="206"/>
      <c r="D155" s="207" t="s">
        <v>184</v>
      </c>
      <c r="E155" s="208" t="s">
        <v>1</v>
      </c>
      <c r="F155" s="209" t="s">
        <v>4755</v>
      </c>
      <c r="G155" s="206"/>
      <c r="H155" s="208" t="s">
        <v>1</v>
      </c>
      <c r="I155" s="210"/>
      <c r="J155" s="206"/>
      <c r="K155" s="206"/>
      <c r="L155" s="211"/>
      <c r="M155" s="212"/>
      <c r="N155" s="213"/>
      <c r="O155" s="213"/>
      <c r="P155" s="213"/>
      <c r="Q155" s="213"/>
      <c r="R155" s="213"/>
      <c r="S155" s="213"/>
      <c r="T155" s="214"/>
      <c r="AT155" s="215" t="s">
        <v>184</v>
      </c>
      <c r="AU155" s="215" t="s">
        <v>85</v>
      </c>
      <c r="AV155" s="13" t="s">
        <v>83</v>
      </c>
      <c r="AW155" s="13" t="s">
        <v>34</v>
      </c>
      <c r="AX155" s="13" t="s">
        <v>76</v>
      </c>
      <c r="AY155" s="215" t="s">
        <v>175</v>
      </c>
    </row>
    <row r="156" spans="1:65" s="13" customFormat="1" ht="11.25">
      <c r="B156" s="205"/>
      <c r="C156" s="206"/>
      <c r="D156" s="207" t="s">
        <v>184</v>
      </c>
      <c r="E156" s="208" t="s">
        <v>1</v>
      </c>
      <c r="F156" s="209" t="s">
        <v>4756</v>
      </c>
      <c r="G156" s="206"/>
      <c r="H156" s="208" t="s">
        <v>1</v>
      </c>
      <c r="I156" s="210"/>
      <c r="J156" s="206"/>
      <c r="K156" s="206"/>
      <c r="L156" s="211"/>
      <c r="M156" s="212"/>
      <c r="N156" s="213"/>
      <c r="O156" s="213"/>
      <c r="P156" s="213"/>
      <c r="Q156" s="213"/>
      <c r="R156" s="213"/>
      <c r="S156" s="213"/>
      <c r="T156" s="214"/>
      <c r="AT156" s="215" t="s">
        <v>184</v>
      </c>
      <c r="AU156" s="215" t="s">
        <v>85</v>
      </c>
      <c r="AV156" s="13" t="s">
        <v>83</v>
      </c>
      <c r="AW156" s="13" t="s">
        <v>34</v>
      </c>
      <c r="AX156" s="13" t="s">
        <v>76</v>
      </c>
      <c r="AY156" s="215" t="s">
        <v>175</v>
      </c>
    </row>
    <row r="157" spans="1:65" s="13" customFormat="1" ht="11.25">
      <c r="B157" s="205"/>
      <c r="C157" s="206"/>
      <c r="D157" s="207" t="s">
        <v>184</v>
      </c>
      <c r="E157" s="208" t="s">
        <v>1</v>
      </c>
      <c r="F157" s="209" t="s">
        <v>4757</v>
      </c>
      <c r="G157" s="206"/>
      <c r="H157" s="208" t="s">
        <v>1</v>
      </c>
      <c r="I157" s="210"/>
      <c r="J157" s="206"/>
      <c r="K157" s="206"/>
      <c r="L157" s="211"/>
      <c r="M157" s="212"/>
      <c r="N157" s="213"/>
      <c r="O157" s="213"/>
      <c r="P157" s="213"/>
      <c r="Q157" s="213"/>
      <c r="R157" s="213"/>
      <c r="S157" s="213"/>
      <c r="T157" s="214"/>
      <c r="AT157" s="215" t="s">
        <v>184</v>
      </c>
      <c r="AU157" s="215" t="s">
        <v>85</v>
      </c>
      <c r="AV157" s="13" t="s">
        <v>83</v>
      </c>
      <c r="AW157" s="13" t="s">
        <v>34</v>
      </c>
      <c r="AX157" s="13" t="s">
        <v>76</v>
      </c>
      <c r="AY157" s="215" t="s">
        <v>175</v>
      </c>
    </row>
    <row r="158" spans="1:65" s="13" customFormat="1" ht="11.25">
      <c r="B158" s="205"/>
      <c r="C158" s="206"/>
      <c r="D158" s="207" t="s">
        <v>184</v>
      </c>
      <c r="E158" s="208" t="s">
        <v>1</v>
      </c>
      <c r="F158" s="209" t="s">
        <v>4758</v>
      </c>
      <c r="G158" s="206"/>
      <c r="H158" s="208" t="s">
        <v>1</v>
      </c>
      <c r="I158" s="210"/>
      <c r="J158" s="206"/>
      <c r="K158" s="206"/>
      <c r="L158" s="211"/>
      <c r="M158" s="212"/>
      <c r="N158" s="213"/>
      <c r="O158" s="213"/>
      <c r="P158" s="213"/>
      <c r="Q158" s="213"/>
      <c r="R158" s="213"/>
      <c r="S158" s="213"/>
      <c r="T158" s="214"/>
      <c r="AT158" s="215" t="s">
        <v>184</v>
      </c>
      <c r="AU158" s="215" t="s">
        <v>85</v>
      </c>
      <c r="AV158" s="13" t="s">
        <v>83</v>
      </c>
      <c r="AW158" s="13" t="s">
        <v>34</v>
      </c>
      <c r="AX158" s="13" t="s">
        <v>76</v>
      </c>
      <c r="AY158" s="215" t="s">
        <v>175</v>
      </c>
    </row>
    <row r="159" spans="1:65" s="13" customFormat="1" ht="11.25">
      <c r="B159" s="205"/>
      <c r="C159" s="206"/>
      <c r="D159" s="207" t="s">
        <v>184</v>
      </c>
      <c r="E159" s="208" t="s">
        <v>1</v>
      </c>
      <c r="F159" s="209" t="s">
        <v>4759</v>
      </c>
      <c r="G159" s="206"/>
      <c r="H159" s="208" t="s">
        <v>1</v>
      </c>
      <c r="I159" s="210"/>
      <c r="J159" s="206"/>
      <c r="K159" s="206"/>
      <c r="L159" s="211"/>
      <c r="M159" s="212"/>
      <c r="N159" s="213"/>
      <c r="O159" s="213"/>
      <c r="P159" s="213"/>
      <c r="Q159" s="213"/>
      <c r="R159" s="213"/>
      <c r="S159" s="213"/>
      <c r="T159" s="214"/>
      <c r="AT159" s="215" t="s">
        <v>184</v>
      </c>
      <c r="AU159" s="215" t="s">
        <v>85</v>
      </c>
      <c r="AV159" s="13" t="s">
        <v>83</v>
      </c>
      <c r="AW159" s="13" t="s">
        <v>34</v>
      </c>
      <c r="AX159" s="13" t="s">
        <v>76</v>
      </c>
      <c r="AY159" s="215" t="s">
        <v>175</v>
      </c>
    </row>
    <row r="160" spans="1:65" s="13" customFormat="1" ht="22.5">
      <c r="B160" s="205"/>
      <c r="C160" s="206"/>
      <c r="D160" s="207" t="s">
        <v>184</v>
      </c>
      <c r="E160" s="208" t="s">
        <v>1</v>
      </c>
      <c r="F160" s="209" t="s">
        <v>4760</v>
      </c>
      <c r="G160" s="206"/>
      <c r="H160" s="208" t="s">
        <v>1</v>
      </c>
      <c r="I160" s="210"/>
      <c r="J160" s="206"/>
      <c r="K160" s="206"/>
      <c r="L160" s="211"/>
      <c r="M160" s="212"/>
      <c r="N160" s="213"/>
      <c r="O160" s="213"/>
      <c r="P160" s="213"/>
      <c r="Q160" s="213"/>
      <c r="R160" s="213"/>
      <c r="S160" s="213"/>
      <c r="T160" s="214"/>
      <c r="AT160" s="215" t="s">
        <v>184</v>
      </c>
      <c r="AU160" s="215" t="s">
        <v>85</v>
      </c>
      <c r="AV160" s="13" t="s">
        <v>83</v>
      </c>
      <c r="AW160" s="13" t="s">
        <v>34</v>
      </c>
      <c r="AX160" s="13" t="s">
        <v>76</v>
      </c>
      <c r="AY160" s="215" t="s">
        <v>175</v>
      </c>
    </row>
    <row r="161" spans="1:65" s="13" customFormat="1" ht="11.25">
      <c r="B161" s="205"/>
      <c r="C161" s="206"/>
      <c r="D161" s="207" t="s">
        <v>184</v>
      </c>
      <c r="E161" s="208" t="s">
        <v>1</v>
      </c>
      <c r="F161" s="209" t="s">
        <v>4754</v>
      </c>
      <c r="G161" s="206"/>
      <c r="H161" s="208" t="s">
        <v>1</v>
      </c>
      <c r="I161" s="210"/>
      <c r="J161" s="206"/>
      <c r="K161" s="206"/>
      <c r="L161" s="211"/>
      <c r="M161" s="212"/>
      <c r="N161" s="213"/>
      <c r="O161" s="213"/>
      <c r="P161" s="213"/>
      <c r="Q161" s="213"/>
      <c r="R161" s="213"/>
      <c r="S161" s="213"/>
      <c r="T161" s="214"/>
      <c r="AT161" s="215" t="s">
        <v>184</v>
      </c>
      <c r="AU161" s="215" t="s">
        <v>85</v>
      </c>
      <c r="AV161" s="13" t="s">
        <v>83</v>
      </c>
      <c r="AW161" s="13" t="s">
        <v>34</v>
      </c>
      <c r="AX161" s="13" t="s">
        <v>76</v>
      </c>
      <c r="AY161" s="215" t="s">
        <v>175</v>
      </c>
    </row>
    <row r="162" spans="1:65" s="13" customFormat="1" ht="11.25">
      <c r="B162" s="205"/>
      <c r="C162" s="206"/>
      <c r="D162" s="207" t="s">
        <v>184</v>
      </c>
      <c r="E162" s="208" t="s">
        <v>1</v>
      </c>
      <c r="F162" s="209" t="s">
        <v>4761</v>
      </c>
      <c r="G162" s="206"/>
      <c r="H162" s="208" t="s">
        <v>1</v>
      </c>
      <c r="I162" s="210"/>
      <c r="J162" s="206"/>
      <c r="K162" s="206"/>
      <c r="L162" s="211"/>
      <c r="M162" s="212"/>
      <c r="N162" s="213"/>
      <c r="O162" s="213"/>
      <c r="P162" s="213"/>
      <c r="Q162" s="213"/>
      <c r="R162" s="213"/>
      <c r="S162" s="213"/>
      <c r="T162" s="214"/>
      <c r="AT162" s="215" t="s">
        <v>184</v>
      </c>
      <c r="AU162" s="215" t="s">
        <v>85</v>
      </c>
      <c r="AV162" s="13" t="s">
        <v>83</v>
      </c>
      <c r="AW162" s="13" t="s">
        <v>34</v>
      </c>
      <c r="AX162" s="13" t="s">
        <v>76</v>
      </c>
      <c r="AY162" s="215" t="s">
        <v>175</v>
      </c>
    </row>
    <row r="163" spans="1:65" s="13" customFormat="1" ht="22.5">
      <c r="B163" s="205"/>
      <c r="C163" s="206"/>
      <c r="D163" s="207" t="s">
        <v>184</v>
      </c>
      <c r="E163" s="208" t="s">
        <v>1</v>
      </c>
      <c r="F163" s="209" t="s">
        <v>4762</v>
      </c>
      <c r="G163" s="206"/>
      <c r="H163" s="208" t="s">
        <v>1</v>
      </c>
      <c r="I163" s="210"/>
      <c r="J163" s="206"/>
      <c r="K163" s="206"/>
      <c r="L163" s="211"/>
      <c r="M163" s="212"/>
      <c r="N163" s="213"/>
      <c r="O163" s="213"/>
      <c r="P163" s="213"/>
      <c r="Q163" s="213"/>
      <c r="R163" s="213"/>
      <c r="S163" s="213"/>
      <c r="T163" s="214"/>
      <c r="AT163" s="215" t="s">
        <v>184</v>
      </c>
      <c r="AU163" s="215" t="s">
        <v>85</v>
      </c>
      <c r="AV163" s="13" t="s">
        <v>83</v>
      </c>
      <c r="AW163" s="13" t="s">
        <v>34</v>
      </c>
      <c r="AX163" s="13" t="s">
        <v>76</v>
      </c>
      <c r="AY163" s="215" t="s">
        <v>175</v>
      </c>
    </row>
    <row r="164" spans="1:65" s="13" customFormat="1" ht="11.25">
      <c r="B164" s="205"/>
      <c r="C164" s="206"/>
      <c r="D164" s="207" t="s">
        <v>184</v>
      </c>
      <c r="E164" s="208" t="s">
        <v>1</v>
      </c>
      <c r="F164" s="209" t="s">
        <v>4763</v>
      </c>
      <c r="G164" s="206"/>
      <c r="H164" s="208" t="s">
        <v>1</v>
      </c>
      <c r="I164" s="210"/>
      <c r="J164" s="206"/>
      <c r="K164" s="206"/>
      <c r="L164" s="211"/>
      <c r="M164" s="212"/>
      <c r="N164" s="213"/>
      <c r="O164" s="213"/>
      <c r="P164" s="213"/>
      <c r="Q164" s="213"/>
      <c r="R164" s="213"/>
      <c r="S164" s="213"/>
      <c r="T164" s="214"/>
      <c r="AT164" s="215" t="s">
        <v>184</v>
      </c>
      <c r="AU164" s="215" t="s">
        <v>85</v>
      </c>
      <c r="AV164" s="13" t="s">
        <v>83</v>
      </c>
      <c r="AW164" s="13" t="s">
        <v>34</v>
      </c>
      <c r="AX164" s="13" t="s">
        <v>76</v>
      </c>
      <c r="AY164" s="215" t="s">
        <v>175</v>
      </c>
    </row>
    <row r="165" spans="1:65" s="13" customFormat="1" ht="11.25">
      <c r="B165" s="205"/>
      <c r="C165" s="206"/>
      <c r="D165" s="207" t="s">
        <v>184</v>
      </c>
      <c r="E165" s="208" t="s">
        <v>1</v>
      </c>
      <c r="F165" s="209" t="s">
        <v>4764</v>
      </c>
      <c r="G165" s="206"/>
      <c r="H165" s="208" t="s">
        <v>1</v>
      </c>
      <c r="I165" s="210"/>
      <c r="J165" s="206"/>
      <c r="K165" s="206"/>
      <c r="L165" s="211"/>
      <c r="M165" s="212"/>
      <c r="N165" s="213"/>
      <c r="O165" s="213"/>
      <c r="P165" s="213"/>
      <c r="Q165" s="213"/>
      <c r="R165" s="213"/>
      <c r="S165" s="213"/>
      <c r="T165" s="214"/>
      <c r="AT165" s="215" t="s">
        <v>184</v>
      </c>
      <c r="AU165" s="215" t="s">
        <v>85</v>
      </c>
      <c r="AV165" s="13" t="s">
        <v>83</v>
      </c>
      <c r="AW165" s="13" t="s">
        <v>34</v>
      </c>
      <c r="AX165" s="13" t="s">
        <v>76</v>
      </c>
      <c r="AY165" s="215" t="s">
        <v>175</v>
      </c>
    </row>
    <row r="166" spans="1:65" s="13" customFormat="1" ht="11.25">
      <c r="B166" s="205"/>
      <c r="C166" s="206"/>
      <c r="D166" s="207" t="s">
        <v>184</v>
      </c>
      <c r="E166" s="208" t="s">
        <v>1</v>
      </c>
      <c r="F166" s="209" t="s">
        <v>4765</v>
      </c>
      <c r="G166" s="206"/>
      <c r="H166" s="208" t="s">
        <v>1</v>
      </c>
      <c r="I166" s="210"/>
      <c r="J166" s="206"/>
      <c r="K166" s="206"/>
      <c r="L166" s="211"/>
      <c r="M166" s="212"/>
      <c r="N166" s="213"/>
      <c r="O166" s="213"/>
      <c r="P166" s="213"/>
      <c r="Q166" s="213"/>
      <c r="R166" s="213"/>
      <c r="S166" s="213"/>
      <c r="T166" s="214"/>
      <c r="AT166" s="215" t="s">
        <v>184</v>
      </c>
      <c r="AU166" s="215" t="s">
        <v>85</v>
      </c>
      <c r="AV166" s="13" t="s">
        <v>83</v>
      </c>
      <c r="AW166" s="13" t="s">
        <v>34</v>
      </c>
      <c r="AX166" s="13" t="s">
        <v>76</v>
      </c>
      <c r="AY166" s="215" t="s">
        <v>175</v>
      </c>
    </row>
    <row r="167" spans="1:65" s="13" customFormat="1" ht="11.25">
      <c r="B167" s="205"/>
      <c r="C167" s="206"/>
      <c r="D167" s="207" t="s">
        <v>184</v>
      </c>
      <c r="E167" s="208" t="s">
        <v>1</v>
      </c>
      <c r="F167" s="209" t="s">
        <v>4766</v>
      </c>
      <c r="G167" s="206"/>
      <c r="H167" s="208" t="s">
        <v>1</v>
      </c>
      <c r="I167" s="210"/>
      <c r="J167" s="206"/>
      <c r="K167" s="206"/>
      <c r="L167" s="211"/>
      <c r="M167" s="212"/>
      <c r="N167" s="213"/>
      <c r="O167" s="213"/>
      <c r="P167" s="213"/>
      <c r="Q167" s="213"/>
      <c r="R167" s="213"/>
      <c r="S167" s="213"/>
      <c r="T167" s="214"/>
      <c r="AT167" s="215" t="s">
        <v>184</v>
      </c>
      <c r="AU167" s="215" t="s">
        <v>85</v>
      </c>
      <c r="AV167" s="13" t="s">
        <v>83</v>
      </c>
      <c r="AW167" s="13" t="s">
        <v>34</v>
      </c>
      <c r="AX167" s="13" t="s">
        <v>76</v>
      </c>
      <c r="AY167" s="215" t="s">
        <v>175</v>
      </c>
    </row>
    <row r="168" spans="1:65" s="13" customFormat="1" ht="11.25">
      <c r="B168" s="205"/>
      <c r="C168" s="206"/>
      <c r="D168" s="207" t="s">
        <v>184</v>
      </c>
      <c r="E168" s="208" t="s">
        <v>1</v>
      </c>
      <c r="F168" s="209" t="s">
        <v>4767</v>
      </c>
      <c r="G168" s="206"/>
      <c r="H168" s="208" t="s">
        <v>1</v>
      </c>
      <c r="I168" s="210"/>
      <c r="J168" s="206"/>
      <c r="K168" s="206"/>
      <c r="L168" s="211"/>
      <c r="M168" s="212"/>
      <c r="N168" s="213"/>
      <c r="O168" s="213"/>
      <c r="P168" s="213"/>
      <c r="Q168" s="213"/>
      <c r="R168" s="213"/>
      <c r="S168" s="213"/>
      <c r="T168" s="214"/>
      <c r="AT168" s="215" t="s">
        <v>184</v>
      </c>
      <c r="AU168" s="215" t="s">
        <v>85</v>
      </c>
      <c r="AV168" s="13" t="s">
        <v>83</v>
      </c>
      <c r="AW168" s="13" t="s">
        <v>34</v>
      </c>
      <c r="AX168" s="13" t="s">
        <v>76</v>
      </c>
      <c r="AY168" s="215" t="s">
        <v>175</v>
      </c>
    </row>
    <row r="169" spans="1:65" s="13" customFormat="1" ht="11.25">
      <c r="B169" s="205"/>
      <c r="C169" s="206"/>
      <c r="D169" s="207" t="s">
        <v>184</v>
      </c>
      <c r="E169" s="208" t="s">
        <v>1</v>
      </c>
      <c r="F169" s="209" t="s">
        <v>4768</v>
      </c>
      <c r="G169" s="206"/>
      <c r="H169" s="208" t="s">
        <v>1</v>
      </c>
      <c r="I169" s="210"/>
      <c r="J169" s="206"/>
      <c r="K169" s="206"/>
      <c r="L169" s="211"/>
      <c r="M169" s="212"/>
      <c r="N169" s="213"/>
      <c r="O169" s="213"/>
      <c r="P169" s="213"/>
      <c r="Q169" s="213"/>
      <c r="R169" s="213"/>
      <c r="S169" s="213"/>
      <c r="T169" s="214"/>
      <c r="AT169" s="215" t="s">
        <v>184</v>
      </c>
      <c r="AU169" s="215" t="s">
        <v>85</v>
      </c>
      <c r="AV169" s="13" t="s">
        <v>83</v>
      </c>
      <c r="AW169" s="13" t="s">
        <v>34</v>
      </c>
      <c r="AX169" s="13" t="s">
        <v>76</v>
      </c>
      <c r="AY169" s="215" t="s">
        <v>175</v>
      </c>
    </row>
    <row r="170" spans="1:65" s="13" customFormat="1" ht="11.25">
      <c r="B170" s="205"/>
      <c r="C170" s="206"/>
      <c r="D170" s="207" t="s">
        <v>184</v>
      </c>
      <c r="E170" s="208" t="s">
        <v>1</v>
      </c>
      <c r="F170" s="209" t="s">
        <v>4769</v>
      </c>
      <c r="G170" s="206"/>
      <c r="H170" s="208" t="s">
        <v>1</v>
      </c>
      <c r="I170" s="210"/>
      <c r="J170" s="206"/>
      <c r="K170" s="206"/>
      <c r="L170" s="211"/>
      <c r="M170" s="212"/>
      <c r="N170" s="213"/>
      <c r="O170" s="213"/>
      <c r="P170" s="213"/>
      <c r="Q170" s="213"/>
      <c r="R170" s="213"/>
      <c r="S170" s="213"/>
      <c r="T170" s="214"/>
      <c r="AT170" s="215" t="s">
        <v>184</v>
      </c>
      <c r="AU170" s="215" t="s">
        <v>85</v>
      </c>
      <c r="AV170" s="13" t="s">
        <v>83</v>
      </c>
      <c r="AW170" s="13" t="s">
        <v>34</v>
      </c>
      <c r="AX170" s="13" t="s">
        <v>76</v>
      </c>
      <c r="AY170" s="215" t="s">
        <v>175</v>
      </c>
    </row>
    <row r="171" spans="1:65" s="13" customFormat="1" ht="22.5">
      <c r="B171" s="205"/>
      <c r="C171" s="206"/>
      <c r="D171" s="207" t="s">
        <v>184</v>
      </c>
      <c r="E171" s="208" t="s">
        <v>1</v>
      </c>
      <c r="F171" s="209" t="s">
        <v>4770</v>
      </c>
      <c r="G171" s="206"/>
      <c r="H171" s="208" t="s">
        <v>1</v>
      </c>
      <c r="I171" s="210"/>
      <c r="J171" s="206"/>
      <c r="K171" s="206"/>
      <c r="L171" s="211"/>
      <c r="M171" s="212"/>
      <c r="N171" s="213"/>
      <c r="O171" s="213"/>
      <c r="P171" s="213"/>
      <c r="Q171" s="213"/>
      <c r="R171" s="213"/>
      <c r="S171" s="213"/>
      <c r="T171" s="214"/>
      <c r="AT171" s="215" t="s">
        <v>184</v>
      </c>
      <c r="AU171" s="215" t="s">
        <v>85</v>
      </c>
      <c r="AV171" s="13" t="s">
        <v>83</v>
      </c>
      <c r="AW171" s="13" t="s">
        <v>34</v>
      </c>
      <c r="AX171" s="13" t="s">
        <v>76</v>
      </c>
      <c r="AY171" s="215" t="s">
        <v>175</v>
      </c>
    </row>
    <row r="172" spans="1:65" s="13" customFormat="1" ht="22.5">
      <c r="B172" s="205"/>
      <c r="C172" s="206"/>
      <c r="D172" s="207" t="s">
        <v>184</v>
      </c>
      <c r="E172" s="208" t="s">
        <v>1</v>
      </c>
      <c r="F172" s="209" t="s">
        <v>4771</v>
      </c>
      <c r="G172" s="206"/>
      <c r="H172" s="208" t="s">
        <v>1</v>
      </c>
      <c r="I172" s="210"/>
      <c r="J172" s="206"/>
      <c r="K172" s="206"/>
      <c r="L172" s="211"/>
      <c r="M172" s="212"/>
      <c r="N172" s="213"/>
      <c r="O172" s="213"/>
      <c r="P172" s="213"/>
      <c r="Q172" s="213"/>
      <c r="R172" s="213"/>
      <c r="S172" s="213"/>
      <c r="T172" s="214"/>
      <c r="AT172" s="215" t="s">
        <v>184</v>
      </c>
      <c r="AU172" s="215" t="s">
        <v>85</v>
      </c>
      <c r="AV172" s="13" t="s">
        <v>83</v>
      </c>
      <c r="AW172" s="13" t="s">
        <v>34</v>
      </c>
      <c r="AX172" s="13" t="s">
        <v>76</v>
      </c>
      <c r="AY172" s="215" t="s">
        <v>175</v>
      </c>
    </row>
    <row r="173" spans="1:65" s="14" customFormat="1" ht="11.25">
      <c r="B173" s="216"/>
      <c r="C173" s="217"/>
      <c r="D173" s="207" t="s">
        <v>184</v>
      </c>
      <c r="E173" s="218" t="s">
        <v>1</v>
      </c>
      <c r="F173" s="219" t="s">
        <v>83</v>
      </c>
      <c r="G173" s="217"/>
      <c r="H173" s="220">
        <v>1</v>
      </c>
      <c r="I173" s="221"/>
      <c r="J173" s="217"/>
      <c r="K173" s="217"/>
      <c r="L173" s="222"/>
      <c r="M173" s="223"/>
      <c r="N173" s="224"/>
      <c r="O173" s="224"/>
      <c r="P173" s="224"/>
      <c r="Q173" s="224"/>
      <c r="R173" s="224"/>
      <c r="S173" s="224"/>
      <c r="T173" s="225"/>
      <c r="AT173" s="226" t="s">
        <v>184</v>
      </c>
      <c r="AU173" s="226" t="s">
        <v>85</v>
      </c>
      <c r="AV173" s="14" t="s">
        <v>85</v>
      </c>
      <c r="AW173" s="14" t="s">
        <v>34</v>
      </c>
      <c r="AX173" s="14" t="s">
        <v>83</v>
      </c>
      <c r="AY173" s="226" t="s">
        <v>175</v>
      </c>
    </row>
    <row r="174" spans="1:65" s="2" customFormat="1" ht="24.2" customHeight="1">
      <c r="A174" s="35"/>
      <c r="B174" s="36"/>
      <c r="C174" s="192" t="s">
        <v>209</v>
      </c>
      <c r="D174" s="192" t="s">
        <v>178</v>
      </c>
      <c r="E174" s="193" t="s">
        <v>4772</v>
      </c>
      <c r="F174" s="194" t="s">
        <v>4773</v>
      </c>
      <c r="G174" s="195" t="s">
        <v>4722</v>
      </c>
      <c r="H174" s="196">
        <v>1</v>
      </c>
      <c r="I174" s="197"/>
      <c r="J174" s="198">
        <f>ROUND(I174*H174,2)</f>
        <v>0</v>
      </c>
      <c r="K174" s="194" t="s">
        <v>4723</v>
      </c>
      <c r="L174" s="40"/>
      <c r="M174" s="199" t="s">
        <v>1</v>
      </c>
      <c r="N174" s="200" t="s">
        <v>41</v>
      </c>
      <c r="O174" s="72"/>
      <c r="P174" s="201">
        <f>O174*H174</f>
        <v>0</v>
      </c>
      <c r="Q174" s="201">
        <v>0</v>
      </c>
      <c r="R174" s="201">
        <f>Q174*H174</f>
        <v>0</v>
      </c>
      <c r="S174" s="201">
        <v>0</v>
      </c>
      <c r="T174" s="20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03" t="s">
        <v>3999</v>
      </c>
      <c r="AT174" s="203" t="s">
        <v>178</v>
      </c>
      <c r="AU174" s="203" t="s">
        <v>85</v>
      </c>
      <c r="AY174" s="18" t="s">
        <v>175</v>
      </c>
      <c r="BE174" s="204">
        <f>IF(N174="základní",J174,0)</f>
        <v>0</v>
      </c>
      <c r="BF174" s="204">
        <f>IF(N174="snížená",J174,0)</f>
        <v>0</v>
      </c>
      <c r="BG174" s="204">
        <f>IF(N174="zákl. přenesená",J174,0)</f>
        <v>0</v>
      </c>
      <c r="BH174" s="204">
        <f>IF(N174="sníž. přenesená",J174,0)</f>
        <v>0</v>
      </c>
      <c r="BI174" s="204">
        <f>IF(N174="nulová",J174,0)</f>
        <v>0</v>
      </c>
      <c r="BJ174" s="18" t="s">
        <v>83</v>
      </c>
      <c r="BK174" s="204">
        <f>ROUND(I174*H174,2)</f>
        <v>0</v>
      </c>
      <c r="BL174" s="18" t="s">
        <v>3999</v>
      </c>
      <c r="BM174" s="203" t="s">
        <v>4774</v>
      </c>
    </row>
    <row r="175" spans="1:65" s="2" customFormat="1" ht="11.25">
      <c r="A175" s="35"/>
      <c r="B175" s="36"/>
      <c r="C175" s="37"/>
      <c r="D175" s="227" t="s">
        <v>193</v>
      </c>
      <c r="E175" s="37"/>
      <c r="F175" s="228" t="s">
        <v>4775</v>
      </c>
      <c r="G175" s="37"/>
      <c r="H175" s="37"/>
      <c r="I175" s="229"/>
      <c r="J175" s="37"/>
      <c r="K175" s="37"/>
      <c r="L175" s="40"/>
      <c r="M175" s="230"/>
      <c r="N175" s="231"/>
      <c r="O175" s="72"/>
      <c r="P175" s="72"/>
      <c r="Q175" s="72"/>
      <c r="R175" s="72"/>
      <c r="S175" s="72"/>
      <c r="T175" s="73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T175" s="18" t="s">
        <v>193</v>
      </c>
      <c r="AU175" s="18" t="s">
        <v>85</v>
      </c>
    </row>
    <row r="176" spans="1:65" s="13" customFormat="1" ht="11.25">
      <c r="B176" s="205"/>
      <c r="C176" s="206"/>
      <c r="D176" s="207" t="s">
        <v>184</v>
      </c>
      <c r="E176" s="208" t="s">
        <v>1</v>
      </c>
      <c r="F176" s="209" t="s">
        <v>4776</v>
      </c>
      <c r="G176" s="206"/>
      <c r="H176" s="208" t="s">
        <v>1</v>
      </c>
      <c r="I176" s="210"/>
      <c r="J176" s="206"/>
      <c r="K176" s="206"/>
      <c r="L176" s="211"/>
      <c r="M176" s="212"/>
      <c r="N176" s="213"/>
      <c r="O176" s="213"/>
      <c r="P176" s="213"/>
      <c r="Q176" s="213"/>
      <c r="R176" s="213"/>
      <c r="S176" s="213"/>
      <c r="T176" s="214"/>
      <c r="AT176" s="215" t="s">
        <v>184</v>
      </c>
      <c r="AU176" s="215" t="s">
        <v>85</v>
      </c>
      <c r="AV176" s="13" t="s">
        <v>83</v>
      </c>
      <c r="AW176" s="13" t="s">
        <v>34</v>
      </c>
      <c r="AX176" s="13" t="s">
        <v>76</v>
      </c>
      <c r="AY176" s="215" t="s">
        <v>175</v>
      </c>
    </row>
    <row r="177" spans="1:65" s="13" customFormat="1" ht="11.25">
      <c r="B177" s="205"/>
      <c r="C177" s="206"/>
      <c r="D177" s="207" t="s">
        <v>184</v>
      </c>
      <c r="E177" s="208" t="s">
        <v>1</v>
      </c>
      <c r="F177" s="209" t="s">
        <v>4777</v>
      </c>
      <c r="G177" s="206"/>
      <c r="H177" s="208" t="s">
        <v>1</v>
      </c>
      <c r="I177" s="210"/>
      <c r="J177" s="206"/>
      <c r="K177" s="206"/>
      <c r="L177" s="211"/>
      <c r="M177" s="212"/>
      <c r="N177" s="213"/>
      <c r="O177" s="213"/>
      <c r="P177" s="213"/>
      <c r="Q177" s="213"/>
      <c r="R177" s="213"/>
      <c r="S177" s="213"/>
      <c r="T177" s="214"/>
      <c r="AT177" s="215" t="s">
        <v>184</v>
      </c>
      <c r="AU177" s="215" t="s">
        <v>85</v>
      </c>
      <c r="AV177" s="13" t="s">
        <v>83</v>
      </c>
      <c r="AW177" s="13" t="s">
        <v>34</v>
      </c>
      <c r="AX177" s="13" t="s">
        <v>76</v>
      </c>
      <c r="AY177" s="215" t="s">
        <v>175</v>
      </c>
    </row>
    <row r="178" spans="1:65" s="13" customFormat="1" ht="11.25">
      <c r="B178" s="205"/>
      <c r="C178" s="206"/>
      <c r="D178" s="207" t="s">
        <v>184</v>
      </c>
      <c r="E178" s="208" t="s">
        <v>1</v>
      </c>
      <c r="F178" s="209" t="s">
        <v>4778</v>
      </c>
      <c r="G178" s="206"/>
      <c r="H178" s="208" t="s">
        <v>1</v>
      </c>
      <c r="I178" s="210"/>
      <c r="J178" s="206"/>
      <c r="K178" s="206"/>
      <c r="L178" s="211"/>
      <c r="M178" s="212"/>
      <c r="N178" s="213"/>
      <c r="O178" s="213"/>
      <c r="P178" s="213"/>
      <c r="Q178" s="213"/>
      <c r="R178" s="213"/>
      <c r="S178" s="213"/>
      <c r="T178" s="214"/>
      <c r="AT178" s="215" t="s">
        <v>184</v>
      </c>
      <c r="AU178" s="215" t="s">
        <v>85</v>
      </c>
      <c r="AV178" s="13" t="s">
        <v>83</v>
      </c>
      <c r="AW178" s="13" t="s">
        <v>34</v>
      </c>
      <c r="AX178" s="13" t="s">
        <v>76</v>
      </c>
      <c r="AY178" s="215" t="s">
        <v>175</v>
      </c>
    </row>
    <row r="179" spans="1:65" s="13" customFormat="1" ht="22.5">
      <c r="B179" s="205"/>
      <c r="C179" s="206"/>
      <c r="D179" s="207" t="s">
        <v>184</v>
      </c>
      <c r="E179" s="208" t="s">
        <v>1</v>
      </c>
      <c r="F179" s="209" t="s">
        <v>4779</v>
      </c>
      <c r="G179" s="206"/>
      <c r="H179" s="208" t="s">
        <v>1</v>
      </c>
      <c r="I179" s="210"/>
      <c r="J179" s="206"/>
      <c r="K179" s="206"/>
      <c r="L179" s="211"/>
      <c r="M179" s="212"/>
      <c r="N179" s="213"/>
      <c r="O179" s="213"/>
      <c r="P179" s="213"/>
      <c r="Q179" s="213"/>
      <c r="R179" s="213"/>
      <c r="S179" s="213"/>
      <c r="T179" s="214"/>
      <c r="AT179" s="215" t="s">
        <v>184</v>
      </c>
      <c r="AU179" s="215" t="s">
        <v>85</v>
      </c>
      <c r="AV179" s="13" t="s">
        <v>83</v>
      </c>
      <c r="AW179" s="13" t="s">
        <v>34</v>
      </c>
      <c r="AX179" s="13" t="s">
        <v>76</v>
      </c>
      <c r="AY179" s="215" t="s">
        <v>175</v>
      </c>
    </row>
    <row r="180" spans="1:65" s="14" customFormat="1" ht="11.25">
      <c r="B180" s="216"/>
      <c r="C180" s="217"/>
      <c r="D180" s="207" t="s">
        <v>184</v>
      </c>
      <c r="E180" s="218" t="s">
        <v>1</v>
      </c>
      <c r="F180" s="219" t="s">
        <v>83</v>
      </c>
      <c r="G180" s="217"/>
      <c r="H180" s="220">
        <v>1</v>
      </c>
      <c r="I180" s="221"/>
      <c r="J180" s="217"/>
      <c r="K180" s="217"/>
      <c r="L180" s="222"/>
      <c r="M180" s="223"/>
      <c r="N180" s="224"/>
      <c r="O180" s="224"/>
      <c r="P180" s="224"/>
      <c r="Q180" s="224"/>
      <c r="R180" s="224"/>
      <c r="S180" s="224"/>
      <c r="T180" s="225"/>
      <c r="AT180" s="226" t="s">
        <v>184</v>
      </c>
      <c r="AU180" s="226" t="s">
        <v>85</v>
      </c>
      <c r="AV180" s="14" t="s">
        <v>85</v>
      </c>
      <c r="AW180" s="14" t="s">
        <v>34</v>
      </c>
      <c r="AX180" s="14" t="s">
        <v>83</v>
      </c>
      <c r="AY180" s="226" t="s">
        <v>175</v>
      </c>
    </row>
    <row r="181" spans="1:65" s="2" customFormat="1" ht="24.2" customHeight="1">
      <c r="A181" s="35"/>
      <c r="B181" s="36"/>
      <c r="C181" s="192" t="s">
        <v>221</v>
      </c>
      <c r="D181" s="192" t="s">
        <v>178</v>
      </c>
      <c r="E181" s="193" t="s">
        <v>4780</v>
      </c>
      <c r="F181" s="194" t="s">
        <v>4781</v>
      </c>
      <c r="G181" s="195" t="s">
        <v>4722</v>
      </c>
      <c r="H181" s="196">
        <v>1</v>
      </c>
      <c r="I181" s="197"/>
      <c r="J181" s="198">
        <f>ROUND(I181*H181,2)</f>
        <v>0</v>
      </c>
      <c r="K181" s="194" t="s">
        <v>1</v>
      </c>
      <c r="L181" s="40"/>
      <c r="M181" s="199" t="s">
        <v>1</v>
      </c>
      <c r="N181" s="200" t="s">
        <v>41</v>
      </c>
      <c r="O181" s="72"/>
      <c r="P181" s="201">
        <f>O181*H181</f>
        <v>0</v>
      </c>
      <c r="Q181" s="201">
        <v>0</v>
      </c>
      <c r="R181" s="201">
        <f>Q181*H181</f>
        <v>0</v>
      </c>
      <c r="S181" s="201">
        <v>0</v>
      </c>
      <c r="T181" s="20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03" t="s">
        <v>3999</v>
      </c>
      <c r="AT181" s="203" t="s">
        <v>178</v>
      </c>
      <c r="AU181" s="203" t="s">
        <v>85</v>
      </c>
      <c r="AY181" s="18" t="s">
        <v>175</v>
      </c>
      <c r="BE181" s="204">
        <f>IF(N181="základní",J181,0)</f>
        <v>0</v>
      </c>
      <c r="BF181" s="204">
        <f>IF(N181="snížená",J181,0)</f>
        <v>0</v>
      </c>
      <c r="BG181" s="204">
        <f>IF(N181="zákl. přenesená",J181,0)</f>
        <v>0</v>
      </c>
      <c r="BH181" s="204">
        <f>IF(N181="sníž. přenesená",J181,0)</f>
        <v>0</v>
      </c>
      <c r="BI181" s="204">
        <f>IF(N181="nulová",J181,0)</f>
        <v>0</v>
      </c>
      <c r="BJ181" s="18" t="s">
        <v>83</v>
      </c>
      <c r="BK181" s="204">
        <f>ROUND(I181*H181,2)</f>
        <v>0</v>
      </c>
      <c r="BL181" s="18" t="s">
        <v>3999</v>
      </c>
      <c r="BM181" s="203" t="s">
        <v>4782</v>
      </c>
    </row>
    <row r="182" spans="1:65" s="14" customFormat="1" ht="11.25">
      <c r="B182" s="216"/>
      <c r="C182" s="217"/>
      <c r="D182" s="207" t="s">
        <v>184</v>
      </c>
      <c r="E182" s="218" t="s">
        <v>1</v>
      </c>
      <c r="F182" s="219" t="s">
        <v>83</v>
      </c>
      <c r="G182" s="217"/>
      <c r="H182" s="220">
        <v>1</v>
      </c>
      <c r="I182" s="221"/>
      <c r="J182" s="217"/>
      <c r="K182" s="217"/>
      <c r="L182" s="222"/>
      <c r="M182" s="223"/>
      <c r="N182" s="224"/>
      <c r="O182" s="224"/>
      <c r="P182" s="224"/>
      <c r="Q182" s="224"/>
      <c r="R182" s="224"/>
      <c r="S182" s="224"/>
      <c r="T182" s="225"/>
      <c r="AT182" s="226" t="s">
        <v>184</v>
      </c>
      <c r="AU182" s="226" t="s">
        <v>85</v>
      </c>
      <c r="AV182" s="14" t="s">
        <v>85</v>
      </c>
      <c r="AW182" s="14" t="s">
        <v>34</v>
      </c>
      <c r="AX182" s="14" t="s">
        <v>83</v>
      </c>
      <c r="AY182" s="226" t="s">
        <v>175</v>
      </c>
    </row>
    <row r="183" spans="1:65" s="2" customFormat="1" ht="24.2" customHeight="1">
      <c r="A183" s="35"/>
      <c r="B183" s="36"/>
      <c r="C183" s="192" t="s">
        <v>200</v>
      </c>
      <c r="D183" s="192" t="s">
        <v>178</v>
      </c>
      <c r="E183" s="193" t="s">
        <v>4783</v>
      </c>
      <c r="F183" s="194" t="s">
        <v>4784</v>
      </c>
      <c r="G183" s="195" t="s">
        <v>578</v>
      </c>
      <c r="H183" s="196">
        <v>1</v>
      </c>
      <c r="I183" s="197"/>
      <c r="J183" s="198">
        <f>ROUND(I183*H183,2)</f>
        <v>0</v>
      </c>
      <c r="K183" s="194" t="s">
        <v>1</v>
      </c>
      <c r="L183" s="40"/>
      <c r="M183" s="199" t="s">
        <v>1</v>
      </c>
      <c r="N183" s="200" t="s">
        <v>41</v>
      </c>
      <c r="O183" s="72"/>
      <c r="P183" s="201">
        <f>O183*H183</f>
        <v>0</v>
      </c>
      <c r="Q183" s="201">
        <v>0</v>
      </c>
      <c r="R183" s="201">
        <f>Q183*H183</f>
        <v>0</v>
      </c>
      <c r="S183" s="201">
        <v>0</v>
      </c>
      <c r="T183" s="20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03" t="s">
        <v>3999</v>
      </c>
      <c r="AT183" s="203" t="s">
        <v>178</v>
      </c>
      <c r="AU183" s="203" t="s">
        <v>85</v>
      </c>
      <c r="AY183" s="18" t="s">
        <v>175</v>
      </c>
      <c r="BE183" s="204">
        <f>IF(N183="základní",J183,0)</f>
        <v>0</v>
      </c>
      <c r="BF183" s="204">
        <f>IF(N183="snížená",J183,0)</f>
        <v>0</v>
      </c>
      <c r="BG183" s="204">
        <f>IF(N183="zákl. přenesená",J183,0)</f>
        <v>0</v>
      </c>
      <c r="BH183" s="204">
        <f>IF(N183="sníž. přenesená",J183,0)</f>
        <v>0</v>
      </c>
      <c r="BI183" s="204">
        <f>IF(N183="nulová",J183,0)</f>
        <v>0</v>
      </c>
      <c r="BJ183" s="18" t="s">
        <v>83</v>
      </c>
      <c r="BK183" s="204">
        <f>ROUND(I183*H183,2)</f>
        <v>0</v>
      </c>
      <c r="BL183" s="18" t="s">
        <v>3999</v>
      </c>
      <c r="BM183" s="203" t="s">
        <v>4785</v>
      </c>
    </row>
    <row r="184" spans="1:65" s="13" customFormat="1" ht="33.75">
      <c r="B184" s="205"/>
      <c r="C184" s="206"/>
      <c r="D184" s="207" t="s">
        <v>184</v>
      </c>
      <c r="E184" s="208" t="s">
        <v>1</v>
      </c>
      <c r="F184" s="209" t="s">
        <v>4786</v>
      </c>
      <c r="G184" s="206"/>
      <c r="H184" s="208" t="s">
        <v>1</v>
      </c>
      <c r="I184" s="210"/>
      <c r="J184" s="206"/>
      <c r="K184" s="206"/>
      <c r="L184" s="211"/>
      <c r="M184" s="212"/>
      <c r="N184" s="213"/>
      <c r="O184" s="213"/>
      <c r="P184" s="213"/>
      <c r="Q184" s="213"/>
      <c r="R184" s="213"/>
      <c r="S184" s="213"/>
      <c r="T184" s="214"/>
      <c r="AT184" s="215" t="s">
        <v>184</v>
      </c>
      <c r="AU184" s="215" t="s">
        <v>85</v>
      </c>
      <c r="AV184" s="13" t="s">
        <v>83</v>
      </c>
      <c r="AW184" s="13" t="s">
        <v>34</v>
      </c>
      <c r="AX184" s="13" t="s">
        <v>76</v>
      </c>
      <c r="AY184" s="215" t="s">
        <v>175</v>
      </c>
    </row>
    <row r="185" spans="1:65" s="14" customFormat="1" ht="11.25">
      <c r="B185" s="216"/>
      <c r="C185" s="217"/>
      <c r="D185" s="207" t="s">
        <v>184</v>
      </c>
      <c r="E185" s="218" t="s">
        <v>1</v>
      </c>
      <c r="F185" s="219" t="s">
        <v>83</v>
      </c>
      <c r="G185" s="217"/>
      <c r="H185" s="220">
        <v>1</v>
      </c>
      <c r="I185" s="221"/>
      <c r="J185" s="217"/>
      <c r="K185" s="217"/>
      <c r="L185" s="222"/>
      <c r="M185" s="223"/>
      <c r="N185" s="224"/>
      <c r="O185" s="224"/>
      <c r="P185" s="224"/>
      <c r="Q185" s="224"/>
      <c r="R185" s="224"/>
      <c r="S185" s="224"/>
      <c r="T185" s="225"/>
      <c r="AT185" s="226" t="s">
        <v>184</v>
      </c>
      <c r="AU185" s="226" t="s">
        <v>85</v>
      </c>
      <c r="AV185" s="14" t="s">
        <v>85</v>
      </c>
      <c r="AW185" s="14" t="s">
        <v>34</v>
      </c>
      <c r="AX185" s="14" t="s">
        <v>83</v>
      </c>
      <c r="AY185" s="226" t="s">
        <v>175</v>
      </c>
    </row>
    <row r="186" spans="1:65" s="2" customFormat="1" ht="16.5" customHeight="1">
      <c r="A186" s="35"/>
      <c r="B186" s="36"/>
      <c r="C186" s="192" t="s">
        <v>239</v>
      </c>
      <c r="D186" s="192" t="s">
        <v>178</v>
      </c>
      <c r="E186" s="193" t="s">
        <v>4787</v>
      </c>
      <c r="F186" s="194" t="s">
        <v>4788</v>
      </c>
      <c r="G186" s="195" t="s">
        <v>578</v>
      </c>
      <c r="H186" s="196">
        <v>1</v>
      </c>
      <c r="I186" s="197"/>
      <c r="J186" s="198">
        <f>ROUND(I186*H186,2)</f>
        <v>0</v>
      </c>
      <c r="K186" s="194" t="s">
        <v>1</v>
      </c>
      <c r="L186" s="40"/>
      <c r="M186" s="199" t="s">
        <v>1</v>
      </c>
      <c r="N186" s="200" t="s">
        <v>41</v>
      </c>
      <c r="O186" s="72"/>
      <c r="P186" s="201">
        <f>O186*H186</f>
        <v>0</v>
      </c>
      <c r="Q186" s="201">
        <v>0</v>
      </c>
      <c r="R186" s="201">
        <f>Q186*H186</f>
        <v>0</v>
      </c>
      <c r="S186" s="201">
        <v>0</v>
      </c>
      <c r="T186" s="20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03" t="s">
        <v>3999</v>
      </c>
      <c r="AT186" s="203" t="s">
        <v>178</v>
      </c>
      <c r="AU186" s="203" t="s">
        <v>85</v>
      </c>
      <c r="AY186" s="18" t="s">
        <v>175</v>
      </c>
      <c r="BE186" s="204">
        <f>IF(N186="základní",J186,0)</f>
        <v>0</v>
      </c>
      <c r="BF186" s="204">
        <f>IF(N186="snížená",J186,0)</f>
        <v>0</v>
      </c>
      <c r="BG186" s="204">
        <f>IF(N186="zákl. přenesená",J186,0)</f>
        <v>0</v>
      </c>
      <c r="BH186" s="204">
        <f>IF(N186="sníž. přenesená",J186,0)</f>
        <v>0</v>
      </c>
      <c r="BI186" s="204">
        <f>IF(N186="nulová",J186,0)</f>
        <v>0</v>
      </c>
      <c r="BJ186" s="18" t="s">
        <v>83</v>
      </c>
      <c r="BK186" s="204">
        <f>ROUND(I186*H186,2)</f>
        <v>0</v>
      </c>
      <c r="BL186" s="18" t="s">
        <v>3999</v>
      </c>
      <c r="BM186" s="203" t="s">
        <v>4789</v>
      </c>
    </row>
    <row r="187" spans="1:65" s="13" customFormat="1" ht="33.75">
      <c r="B187" s="205"/>
      <c r="C187" s="206"/>
      <c r="D187" s="207" t="s">
        <v>184</v>
      </c>
      <c r="E187" s="208" t="s">
        <v>1</v>
      </c>
      <c r="F187" s="209" t="s">
        <v>4790</v>
      </c>
      <c r="G187" s="206"/>
      <c r="H187" s="208" t="s">
        <v>1</v>
      </c>
      <c r="I187" s="210"/>
      <c r="J187" s="206"/>
      <c r="K187" s="206"/>
      <c r="L187" s="211"/>
      <c r="M187" s="212"/>
      <c r="N187" s="213"/>
      <c r="O187" s="213"/>
      <c r="P187" s="213"/>
      <c r="Q187" s="213"/>
      <c r="R187" s="213"/>
      <c r="S187" s="213"/>
      <c r="T187" s="214"/>
      <c r="AT187" s="215" t="s">
        <v>184</v>
      </c>
      <c r="AU187" s="215" t="s">
        <v>85</v>
      </c>
      <c r="AV187" s="13" t="s">
        <v>83</v>
      </c>
      <c r="AW187" s="13" t="s">
        <v>34</v>
      </c>
      <c r="AX187" s="13" t="s">
        <v>76</v>
      </c>
      <c r="AY187" s="215" t="s">
        <v>175</v>
      </c>
    </row>
    <row r="188" spans="1:65" s="13" customFormat="1" ht="22.5">
      <c r="B188" s="205"/>
      <c r="C188" s="206"/>
      <c r="D188" s="207" t="s">
        <v>184</v>
      </c>
      <c r="E188" s="208" t="s">
        <v>1</v>
      </c>
      <c r="F188" s="209" t="s">
        <v>4791</v>
      </c>
      <c r="G188" s="206"/>
      <c r="H188" s="208" t="s">
        <v>1</v>
      </c>
      <c r="I188" s="210"/>
      <c r="J188" s="206"/>
      <c r="K188" s="206"/>
      <c r="L188" s="211"/>
      <c r="M188" s="212"/>
      <c r="N188" s="213"/>
      <c r="O188" s="213"/>
      <c r="P188" s="213"/>
      <c r="Q188" s="213"/>
      <c r="R188" s="213"/>
      <c r="S188" s="213"/>
      <c r="T188" s="214"/>
      <c r="AT188" s="215" t="s">
        <v>184</v>
      </c>
      <c r="AU188" s="215" t="s">
        <v>85</v>
      </c>
      <c r="AV188" s="13" t="s">
        <v>83</v>
      </c>
      <c r="AW188" s="13" t="s">
        <v>34</v>
      </c>
      <c r="AX188" s="13" t="s">
        <v>76</v>
      </c>
      <c r="AY188" s="215" t="s">
        <v>175</v>
      </c>
    </row>
    <row r="189" spans="1:65" s="14" customFormat="1" ht="11.25">
      <c r="B189" s="216"/>
      <c r="C189" s="217"/>
      <c r="D189" s="207" t="s">
        <v>184</v>
      </c>
      <c r="E189" s="218" t="s">
        <v>1</v>
      </c>
      <c r="F189" s="219" t="s">
        <v>83</v>
      </c>
      <c r="G189" s="217"/>
      <c r="H189" s="220">
        <v>1</v>
      </c>
      <c r="I189" s="221"/>
      <c r="J189" s="217"/>
      <c r="K189" s="217"/>
      <c r="L189" s="222"/>
      <c r="M189" s="223"/>
      <c r="N189" s="224"/>
      <c r="O189" s="224"/>
      <c r="P189" s="224"/>
      <c r="Q189" s="224"/>
      <c r="R189" s="224"/>
      <c r="S189" s="224"/>
      <c r="T189" s="225"/>
      <c r="AT189" s="226" t="s">
        <v>184</v>
      </c>
      <c r="AU189" s="226" t="s">
        <v>85</v>
      </c>
      <c r="AV189" s="14" t="s">
        <v>85</v>
      </c>
      <c r="AW189" s="14" t="s">
        <v>34</v>
      </c>
      <c r="AX189" s="14" t="s">
        <v>83</v>
      </c>
      <c r="AY189" s="226" t="s">
        <v>175</v>
      </c>
    </row>
    <row r="190" spans="1:65" s="12" customFormat="1" ht="22.9" customHeight="1">
      <c r="B190" s="176"/>
      <c r="C190" s="177"/>
      <c r="D190" s="178" t="s">
        <v>75</v>
      </c>
      <c r="E190" s="190" t="s">
        <v>4792</v>
      </c>
      <c r="F190" s="190" t="s">
        <v>4793</v>
      </c>
      <c r="G190" s="177"/>
      <c r="H190" s="177"/>
      <c r="I190" s="180"/>
      <c r="J190" s="191">
        <f>BK190</f>
        <v>0</v>
      </c>
      <c r="K190" s="177"/>
      <c r="L190" s="182"/>
      <c r="M190" s="183"/>
      <c r="N190" s="184"/>
      <c r="O190" s="184"/>
      <c r="P190" s="185">
        <f>SUM(P191:P219)</f>
        <v>0</v>
      </c>
      <c r="Q190" s="184"/>
      <c r="R190" s="185">
        <f>SUM(R191:R219)</f>
        <v>0</v>
      </c>
      <c r="S190" s="184"/>
      <c r="T190" s="186">
        <f>SUM(T191:T219)</f>
        <v>0</v>
      </c>
      <c r="AR190" s="187" t="s">
        <v>209</v>
      </c>
      <c r="AT190" s="188" t="s">
        <v>75</v>
      </c>
      <c r="AU190" s="188" t="s">
        <v>83</v>
      </c>
      <c r="AY190" s="187" t="s">
        <v>175</v>
      </c>
      <c r="BK190" s="189">
        <f>SUM(BK191:BK219)</f>
        <v>0</v>
      </c>
    </row>
    <row r="191" spans="1:65" s="2" customFormat="1" ht="24.2" customHeight="1">
      <c r="A191" s="35"/>
      <c r="B191" s="36"/>
      <c r="C191" s="192" t="s">
        <v>195</v>
      </c>
      <c r="D191" s="192" t="s">
        <v>178</v>
      </c>
      <c r="E191" s="193" t="s">
        <v>4794</v>
      </c>
      <c r="F191" s="194" t="s">
        <v>4795</v>
      </c>
      <c r="G191" s="195" t="s">
        <v>578</v>
      </c>
      <c r="H191" s="196">
        <v>1</v>
      </c>
      <c r="I191" s="197"/>
      <c r="J191" s="198">
        <f>ROUND(I191*H191,2)</f>
        <v>0</v>
      </c>
      <c r="K191" s="194" t="s">
        <v>1</v>
      </c>
      <c r="L191" s="40"/>
      <c r="M191" s="199" t="s">
        <v>1</v>
      </c>
      <c r="N191" s="200" t="s">
        <v>41</v>
      </c>
      <c r="O191" s="72"/>
      <c r="P191" s="201">
        <f>O191*H191</f>
        <v>0</v>
      </c>
      <c r="Q191" s="201">
        <v>0</v>
      </c>
      <c r="R191" s="201">
        <f>Q191*H191</f>
        <v>0</v>
      </c>
      <c r="S191" s="201">
        <v>0</v>
      </c>
      <c r="T191" s="20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03" t="s">
        <v>3999</v>
      </c>
      <c r="AT191" s="203" t="s">
        <v>178</v>
      </c>
      <c r="AU191" s="203" t="s">
        <v>85</v>
      </c>
      <c r="AY191" s="18" t="s">
        <v>175</v>
      </c>
      <c r="BE191" s="204">
        <f>IF(N191="základní",J191,0)</f>
        <v>0</v>
      </c>
      <c r="BF191" s="204">
        <f>IF(N191="snížená",J191,0)</f>
        <v>0</v>
      </c>
      <c r="BG191" s="204">
        <f>IF(N191="zákl. přenesená",J191,0)</f>
        <v>0</v>
      </c>
      <c r="BH191" s="204">
        <f>IF(N191="sníž. přenesená",J191,0)</f>
        <v>0</v>
      </c>
      <c r="BI191" s="204">
        <f>IF(N191="nulová",J191,0)</f>
        <v>0</v>
      </c>
      <c r="BJ191" s="18" t="s">
        <v>83</v>
      </c>
      <c r="BK191" s="204">
        <f>ROUND(I191*H191,2)</f>
        <v>0</v>
      </c>
      <c r="BL191" s="18" t="s">
        <v>3999</v>
      </c>
      <c r="BM191" s="203" t="s">
        <v>4796</v>
      </c>
    </row>
    <row r="192" spans="1:65" s="13" customFormat="1" ht="22.5">
      <c r="B192" s="205"/>
      <c r="C192" s="206"/>
      <c r="D192" s="207" t="s">
        <v>184</v>
      </c>
      <c r="E192" s="208" t="s">
        <v>1</v>
      </c>
      <c r="F192" s="209" t="s">
        <v>4797</v>
      </c>
      <c r="G192" s="206"/>
      <c r="H192" s="208" t="s">
        <v>1</v>
      </c>
      <c r="I192" s="210"/>
      <c r="J192" s="206"/>
      <c r="K192" s="206"/>
      <c r="L192" s="211"/>
      <c r="M192" s="212"/>
      <c r="N192" s="213"/>
      <c r="O192" s="213"/>
      <c r="P192" s="213"/>
      <c r="Q192" s="213"/>
      <c r="R192" s="213"/>
      <c r="S192" s="213"/>
      <c r="T192" s="214"/>
      <c r="AT192" s="215" t="s">
        <v>184</v>
      </c>
      <c r="AU192" s="215" t="s">
        <v>85</v>
      </c>
      <c r="AV192" s="13" t="s">
        <v>83</v>
      </c>
      <c r="AW192" s="13" t="s">
        <v>34</v>
      </c>
      <c r="AX192" s="13" t="s">
        <v>76</v>
      </c>
      <c r="AY192" s="215" t="s">
        <v>175</v>
      </c>
    </row>
    <row r="193" spans="1:65" s="13" customFormat="1" ht="33.75">
      <c r="B193" s="205"/>
      <c r="C193" s="206"/>
      <c r="D193" s="207" t="s">
        <v>184</v>
      </c>
      <c r="E193" s="208" t="s">
        <v>1</v>
      </c>
      <c r="F193" s="209" t="s">
        <v>4798</v>
      </c>
      <c r="G193" s="206"/>
      <c r="H193" s="208" t="s">
        <v>1</v>
      </c>
      <c r="I193" s="210"/>
      <c r="J193" s="206"/>
      <c r="K193" s="206"/>
      <c r="L193" s="211"/>
      <c r="M193" s="212"/>
      <c r="N193" s="213"/>
      <c r="O193" s="213"/>
      <c r="P193" s="213"/>
      <c r="Q193" s="213"/>
      <c r="R193" s="213"/>
      <c r="S193" s="213"/>
      <c r="T193" s="214"/>
      <c r="AT193" s="215" t="s">
        <v>184</v>
      </c>
      <c r="AU193" s="215" t="s">
        <v>85</v>
      </c>
      <c r="AV193" s="13" t="s">
        <v>83</v>
      </c>
      <c r="AW193" s="13" t="s">
        <v>34</v>
      </c>
      <c r="AX193" s="13" t="s">
        <v>76</v>
      </c>
      <c r="AY193" s="215" t="s">
        <v>175</v>
      </c>
    </row>
    <row r="194" spans="1:65" s="13" customFormat="1" ht="11.25">
      <c r="B194" s="205"/>
      <c r="C194" s="206"/>
      <c r="D194" s="207" t="s">
        <v>184</v>
      </c>
      <c r="E194" s="208" t="s">
        <v>1</v>
      </c>
      <c r="F194" s="209" t="s">
        <v>4799</v>
      </c>
      <c r="G194" s="206"/>
      <c r="H194" s="208" t="s">
        <v>1</v>
      </c>
      <c r="I194" s="210"/>
      <c r="J194" s="206"/>
      <c r="K194" s="206"/>
      <c r="L194" s="211"/>
      <c r="M194" s="212"/>
      <c r="N194" s="213"/>
      <c r="O194" s="213"/>
      <c r="P194" s="213"/>
      <c r="Q194" s="213"/>
      <c r="R194" s="213"/>
      <c r="S194" s="213"/>
      <c r="T194" s="214"/>
      <c r="AT194" s="215" t="s">
        <v>184</v>
      </c>
      <c r="AU194" s="215" t="s">
        <v>85</v>
      </c>
      <c r="AV194" s="13" t="s">
        <v>83</v>
      </c>
      <c r="AW194" s="13" t="s">
        <v>34</v>
      </c>
      <c r="AX194" s="13" t="s">
        <v>76</v>
      </c>
      <c r="AY194" s="215" t="s">
        <v>175</v>
      </c>
    </row>
    <row r="195" spans="1:65" s="13" customFormat="1" ht="11.25">
      <c r="B195" s="205"/>
      <c r="C195" s="206"/>
      <c r="D195" s="207" t="s">
        <v>184</v>
      </c>
      <c r="E195" s="208" t="s">
        <v>1</v>
      </c>
      <c r="F195" s="209" t="s">
        <v>4800</v>
      </c>
      <c r="G195" s="206"/>
      <c r="H195" s="208" t="s">
        <v>1</v>
      </c>
      <c r="I195" s="210"/>
      <c r="J195" s="206"/>
      <c r="K195" s="206"/>
      <c r="L195" s="211"/>
      <c r="M195" s="212"/>
      <c r="N195" s="213"/>
      <c r="O195" s="213"/>
      <c r="P195" s="213"/>
      <c r="Q195" s="213"/>
      <c r="R195" s="213"/>
      <c r="S195" s="213"/>
      <c r="T195" s="214"/>
      <c r="AT195" s="215" t="s">
        <v>184</v>
      </c>
      <c r="AU195" s="215" t="s">
        <v>85</v>
      </c>
      <c r="AV195" s="13" t="s">
        <v>83</v>
      </c>
      <c r="AW195" s="13" t="s">
        <v>34</v>
      </c>
      <c r="AX195" s="13" t="s">
        <v>76</v>
      </c>
      <c r="AY195" s="215" t="s">
        <v>175</v>
      </c>
    </row>
    <row r="196" spans="1:65" s="13" customFormat="1" ht="22.5">
      <c r="B196" s="205"/>
      <c r="C196" s="206"/>
      <c r="D196" s="207" t="s">
        <v>184</v>
      </c>
      <c r="E196" s="208" t="s">
        <v>1</v>
      </c>
      <c r="F196" s="209" t="s">
        <v>4801</v>
      </c>
      <c r="G196" s="206"/>
      <c r="H196" s="208" t="s">
        <v>1</v>
      </c>
      <c r="I196" s="210"/>
      <c r="J196" s="206"/>
      <c r="K196" s="206"/>
      <c r="L196" s="211"/>
      <c r="M196" s="212"/>
      <c r="N196" s="213"/>
      <c r="O196" s="213"/>
      <c r="P196" s="213"/>
      <c r="Q196" s="213"/>
      <c r="R196" s="213"/>
      <c r="S196" s="213"/>
      <c r="T196" s="214"/>
      <c r="AT196" s="215" t="s">
        <v>184</v>
      </c>
      <c r="AU196" s="215" t="s">
        <v>85</v>
      </c>
      <c r="AV196" s="13" t="s">
        <v>83</v>
      </c>
      <c r="AW196" s="13" t="s">
        <v>34</v>
      </c>
      <c r="AX196" s="13" t="s">
        <v>76</v>
      </c>
      <c r="AY196" s="215" t="s">
        <v>175</v>
      </c>
    </row>
    <row r="197" spans="1:65" s="13" customFormat="1" ht="11.25">
      <c r="B197" s="205"/>
      <c r="C197" s="206"/>
      <c r="D197" s="207" t="s">
        <v>184</v>
      </c>
      <c r="E197" s="208" t="s">
        <v>1</v>
      </c>
      <c r="F197" s="209" t="s">
        <v>4802</v>
      </c>
      <c r="G197" s="206"/>
      <c r="H197" s="208" t="s">
        <v>1</v>
      </c>
      <c r="I197" s="210"/>
      <c r="J197" s="206"/>
      <c r="K197" s="206"/>
      <c r="L197" s="211"/>
      <c r="M197" s="212"/>
      <c r="N197" s="213"/>
      <c r="O197" s="213"/>
      <c r="P197" s="213"/>
      <c r="Q197" s="213"/>
      <c r="R197" s="213"/>
      <c r="S197" s="213"/>
      <c r="T197" s="214"/>
      <c r="AT197" s="215" t="s">
        <v>184</v>
      </c>
      <c r="AU197" s="215" t="s">
        <v>85</v>
      </c>
      <c r="AV197" s="13" t="s">
        <v>83</v>
      </c>
      <c r="AW197" s="13" t="s">
        <v>34</v>
      </c>
      <c r="AX197" s="13" t="s">
        <v>76</v>
      </c>
      <c r="AY197" s="215" t="s">
        <v>175</v>
      </c>
    </row>
    <row r="198" spans="1:65" s="13" customFormat="1" ht="22.5">
      <c r="B198" s="205"/>
      <c r="C198" s="206"/>
      <c r="D198" s="207" t="s">
        <v>184</v>
      </c>
      <c r="E198" s="208" t="s">
        <v>1</v>
      </c>
      <c r="F198" s="209" t="s">
        <v>4803</v>
      </c>
      <c r="G198" s="206"/>
      <c r="H198" s="208" t="s">
        <v>1</v>
      </c>
      <c r="I198" s="210"/>
      <c r="J198" s="206"/>
      <c r="K198" s="206"/>
      <c r="L198" s="211"/>
      <c r="M198" s="212"/>
      <c r="N198" s="213"/>
      <c r="O198" s="213"/>
      <c r="P198" s="213"/>
      <c r="Q198" s="213"/>
      <c r="R198" s="213"/>
      <c r="S198" s="213"/>
      <c r="T198" s="214"/>
      <c r="AT198" s="215" t="s">
        <v>184</v>
      </c>
      <c r="AU198" s="215" t="s">
        <v>85</v>
      </c>
      <c r="AV198" s="13" t="s">
        <v>83</v>
      </c>
      <c r="AW198" s="13" t="s">
        <v>34</v>
      </c>
      <c r="AX198" s="13" t="s">
        <v>76</v>
      </c>
      <c r="AY198" s="215" t="s">
        <v>175</v>
      </c>
    </row>
    <row r="199" spans="1:65" s="13" customFormat="1" ht="33.75">
      <c r="B199" s="205"/>
      <c r="C199" s="206"/>
      <c r="D199" s="207" t="s">
        <v>184</v>
      </c>
      <c r="E199" s="208" t="s">
        <v>1</v>
      </c>
      <c r="F199" s="209" t="s">
        <v>4804</v>
      </c>
      <c r="G199" s="206"/>
      <c r="H199" s="208" t="s">
        <v>1</v>
      </c>
      <c r="I199" s="210"/>
      <c r="J199" s="206"/>
      <c r="K199" s="206"/>
      <c r="L199" s="211"/>
      <c r="M199" s="212"/>
      <c r="N199" s="213"/>
      <c r="O199" s="213"/>
      <c r="P199" s="213"/>
      <c r="Q199" s="213"/>
      <c r="R199" s="213"/>
      <c r="S199" s="213"/>
      <c r="T199" s="214"/>
      <c r="AT199" s="215" t="s">
        <v>184</v>
      </c>
      <c r="AU199" s="215" t="s">
        <v>85</v>
      </c>
      <c r="AV199" s="13" t="s">
        <v>83</v>
      </c>
      <c r="AW199" s="13" t="s">
        <v>34</v>
      </c>
      <c r="AX199" s="13" t="s">
        <v>76</v>
      </c>
      <c r="AY199" s="215" t="s">
        <v>175</v>
      </c>
    </row>
    <row r="200" spans="1:65" s="13" customFormat="1" ht="11.25">
      <c r="B200" s="205"/>
      <c r="C200" s="206"/>
      <c r="D200" s="207" t="s">
        <v>184</v>
      </c>
      <c r="E200" s="208" t="s">
        <v>1</v>
      </c>
      <c r="F200" s="209" t="s">
        <v>4805</v>
      </c>
      <c r="G200" s="206"/>
      <c r="H200" s="208" t="s">
        <v>1</v>
      </c>
      <c r="I200" s="210"/>
      <c r="J200" s="206"/>
      <c r="K200" s="206"/>
      <c r="L200" s="211"/>
      <c r="M200" s="212"/>
      <c r="N200" s="213"/>
      <c r="O200" s="213"/>
      <c r="P200" s="213"/>
      <c r="Q200" s="213"/>
      <c r="R200" s="213"/>
      <c r="S200" s="213"/>
      <c r="T200" s="214"/>
      <c r="AT200" s="215" t="s">
        <v>184</v>
      </c>
      <c r="AU200" s="215" t="s">
        <v>85</v>
      </c>
      <c r="AV200" s="13" t="s">
        <v>83</v>
      </c>
      <c r="AW200" s="13" t="s">
        <v>34</v>
      </c>
      <c r="AX200" s="13" t="s">
        <v>76</v>
      </c>
      <c r="AY200" s="215" t="s">
        <v>175</v>
      </c>
    </row>
    <row r="201" spans="1:65" s="14" customFormat="1" ht="11.25">
      <c r="B201" s="216"/>
      <c r="C201" s="217"/>
      <c r="D201" s="207" t="s">
        <v>184</v>
      </c>
      <c r="E201" s="218" t="s">
        <v>1</v>
      </c>
      <c r="F201" s="219" t="s">
        <v>83</v>
      </c>
      <c r="G201" s="217"/>
      <c r="H201" s="220">
        <v>1</v>
      </c>
      <c r="I201" s="221"/>
      <c r="J201" s="217"/>
      <c r="K201" s="217"/>
      <c r="L201" s="222"/>
      <c r="M201" s="223"/>
      <c r="N201" s="224"/>
      <c r="O201" s="224"/>
      <c r="P201" s="224"/>
      <c r="Q201" s="224"/>
      <c r="R201" s="224"/>
      <c r="S201" s="224"/>
      <c r="T201" s="225"/>
      <c r="AT201" s="226" t="s">
        <v>184</v>
      </c>
      <c r="AU201" s="226" t="s">
        <v>85</v>
      </c>
      <c r="AV201" s="14" t="s">
        <v>85</v>
      </c>
      <c r="AW201" s="14" t="s">
        <v>34</v>
      </c>
      <c r="AX201" s="14" t="s">
        <v>83</v>
      </c>
      <c r="AY201" s="226" t="s">
        <v>175</v>
      </c>
    </row>
    <row r="202" spans="1:65" s="2" customFormat="1" ht="16.5" customHeight="1">
      <c r="A202" s="35"/>
      <c r="B202" s="36"/>
      <c r="C202" s="192" t="s">
        <v>258</v>
      </c>
      <c r="D202" s="192" t="s">
        <v>178</v>
      </c>
      <c r="E202" s="193" t="s">
        <v>4806</v>
      </c>
      <c r="F202" s="194" t="s">
        <v>4807</v>
      </c>
      <c r="G202" s="195" t="s">
        <v>578</v>
      </c>
      <c r="H202" s="196">
        <v>1</v>
      </c>
      <c r="I202" s="197"/>
      <c r="J202" s="198">
        <f>ROUND(I202*H202,2)</f>
        <v>0</v>
      </c>
      <c r="K202" s="194" t="s">
        <v>4730</v>
      </c>
      <c r="L202" s="40"/>
      <c r="M202" s="199" t="s">
        <v>1</v>
      </c>
      <c r="N202" s="200" t="s">
        <v>41</v>
      </c>
      <c r="O202" s="72"/>
      <c r="P202" s="201">
        <f>O202*H202</f>
        <v>0</v>
      </c>
      <c r="Q202" s="201">
        <v>0</v>
      </c>
      <c r="R202" s="201">
        <f>Q202*H202</f>
        <v>0</v>
      </c>
      <c r="S202" s="201">
        <v>0</v>
      </c>
      <c r="T202" s="20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03" t="s">
        <v>3999</v>
      </c>
      <c r="AT202" s="203" t="s">
        <v>178</v>
      </c>
      <c r="AU202" s="203" t="s">
        <v>85</v>
      </c>
      <c r="AY202" s="18" t="s">
        <v>175</v>
      </c>
      <c r="BE202" s="204">
        <f>IF(N202="základní",J202,0)</f>
        <v>0</v>
      </c>
      <c r="BF202" s="204">
        <f>IF(N202="snížená",J202,0)</f>
        <v>0</v>
      </c>
      <c r="BG202" s="204">
        <f>IF(N202="zákl. přenesená",J202,0)</f>
        <v>0</v>
      </c>
      <c r="BH202" s="204">
        <f>IF(N202="sníž. přenesená",J202,0)</f>
        <v>0</v>
      </c>
      <c r="BI202" s="204">
        <f>IF(N202="nulová",J202,0)</f>
        <v>0</v>
      </c>
      <c r="BJ202" s="18" t="s">
        <v>83</v>
      </c>
      <c r="BK202" s="204">
        <f>ROUND(I202*H202,2)</f>
        <v>0</v>
      </c>
      <c r="BL202" s="18" t="s">
        <v>3999</v>
      </c>
      <c r="BM202" s="203" t="s">
        <v>4808</v>
      </c>
    </row>
    <row r="203" spans="1:65" s="13" customFormat="1" ht="22.5">
      <c r="B203" s="205"/>
      <c r="C203" s="206"/>
      <c r="D203" s="207" t="s">
        <v>184</v>
      </c>
      <c r="E203" s="208" t="s">
        <v>1</v>
      </c>
      <c r="F203" s="209" t="s">
        <v>4809</v>
      </c>
      <c r="G203" s="206"/>
      <c r="H203" s="208" t="s">
        <v>1</v>
      </c>
      <c r="I203" s="210"/>
      <c r="J203" s="206"/>
      <c r="K203" s="206"/>
      <c r="L203" s="211"/>
      <c r="M203" s="212"/>
      <c r="N203" s="213"/>
      <c r="O203" s="213"/>
      <c r="P203" s="213"/>
      <c r="Q203" s="213"/>
      <c r="R203" s="213"/>
      <c r="S203" s="213"/>
      <c r="T203" s="214"/>
      <c r="AT203" s="215" t="s">
        <v>184</v>
      </c>
      <c r="AU203" s="215" t="s">
        <v>85</v>
      </c>
      <c r="AV203" s="13" t="s">
        <v>83</v>
      </c>
      <c r="AW203" s="13" t="s">
        <v>34</v>
      </c>
      <c r="AX203" s="13" t="s">
        <v>76</v>
      </c>
      <c r="AY203" s="215" t="s">
        <v>175</v>
      </c>
    </row>
    <row r="204" spans="1:65" s="13" customFormat="1" ht="22.5">
      <c r="B204" s="205"/>
      <c r="C204" s="206"/>
      <c r="D204" s="207" t="s">
        <v>184</v>
      </c>
      <c r="E204" s="208" t="s">
        <v>1</v>
      </c>
      <c r="F204" s="209" t="s">
        <v>4810</v>
      </c>
      <c r="G204" s="206"/>
      <c r="H204" s="208" t="s">
        <v>1</v>
      </c>
      <c r="I204" s="210"/>
      <c r="J204" s="206"/>
      <c r="K204" s="206"/>
      <c r="L204" s="211"/>
      <c r="M204" s="212"/>
      <c r="N204" s="213"/>
      <c r="O204" s="213"/>
      <c r="P204" s="213"/>
      <c r="Q204" s="213"/>
      <c r="R204" s="213"/>
      <c r="S204" s="213"/>
      <c r="T204" s="214"/>
      <c r="AT204" s="215" t="s">
        <v>184</v>
      </c>
      <c r="AU204" s="215" t="s">
        <v>85</v>
      </c>
      <c r="AV204" s="13" t="s">
        <v>83</v>
      </c>
      <c r="AW204" s="13" t="s">
        <v>34</v>
      </c>
      <c r="AX204" s="13" t="s">
        <v>76</v>
      </c>
      <c r="AY204" s="215" t="s">
        <v>175</v>
      </c>
    </row>
    <row r="205" spans="1:65" s="13" customFormat="1" ht="33.75">
      <c r="B205" s="205"/>
      <c r="C205" s="206"/>
      <c r="D205" s="207" t="s">
        <v>184</v>
      </c>
      <c r="E205" s="208" t="s">
        <v>1</v>
      </c>
      <c r="F205" s="209" t="s">
        <v>4811</v>
      </c>
      <c r="G205" s="206"/>
      <c r="H205" s="208" t="s">
        <v>1</v>
      </c>
      <c r="I205" s="210"/>
      <c r="J205" s="206"/>
      <c r="K205" s="206"/>
      <c r="L205" s="211"/>
      <c r="M205" s="212"/>
      <c r="N205" s="213"/>
      <c r="O205" s="213"/>
      <c r="P205" s="213"/>
      <c r="Q205" s="213"/>
      <c r="R205" s="213"/>
      <c r="S205" s="213"/>
      <c r="T205" s="214"/>
      <c r="AT205" s="215" t="s">
        <v>184</v>
      </c>
      <c r="AU205" s="215" t="s">
        <v>85</v>
      </c>
      <c r="AV205" s="13" t="s">
        <v>83</v>
      </c>
      <c r="AW205" s="13" t="s">
        <v>34</v>
      </c>
      <c r="AX205" s="13" t="s">
        <v>76</v>
      </c>
      <c r="AY205" s="215" t="s">
        <v>175</v>
      </c>
    </row>
    <row r="206" spans="1:65" s="13" customFormat="1" ht="33.75">
      <c r="B206" s="205"/>
      <c r="C206" s="206"/>
      <c r="D206" s="207" t="s">
        <v>184</v>
      </c>
      <c r="E206" s="208" t="s">
        <v>1</v>
      </c>
      <c r="F206" s="209" t="s">
        <v>4812</v>
      </c>
      <c r="G206" s="206"/>
      <c r="H206" s="208" t="s">
        <v>1</v>
      </c>
      <c r="I206" s="210"/>
      <c r="J206" s="206"/>
      <c r="K206" s="206"/>
      <c r="L206" s="211"/>
      <c r="M206" s="212"/>
      <c r="N206" s="213"/>
      <c r="O206" s="213"/>
      <c r="P206" s="213"/>
      <c r="Q206" s="213"/>
      <c r="R206" s="213"/>
      <c r="S206" s="213"/>
      <c r="T206" s="214"/>
      <c r="AT206" s="215" t="s">
        <v>184</v>
      </c>
      <c r="AU206" s="215" t="s">
        <v>85</v>
      </c>
      <c r="AV206" s="13" t="s">
        <v>83</v>
      </c>
      <c r="AW206" s="13" t="s">
        <v>34</v>
      </c>
      <c r="AX206" s="13" t="s">
        <v>76</v>
      </c>
      <c r="AY206" s="215" t="s">
        <v>175</v>
      </c>
    </row>
    <row r="207" spans="1:65" s="13" customFormat="1" ht="33.75">
      <c r="B207" s="205"/>
      <c r="C207" s="206"/>
      <c r="D207" s="207" t="s">
        <v>184</v>
      </c>
      <c r="E207" s="208" t="s">
        <v>1</v>
      </c>
      <c r="F207" s="209" t="s">
        <v>4813</v>
      </c>
      <c r="G207" s="206"/>
      <c r="H207" s="208" t="s">
        <v>1</v>
      </c>
      <c r="I207" s="210"/>
      <c r="J207" s="206"/>
      <c r="K207" s="206"/>
      <c r="L207" s="211"/>
      <c r="M207" s="212"/>
      <c r="N207" s="213"/>
      <c r="O207" s="213"/>
      <c r="P207" s="213"/>
      <c r="Q207" s="213"/>
      <c r="R207" s="213"/>
      <c r="S207" s="213"/>
      <c r="T207" s="214"/>
      <c r="AT207" s="215" t="s">
        <v>184</v>
      </c>
      <c r="AU207" s="215" t="s">
        <v>85</v>
      </c>
      <c r="AV207" s="13" t="s">
        <v>83</v>
      </c>
      <c r="AW207" s="13" t="s">
        <v>34</v>
      </c>
      <c r="AX207" s="13" t="s">
        <v>76</v>
      </c>
      <c r="AY207" s="215" t="s">
        <v>175</v>
      </c>
    </row>
    <row r="208" spans="1:65" s="13" customFormat="1" ht="11.25">
      <c r="B208" s="205"/>
      <c r="C208" s="206"/>
      <c r="D208" s="207" t="s">
        <v>184</v>
      </c>
      <c r="E208" s="208" t="s">
        <v>1</v>
      </c>
      <c r="F208" s="209" t="s">
        <v>4814</v>
      </c>
      <c r="G208" s="206"/>
      <c r="H208" s="208" t="s">
        <v>1</v>
      </c>
      <c r="I208" s="210"/>
      <c r="J208" s="206"/>
      <c r="K208" s="206"/>
      <c r="L208" s="211"/>
      <c r="M208" s="212"/>
      <c r="N208" s="213"/>
      <c r="O208" s="213"/>
      <c r="P208" s="213"/>
      <c r="Q208" s="213"/>
      <c r="R208" s="213"/>
      <c r="S208" s="213"/>
      <c r="T208" s="214"/>
      <c r="AT208" s="215" t="s">
        <v>184</v>
      </c>
      <c r="AU208" s="215" t="s">
        <v>85</v>
      </c>
      <c r="AV208" s="13" t="s">
        <v>83</v>
      </c>
      <c r="AW208" s="13" t="s">
        <v>34</v>
      </c>
      <c r="AX208" s="13" t="s">
        <v>76</v>
      </c>
      <c r="AY208" s="215" t="s">
        <v>175</v>
      </c>
    </row>
    <row r="209" spans="1:65" s="13" customFormat="1" ht="33.75">
      <c r="B209" s="205"/>
      <c r="C209" s="206"/>
      <c r="D209" s="207" t="s">
        <v>184</v>
      </c>
      <c r="E209" s="208" t="s">
        <v>1</v>
      </c>
      <c r="F209" s="209" t="s">
        <v>4815</v>
      </c>
      <c r="G209" s="206"/>
      <c r="H209" s="208" t="s">
        <v>1</v>
      </c>
      <c r="I209" s="210"/>
      <c r="J209" s="206"/>
      <c r="K209" s="206"/>
      <c r="L209" s="211"/>
      <c r="M209" s="212"/>
      <c r="N209" s="213"/>
      <c r="O209" s="213"/>
      <c r="P209" s="213"/>
      <c r="Q209" s="213"/>
      <c r="R209" s="213"/>
      <c r="S209" s="213"/>
      <c r="T209" s="214"/>
      <c r="AT209" s="215" t="s">
        <v>184</v>
      </c>
      <c r="AU209" s="215" t="s">
        <v>85</v>
      </c>
      <c r="AV209" s="13" t="s">
        <v>83</v>
      </c>
      <c r="AW209" s="13" t="s">
        <v>34</v>
      </c>
      <c r="AX209" s="13" t="s">
        <v>76</v>
      </c>
      <c r="AY209" s="215" t="s">
        <v>175</v>
      </c>
    </row>
    <row r="210" spans="1:65" s="13" customFormat="1" ht="11.25">
      <c r="B210" s="205"/>
      <c r="C210" s="206"/>
      <c r="D210" s="207" t="s">
        <v>184</v>
      </c>
      <c r="E210" s="208" t="s">
        <v>1</v>
      </c>
      <c r="F210" s="209" t="s">
        <v>4816</v>
      </c>
      <c r="G210" s="206"/>
      <c r="H210" s="208" t="s">
        <v>1</v>
      </c>
      <c r="I210" s="210"/>
      <c r="J210" s="206"/>
      <c r="K210" s="206"/>
      <c r="L210" s="211"/>
      <c r="M210" s="212"/>
      <c r="N210" s="213"/>
      <c r="O210" s="213"/>
      <c r="P210" s="213"/>
      <c r="Q210" s="213"/>
      <c r="R210" s="213"/>
      <c r="S210" s="213"/>
      <c r="T210" s="214"/>
      <c r="AT210" s="215" t="s">
        <v>184</v>
      </c>
      <c r="AU210" s="215" t="s">
        <v>85</v>
      </c>
      <c r="AV210" s="13" t="s">
        <v>83</v>
      </c>
      <c r="AW210" s="13" t="s">
        <v>34</v>
      </c>
      <c r="AX210" s="13" t="s">
        <v>76</v>
      </c>
      <c r="AY210" s="215" t="s">
        <v>175</v>
      </c>
    </row>
    <row r="211" spans="1:65" s="13" customFormat="1" ht="22.5">
      <c r="B211" s="205"/>
      <c r="C211" s="206"/>
      <c r="D211" s="207" t="s">
        <v>184</v>
      </c>
      <c r="E211" s="208" t="s">
        <v>1</v>
      </c>
      <c r="F211" s="209" t="s">
        <v>4817</v>
      </c>
      <c r="G211" s="206"/>
      <c r="H211" s="208" t="s">
        <v>1</v>
      </c>
      <c r="I211" s="210"/>
      <c r="J211" s="206"/>
      <c r="K211" s="206"/>
      <c r="L211" s="211"/>
      <c r="M211" s="212"/>
      <c r="N211" s="213"/>
      <c r="O211" s="213"/>
      <c r="P211" s="213"/>
      <c r="Q211" s="213"/>
      <c r="R211" s="213"/>
      <c r="S211" s="213"/>
      <c r="T211" s="214"/>
      <c r="AT211" s="215" t="s">
        <v>184</v>
      </c>
      <c r="AU211" s="215" t="s">
        <v>85</v>
      </c>
      <c r="AV211" s="13" t="s">
        <v>83</v>
      </c>
      <c r="AW211" s="13" t="s">
        <v>34</v>
      </c>
      <c r="AX211" s="13" t="s">
        <v>76</v>
      </c>
      <c r="AY211" s="215" t="s">
        <v>175</v>
      </c>
    </row>
    <row r="212" spans="1:65" s="13" customFormat="1" ht="22.5">
      <c r="B212" s="205"/>
      <c r="C212" s="206"/>
      <c r="D212" s="207" t="s">
        <v>184</v>
      </c>
      <c r="E212" s="208" t="s">
        <v>1</v>
      </c>
      <c r="F212" s="209" t="s">
        <v>4818</v>
      </c>
      <c r="G212" s="206"/>
      <c r="H212" s="208" t="s">
        <v>1</v>
      </c>
      <c r="I212" s="210"/>
      <c r="J212" s="206"/>
      <c r="K212" s="206"/>
      <c r="L212" s="211"/>
      <c r="M212" s="212"/>
      <c r="N212" s="213"/>
      <c r="O212" s="213"/>
      <c r="P212" s="213"/>
      <c r="Q212" s="213"/>
      <c r="R212" s="213"/>
      <c r="S212" s="213"/>
      <c r="T212" s="214"/>
      <c r="AT212" s="215" t="s">
        <v>184</v>
      </c>
      <c r="AU212" s="215" t="s">
        <v>85</v>
      </c>
      <c r="AV212" s="13" t="s">
        <v>83</v>
      </c>
      <c r="AW212" s="13" t="s">
        <v>34</v>
      </c>
      <c r="AX212" s="13" t="s">
        <v>76</v>
      </c>
      <c r="AY212" s="215" t="s">
        <v>175</v>
      </c>
    </row>
    <row r="213" spans="1:65" s="14" customFormat="1" ht="11.25">
      <c r="B213" s="216"/>
      <c r="C213" s="217"/>
      <c r="D213" s="207" t="s">
        <v>184</v>
      </c>
      <c r="E213" s="218" t="s">
        <v>1</v>
      </c>
      <c r="F213" s="219" t="s">
        <v>83</v>
      </c>
      <c r="G213" s="217"/>
      <c r="H213" s="220">
        <v>1</v>
      </c>
      <c r="I213" s="221"/>
      <c r="J213" s="217"/>
      <c r="K213" s="217"/>
      <c r="L213" s="222"/>
      <c r="M213" s="223"/>
      <c r="N213" s="224"/>
      <c r="O213" s="224"/>
      <c r="P213" s="224"/>
      <c r="Q213" s="224"/>
      <c r="R213" s="224"/>
      <c r="S213" s="224"/>
      <c r="T213" s="225"/>
      <c r="AT213" s="226" t="s">
        <v>184</v>
      </c>
      <c r="AU213" s="226" t="s">
        <v>85</v>
      </c>
      <c r="AV213" s="14" t="s">
        <v>85</v>
      </c>
      <c r="AW213" s="14" t="s">
        <v>34</v>
      </c>
      <c r="AX213" s="14" t="s">
        <v>83</v>
      </c>
      <c r="AY213" s="226" t="s">
        <v>175</v>
      </c>
    </row>
    <row r="214" spans="1:65" s="2" customFormat="1" ht="16.5" customHeight="1">
      <c r="A214" s="35"/>
      <c r="B214" s="36"/>
      <c r="C214" s="192" t="s">
        <v>188</v>
      </c>
      <c r="D214" s="192" t="s">
        <v>178</v>
      </c>
      <c r="E214" s="193" t="s">
        <v>4819</v>
      </c>
      <c r="F214" s="194" t="s">
        <v>4820</v>
      </c>
      <c r="G214" s="195" t="s">
        <v>578</v>
      </c>
      <c r="H214" s="196">
        <v>1</v>
      </c>
      <c r="I214" s="197"/>
      <c r="J214" s="198">
        <f>ROUND(I214*H214,2)</f>
        <v>0</v>
      </c>
      <c r="K214" s="194" t="s">
        <v>1</v>
      </c>
      <c r="L214" s="40"/>
      <c r="M214" s="199" t="s">
        <v>1</v>
      </c>
      <c r="N214" s="200" t="s">
        <v>41</v>
      </c>
      <c r="O214" s="72"/>
      <c r="P214" s="201">
        <f>O214*H214</f>
        <v>0</v>
      </c>
      <c r="Q214" s="201">
        <v>0</v>
      </c>
      <c r="R214" s="201">
        <f>Q214*H214</f>
        <v>0</v>
      </c>
      <c r="S214" s="201">
        <v>0</v>
      </c>
      <c r="T214" s="202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03" t="s">
        <v>3999</v>
      </c>
      <c r="AT214" s="203" t="s">
        <v>178</v>
      </c>
      <c r="AU214" s="203" t="s">
        <v>85</v>
      </c>
      <c r="AY214" s="18" t="s">
        <v>175</v>
      </c>
      <c r="BE214" s="204">
        <f>IF(N214="základní",J214,0)</f>
        <v>0</v>
      </c>
      <c r="BF214" s="204">
        <f>IF(N214="snížená",J214,0)</f>
        <v>0</v>
      </c>
      <c r="BG214" s="204">
        <f>IF(N214="zákl. přenesená",J214,0)</f>
        <v>0</v>
      </c>
      <c r="BH214" s="204">
        <f>IF(N214="sníž. přenesená",J214,0)</f>
        <v>0</v>
      </c>
      <c r="BI214" s="204">
        <f>IF(N214="nulová",J214,0)</f>
        <v>0</v>
      </c>
      <c r="BJ214" s="18" t="s">
        <v>83</v>
      </c>
      <c r="BK214" s="204">
        <f>ROUND(I214*H214,2)</f>
        <v>0</v>
      </c>
      <c r="BL214" s="18" t="s">
        <v>3999</v>
      </c>
      <c r="BM214" s="203" t="s">
        <v>4821</v>
      </c>
    </row>
    <row r="215" spans="1:65" s="13" customFormat="1" ht="22.5">
      <c r="B215" s="205"/>
      <c r="C215" s="206"/>
      <c r="D215" s="207" t="s">
        <v>184</v>
      </c>
      <c r="E215" s="208" t="s">
        <v>1</v>
      </c>
      <c r="F215" s="209" t="s">
        <v>4822</v>
      </c>
      <c r="G215" s="206"/>
      <c r="H215" s="208" t="s">
        <v>1</v>
      </c>
      <c r="I215" s="210"/>
      <c r="J215" s="206"/>
      <c r="K215" s="206"/>
      <c r="L215" s="211"/>
      <c r="M215" s="212"/>
      <c r="N215" s="213"/>
      <c r="O215" s="213"/>
      <c r="P215" s="213"/>
      <c r="Q215" s="213"/>
      <c r="R215" s="213"/>
      <c r="S215" s="213"/>
      <c r="T215" s="214"/>
      <c r="AT215" s="215" t="s">
        <v>184</v>
      </c>
      <c r="AU215" s="215" t="s">
        <v>85</v>
      </c>
      <c r="AV215" s="13" t="s">
        <v>83</v>
      </c>
      <c r="AW215" s="13" t="s">
        <v>34</v>
      </c>
      <c r="AX215" s="13" t="s">
        <v>76</v>
      </c>
      <c r="AY215" s="215" t="s">
        <v>175</v>
      </c>
    </row>
    <row r="216" spans="1:65" s="14" customFormat="1" ht="11.25">
      <c r="B216" s="216"/>
      <c r="C216" s="217"/>
      <c r="D216" s="207" t="s">
        <v>184</v>
      </c>
      <c r="E216" s="218" t="s">
        <v>1</v>
      </c>
      <c r="F216" s="219" t="s">
        <v>83</v>
      </c>
      <c r="G216" s="217"/>
      <c r="H216" s="220">
        <v>1</v>
      </c>
      <c r="I216" s="221"/>
      <c r="J216" s="217"/>
      <c r="K216" s="217"/>
      <c r="L216" s="222"/>
      <c r="M216" s="223"/>
      <c r="N216" s="224"/>
      <c r="O216" s="224"/>
      <c r="P216" s="224"/>
      <c r="Q216" s="224"/>
      <c r="R216" s="224"/>
      <c r="S216" s="224"/>
      <c r="T216" s="225"/>
      <c r="AT216" s="226" t="s">
        <v>184</v>
      </c>
      <c r="AU216" s="226" t="s">
        <v>85</v>
      </c>
      <c r="AV216" s="14" t="s">
        <v>85</v>
      </c>
      <c r="AW216" s="14" t="s">
        <v>34</v>
      </c>
      <c r="AX216" s="14" t="s">
        <v>83</v>
      </c>
      <c r="AY216" s="226" t="s">
        <v>175</v>
      </c>
    </row>
    <row r="217" spans="1:65" s="2" customFormat="1" ht="16.5" customHeight="1">
      <c r="A217" s="35"/>
      <c r="B217" s="36"/>
      <c r="C217" s="192" t="s">
        <v>8</v>
      </c>
      <c r="D217" s="192" t="s">
        <v>178</v>
      </c>
      <c r="E217" s="193" t="s">
        <v>4823</v>
      </c>
      <c r="F217" s="194" t="s">
        <v>4824</v>
      </c>
      <c r="G217" s="195" t="s">
        <v>578</v>
      </c>
      <c r="H217" s="196">
        <v>1</v>
      </c>
      <c r="I217" s="197"/>
      <c r="J217" s="198">
        <f>ROUND(I217*H217,2)</f>
        <v>0</v>
      </c>
      <c r="K217" s="194" t="s">
        <v>1</v>
      </c>
      <c r="L217" s="40"/>
      <c r="M217" s="199" t="s">
        <v>1</v>
      </c>
      <c r="N217" s="200" t="s">
        <v>41</v>
      </c>
      <c r="O217" s="72"/>
      <c r="P217" s="201">
        <f>O217*H217</f>
        <v>0</v>
      </c>
      <c r="Q217" s="201">
        <v>0</v>
      </c>
      <c r="R217" s="201">
        <f>Q217*H217</f>
        <v>0</v>
      </c>
      <c r="S217" s="201">
        <v>0</v>
      </c>
      <c r="T217" s="20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03" t="s">
        <v>3999</v>
      </c>
      <c r="AT217" s="203" t="s">
        <v>178</v>
      </c>
      <c r="AU217" s="203" t="s">
        <v>85</v>
      </c>
      <c r="AY217" s="18" t="s">
        <v>175</v>
      </c>
      <c r="BE217" s="204">
        <f>IF(N217="základní",J217,0)</f>
        <v>0</v>
      </c>
      <c r="BF217" s="204">
        <f>IF(N217="snížená",J217,0)</f>
        <v>0</v>
      </c>
      <c r="BG217" s="204">
        <f>IF(N217="zákl. přenesená",J217,0)</f>
        <v>0</v>
      </c>
      <c r="BH217" s="204">
        <f>IF(N217="sníž. přenesená",J217,0)</f>
        <v>0</v>
      </c>
      <c r="BI217" s="204">
        <f>IF(N217="nulová",J217,0)</f>
        <v>0</v>
      </c>
      <c r="BJ217" s="18" t="s">
        <v>83</v>
      </c>
      <c r="BK217" s="204">
        <f>ROUND(I217*H217,2)</f>
        <v>0</v>
      </c>
      <c r="BL217" s="18" t="s">
        <v>3999</v>
      </c>
      <c r="BM217" s="203" t="s">
        <v>4825</v>
      </c>
    </row>
    <row r="218" spans="1:65" s="13" customFormat="1" ht="22.5">
      <c r="B218" s="205"/>
      <c r="C218" s="206"/>
      <c r="D218" s="207" t="s">
        <v>184</v>
      </c>
      <c r="E218" s="208" t="s">
        <v>1</v>
      </c>
      <c r="F218" s="209" t="s">
        <v>4826</v>
      </c>
      <c r="G218" s="206"/>
      <c r="H218" s="208" t="s">
        <v>1</v>
      </c>
      <c r="I218" s="210"/>
      <c r="J218" s="206"/>
      <c r="K218" s="206"/>
      <c r="L218" s="211"/>
      <c r="M218" s="212"/>
      <c r="N218" s="213"/>
      <c r="O218" s="213"/>
      <c r="P218" s="213"/>
      <c r="Q218" s="213"/>
      <c r="R218" s="213"/>
      <c r="S218" s="213"/>
      <c r="T218" s="214"/>
      <c r="AT218" s="215" t="s">
        <v>184</v>
      </c>
      <c r="AU218" s="215" t="s">
        <v>85</v>
      </c>
      <c r="AV218" s="13" t="s">
        <v>83</v>
      </c>
      <c r="AW218" s="13" t="s">
        <v>34</v>
      </c>
      <c r="AX218" s="13" t="s">
        <v>76</v>
      </c>
      <c r="AY218" s="215" t="s">
        <v>175</v>
      </c>
    </row>
    <row r="219" spans="1:65" s="14" customFormat="1" ht="11.25">
      <c r="B219" s="216"/>
      <c r="C219" s="217"/>
      <c r="D219" s="207" t="s">
        <v>184</v>
      </c>
      <c r="E219" s="218" t="s">
        <v>1</v>
      </c>
      <c r="F219" s="219" t="s">
        <v>83</v>
      </c>
      <c r="G219" s="217"/>
      <c r="H219" s="220">
        <v>1</v>
      </c>
      <c r="I219" s="221"/>
      <c r="J219" s="217"/>
      <c r="K219" s="217"/>
      <c r="L219" s="222"/>
      <c r="M219" s="223"/>
      <c r="N219" s="224"/>
      <c r="O219" s="224"/>
      <c r="P219" s="224"/>
      <c r="Q219" s="224"/>
      <c r="R219" s="224"/>
      <c r="S219" s="224"/>
      <c r="T219" s="225"/>
      <c r="AT219" s="226" t="s">
        <v>184</v>
      </c>
      <c r="AU219" s="226" t="s">
        <v>85</v>
      </c>
      <c r="AV219" s="14" t="s">
        <v>85</v>
      </c>
      <c r="AW219" s="14" t="s">
        <v>34</v>
      </c>
      <c r="AX219" s="14" t="s">
        <v>83</v>
      </c>
      <c r="AY219" s="226" t="s">
        <v>175</v>
      </c>
    </row>
    <row r="220" spans="1:65" s="12" customFormat="1" ht="22.9" customHeight="1">
      <c r="B220" s="176"/>
      <c r="C220" s="177"/>
      <c r="D220" s="178" t="s">
        <v>75</v>
      </c>
      <c r="E220" s="190" t="s">
        <v>4827</v>
      </c>
      <c r="F220" s="190" t="s">
        <v>4828</v>
      </c>
      <c r="G220" s="177"/>
      <c r="H220" s="177"/>
      <c r="I220" s="180"/>
      <c r="J220" s="191">
        <f>BK220</f>
        <v>0</v>
      </c>
      <c r="K220" s="177"/>
      <c r="L220" s="182"/>
      <c r="M220" s="183"/>
      <c r="N220" s="184"/>
      <c r="O220" s="184"/>
      <c r="P220" s="185">
        <f>SUM(P221:P228)</f>
        <v>0</v>
      </c>
      <c r="Q220" s="184"/>
      <c r="R220" s="185">
        <f>SUM(R221:R228)</f>
        <v>0</v>
      </c>
      <c r="S220" s="184"/>
      <c r="T220" s="186">
        <f>SUM(T221:T228)</f>
        <v>0</v>
      </c>
      <c r="AR220" s="187" t="s">
        <v>209</v>
      </c>
      <c r="AT220" s="188" t="s">
        <v>75</v>
      </c>
      <c r="AU220" s="188" t="s">
        <v>83</v>
      </c>
      <c r="AY220" s="187" t="s">
        <v>175</v>
      </c>
      <c r="BK220" s="189">
        <f>SUM(BK221:BK228)</f>
        <v>0</v>
      </c>
    </row>
    <row r="221" spans="1:65" s="2" customFormat="1" ht="16.5" customHeight="1">
      <c r="A221" s="35"/>
      <c r="B221" s="36"/>
      <c r="C221" s="192" t="s">
        <v>292</v>
      </c>
      <c r="D221" s="192" t="s">
        <v>178</v>
      </c>
      <c r="E221" s="193" t="s">
        <v>4829</v>
      </c>
      <c r="F221" s="194" t="s">
        <v>4830</v>
      </c>
      <c r="G221" s="195" t="s">
        <v>578</v>
      </c>
      <c r="H221" s="196">
        <v>1</v>
      </c>
      <c r="I221" s="197"/>
      <c r="J221" s="198">
        <f>ROUND(I221*H221,2)</f>
        <v>0</v>
      </c>
      <c r="K221" s="194" t="s">
        <v>2277</v>
      </c>
      <c r="L221" s="40"/>
      <c r="M221" s="199" t="s">
        <v>1</v>
      </c>
      <c r="N221" s="200" t="s">
        <v>41</v>
      </c>
      <c r="O221" s="72"/>
      <c r="P221" s="201">
        <f>O221*H221</f>
        <v>0</v>
      </c>
      <c r="Q221" s="201">
        <v>0</v>
      </c>
      <c r="R221" s="201">
        <f>Q221*H221</f>
        <v>0</v>
      </c>
      <c r="S221" s="201">
        <v>0</v>
      </c>
      <c r="T221" s="202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03" t="s">
        <v>3999</v>
      </c>
      <c r="AT221" s="203" t="s">
        <v>178</v>
      </c>
      <c r="AU221" s="203" t="s">
        <v>85</v>
      </c>
      <c r="AY221" s="18" t="s">
        <v>175</v>
      </c>
      <c r="BE221" s="204">
        <f>IF(N221="základní",J221,0)</f>
        <v>0</v>
      </c>
      <c r="BF221" s="204">
        <f>IF(N221="snížená",J221,0)</f>
        <v>0</v>
      </c>
      <c r="BG221" s="204">
        <f>IF(N221="zákl. přenesená",J221,0)</f>
        <v>0</v>
      </c>
      <c r="BH221" s="204">
        <f>IF(N221="sníž. přenesená",J221,0)</f>
        <v>0</v>
      </c>
      <c r="BI221" s="204">
        <f>IF(N221="nulová",J221,0)</f>
        <v>0</v>
      </c>
      <c r="BJ221" s="18" t="s">
        <v>83</v>
      </c>
      <c r="BK221" s="204">
        <f>ROUND(I221*H221,2)</f>
        <v>0</v>
      </c>
      <c r="BL221" s="18" t="s">
        <v>3999</v>
      </c>
      <c r="BM221" s="203" t="s">
        <v>4831</v>
      </c>
    </row>
    <row r="222" spans="1:65" s="2" customFormat="1" ht="11.25">
      <c r="A222" s="35"/>
      <c r="B222" s="36"/>
      <c r="C222" s="37"/>
      <c r="D222" s="227" t="s">
        <v>193</v>
      </c>
      <c r="E222" s="37"/>
      <c r="F222" s="228" t="s">
        <v>4832</v>
      </c>
      <c r="G222" s="37"/>
      <c r="H222" s="37"/>
      <c r="I222" s="229"/>
      <c r="J222" s="37"/>
      <c r="K222" s="37"/>
      <c r="L222" s="40"/>
      <c r="M222" s="230"/>
      <c r="N222" s="231"/>
      <c r="O222" s="72"/>
      <c r="P222" s="72"/>
      <c r="Q222" s="72"/>
      <c r="R222" s="72"/>
      <c r="S222" s="72"/>
      <c r="T222" s="73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T222" s="18" t="s">
        <v>193</v>
      </c>
      <c r="AU222" s="18" t="s">
        <v>85</v>
      </c>
    </row>
    <row r="223" spans="1:65" s="13" customFormat="1" ht="11.25">
      <c r="B223" s="205"/>
      <c r="C223" s="206"/>
      <c r="D223" s="207" t="s">
        <v>184</v>
      </c>
      <c r="E223" s="208" t="s">
        <v>1</v>
      </c>
      <c r="F223" s="209" t="s">
        <v>4776</v>
      </c>
      <c r="G223" s="206"/>
      <c r="H223" s="208" t="s">
        <v>1</v>
      </c>
      <c r="I223" s="210"/>
      <c r="J223" s="206"/>
      <c r="K223" s="206"/>
      <c r="L223" s="211"/>
      <c r="M223" s="212"/>
      <c r="N223" s="213"/>
      <c r="O223" s="213"/>
      <c r="P223" s="213"/>
      <c r="Q223" s="213"/>
      <c r="R223" s="213"/>
      <c r="S223" s="213"/>
      <c r="T223" s="214"/>
      <c r="AT223" s="215" t="s">
        <v>184</v>
      </c>
      <c r="AU223" s="215" t="s">
        <v>85</v>
      </c>
      <c r="AV223" s="13" t="s">
        <v>83</v>
      </c>
      <c r="AW223" s="13" t="s">
        <v>34</v>
      </c>
      <c r="AX223" s="13" t="s">
        <v>76</v>
      </c>
      <c r="AY223" s="215" t="s">
        <v>175</v>
      </c>
    </row>
    <row r="224" spans="1:65" s="13" customFormat="1" ht="11.25">
      <c r="B224" s="205"/>
      <c r="C224" s="206"/>
      <c r="D224" s="207" t="s">
        <v>184</v>
      </c>
      <c r="E224" s="208" t="s">
        <v>1</v>
      </c>
      <c r="F224" s="209" t="s">
        <v>4833</v>
      </c>
      <c r="G224" s="206"/>
      <c r="H224" s="208" t="s">
        <v>1</v>
      </c>
      <c r="I224" s="210"/>
      <c r="J224" s="206"/>
      <c r="K224" s="206"/>
      <c r="L224" s="211"/>
      <c r="M224" s="212"/>
      <c r="N224" s="213"/>
      <c r="O224" s="213"/>
      <c r="P224" s="213"/>
      <c r="Q224" s="213"/>
      <c r="R224" s="213"/>
      <c r="S224" s="213"/>
      <c r="T224" s="214"/>
      <c r="AT224" s="215" t="s">
        <v>184</v>
      </c>
      <c r="AU224" s="215" t="s">
        <v>85</v>
      </c>
      <c r="AV224" s="13" t="s">
        <v>83</v>
      </c>
      <c r="AW224" s="13" t="s">
        <v>34</v>
      </c>
      <c r="AX224" s="13" t="s">
        <v>76</v>
      </c>
      <c r="AY224" s="215" t="s">
        <v>175</v>
      </c>
    </row>
    <row r="225" spans="1:65" s="13" customFormat="1" ht="11.25">
      <c r="B225" s="205"/>
      <c r="C225" s="206"/>
      <c r="D225" s="207" t="s">
        <v>184</v>
      </c>
      <c r="E225" s="208" t="s">
        <v>1</v>
      </c>
      <c r="F225" s="209" t="s">
        <v>4834</v>
      </c>
      <c r="G225" s="206"/>
      <c r="H225" s="208" t="s">
        <v>1</v>
      </c>
      <c r="I225" s="210"/>
      <c r="J225" s="206"/>
      <c r="K225" s="206"/>
      <c r="L225" s="211"/>
      <c r="M225" s="212"/>
      <c r="N225" s="213"/>
      <c r="O225" s="213"/>
      <c r="P225" s="213"/>
      <c r="Q225" s="213"/>
      <c r="R225" s="213"/>
      <c r="S225" s="213"/>
      <c r="T225" s="214"/>
      <c r="AT225" s="215" t="s">
        <v>184</v>
      </c>
      <c r="AU225" s="215" t="s">
        <v>85</v>
      </c>
      <c r="AV225" s="13" t="s">
        <v>83</v>
      </c>
      <c r="AW225" s="13" t="s">
        <v>34</v>
      </c>
      <c r="AX225" s="13" t="s">
        <v>76</v>
      </c>
      <c r="AY225" s="215" t="s">
        <v>175</v>
      </c>
    </row>
    <row r="226" spans="1:65" s="13" customFormat="1" ht="11.25">
      <c r="B226" s="205"/>
      <c r="C226" s="206"/>
      <c r="D226" s="207" t="s">
        <v>184</v>
      </c>
      <c r="E226" s="208" t="s">
        <v>1</v>
      </c>
      <c r="F226" s="209" t="s">
        <v>4835</v>
      </c>
      <c r="G226" s="206"/>
      <c r="H226" s="208" t="s">
        <v>1</v>
      </c>
      <c r="I226" s="210"/>
      <c r="J226" s="206"/>
      <c r="K226" s="206"/>
      <c r="L226" s="211"/>
      <c r="M226" s="212"/>
      <c r="N226" s="213"/>
      <c r="O226" s="213"/>
      <c r="P226" s="213"/>
      <c r="Q226" s="213"/>
      <c r="R226" s="213"/>
      <c r="S226" s="213"/>
      <c r="T226" s="214"/>
      <c r="AT226" s="215" t="s">
        <v>184</v>
      </c>
      <c r="AU226" s="215" t="s">
        <v>85</v>
      </c>
      <c r="AV226" s="13" t="s">
        <v>83</v>
      </c>
      <c r="AW226" s="13" t="s">
        <v>34</v>
      </c>
      <c r="AX226" s="13" t="s">
        <v>76</v>
      </c>
      <c r="AY226" s="215" t="s">
        <v>175</v>
      </c>
    </row>
    <row r="227" spans="1:65" s="13" customFormat="1" ht="22.5">
      <c r="B227" s="205"/>
      <c r="C227" s="206"/>
      <c r="D227" s="207" t="s">
        <v>184</v>
      </c>
      <c r="E227" s="208" t="s">
        <v>1</v>
      </c>
      <c r="F227" s="209" t="s">
        <v>4836</v>
      </c>
      <c r="G227" s="206"/>
      <c r="H227" s="208" t="s">
        <v>1</v>
      </c>
      <c r="I227" s="210"/>
      <c r="J227" s="206"/>
      <c r="K227" s="206"/>
      <c r="L227" s="211"/>
      <c r="M227" s="212"/>
      <c r="N227" s="213"/>
      <c r="O227" s="213"/>
      <c r="P227" s="213"/>
      <c r="Q227" s="213"/>
      <c r="R227" s="213"/>
      <c r="S227" s="213"/>
      <c r="T227" s="214"/>
      <c r="AT227" s="215" t="s">
        <v>184</v>
      </c>
      <c r="AU227" s="215" t="s">
        <v>85</v>
      </c>
      <c r="AV227" s="13" t="s">
        <v>83</v>
      </c>
      <c r="AW227" s="13" t="s">
        <v>34</v>
      </c>
      <c r="AX227" s="13" t="s">
        <v>76</v>
      </c>
      <c r="AY227" s="215" t="s">
        <v>175</v>
      </c>
    </row>
    <row r="228" spans="1:65" s="14" customFormat="1" ht="11.25">
      <c r="B228" s="216"/>
      <c r="C228" s="217"/>
      <c r="D228" s="207" t="s">
        <v>184</v>
      </c>
      <c r="E228" s="218" t="s">
        <v>1</v>
      </c>
      <c r="F228" s="219" t="s">
        <v>83</v>
      </c>
      <c r="G228" s="217"/>
      <c r="H228" s="220">
        <v>1</v>
      </c>
      <c r="I228" s="221"/>
      <c r="J228" s="217"/>
      <c r="K228" s="217"/>
      <c r="L228" s="222"/>
      <c r="M228" s="223"/>
      <c r="N228" s="224"/>
      <c r="O228" s="224"/>
      <c r="P228" s="224"/>
      <c r="Q228" s="224"/>
      <c r="R228" s="224"/>
      <c r="S228" s="224"/>
      <c r="T228" s="225"/>
      <c r="AT228" s="226" t="s">
        <v>184</v>
      </c>
      <c r="AU228" s="226" t="s">
        <v>85</v>
      </c>
      <c r="AV228" s="14" t="s">
        <v>85</v>
      </c>
      <c r="AW228" s="14" t="s">
        <v>34</v>
      </c>
      <c r="AX228" s="14" t="s">
        <v>83</v>
      </c>
      <c r="AY228" s="226" t="s">
        <v>175</v>
      </c>
    </row>
    <row r="229" spans="1:65" s="12" customFormat="1" ht="22.9" customHeight="1">
      <c r="B229" s="176"/>
      <c r="C229" s="177"/>
      <c r="D229" s="178" t="s">
        <v>75</v>
      </c>
      <c r="E229" s="190" t="s">
        <v>4837</v>
      </c>
      <c r="F229" s="190" t="s">
        <v>4838</v>
      </c>
      <c r="G229" s="177"/>
      <c r="H229" s="177"/>
      <c r="I229" s="180"/>
      <c r="J229" s="191">
        <f>BK229</f>
        <v>0</v>
      </c>
      <c r="K229" s="177"/>
      <c r="L229" s="182"/>
      <c r="M229" s="183"/>
      <c r="N229" s="184"/>
      <c r="O229" s="184"/>
      <c r="P229" s="185">
        <f>SUM(P230:P240)</f>
        <v>0</v>
      </c>
      <c r="Q229" s="184"/>
      <c r="R229" s="185">
        <f>SUM(R230:R240)</f>
        <v>0</v>
      </c>
      <c r="S229" s="184"/>
      <c r="T229" s="186">
        <f>SUM(T230:T240)</f>
        <v>0</v>
      </c>
      <c r="AR229" s="187" t="s">
        <v>209</v>
      </c>
      <c r="AT229" s="188" t="s">
        <v>75</v>
      </c>
      <c r="AU229" s="188" t="s">
        <v>83</v>
      </c>
      <c r="AY229" s="187" t="s">
        <v>175</v>
      </c>
      <c r="BK229" s="189">
        <f>SUM(BK230:BK240)</f>
        <v>0</v>
      </c>
    </row>
    <row r="230" spans="1:65" s="2" customFormat="1" ht="24.2" customHeight="1">
      <c r="A230" s="35"/>
      <c r="B230" s="36"/>
      <c r="C230" s="192" t="s">
        <v>298</v>
      </c>
      <c r="D230" s="192" t="s">
        <v>178</v>
      </c>
      <c r="E230" s="193" t="s">
        <v>4839</v>
      </c>
      <c r="F230" s="194" t="s">
        <v>4840</v>
      </c>
      <c r="G230" s="195" t="s">
        <v>4722</v>
      </c>
      <c r="H230" s="196">
        <v>1</v>
      </c>
      <c r="I230" s="197"/>
      <c r="J230" s="198">
        <f>ROUND(I230*H230,2)</f>
        <v>0</v>
      </c>
      <c r="K230" s="194" t="s">
        <v>1</v>
      </c>
      <c r="L230" s="40"/>
      <c r="M230" s="199" t="s">
        <v>1</v>
      </c>
      <c r="N230" s="200" t="s">
        <v>41</v>
      </c>
      <c r="O230" s="72"/>
      <c r="P230" s="201">
        <f>O230*H230</f>
        <v>0</v>
      </c>
      <c r="Q230" s="201">
        <v>0</v>
      </c>
      <c r="R230" s="201">
        <f>Q230*H230</f>
        <v>0</v>
      </c>
      <c r="S230" s="201">
        <v>0</v>
      </c>
      <c r="T230" s="202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03" t="s">
        <v>182</v>
      </c>
      <c r="AT230" s="203" t="s">
        <v>178</v>
      </c>
      <c r="AU230" s="203" t="s">
        <v>85</v>
      </c>
      <c r="AY230" s="18" t="s">
        <v>175</v>
      </c>
      <c r="BE230" s="204">
        <f>IF(N230="základní",J230,0)</f>
        <v>0</v>
      </c>
      <c r="BF230" s="204">
        <f>IF(N230="snížená",J230,0)</f>
        <v>0</v>
      </c>
      <c r="BG230" s="204">
        <f>IF(N230="zákl. přenesená",J230,0)</f>
        <v>0</v>
      </c>
      <c r="BH230" s="204">
        <f>IF(N230="sníž. přenesená",J230,0)</f>
        <v>0</v>
      </c>
      <c r="BI230" s="204">
        <f>IF(N230="nulová",J230,0)</f>
        <v>0</v>
      </c>
      <c r="BJ230" s="18" t="s">
        <v>83</v>
      </c>
      <c r="BK230" s="204">
        <f>ROUND(I230*H230,2)</f>
        <v>0</v>
      </c>
      <c r="BL230" s="18" t="s">
        <v>182</v>
      </c>
      <c r="BM230" s="203" t="s">
        <v>4841</v>
      </c>
    </row>
    <row r="231" spans="1:65" s="13" customFormat="1" ht="11.25">
      <c r="B231" s="205"/>
      <c r="C231" s="206"/>
      <c r="D231" s="207" t="s">
        <v>184</v>
      </c>
      <c r="E231" s="208" t="s">
        <v>1</v>
      </c>
      <c r="F231" s="209" t="s">
        <v>4842</v>
      </c>
      <c r="G231" s="206"/>
      <c r="H231" s="208" t="s">
        <v>1</v>
      </c>
      <c r="I231" s="210"/>
      <c r="J231" s="206"/>
      <c r="K231" s="206"/>
      <c r="L231" s="211"/>
      <c r="M231" s="212"/>
      <c r="N231" s="213"/>
      <c r="O231" s="213"/>
      <c r="P231" s="213"/>
      <c r="Q231" s="213"/>
      <c r="R231" s="213"/>
      <c r="S231" s="213"/>
      <c r="T231" s="214"/>
      <c r="AT231" s="215" t="s">
        <v>184</v>
      </c>
      <c r="AU231" s="215" t="s">
        <v>85</v>
      </c>
      <c r="AV231" s="13" t="s">
        <v>83</v>
      </c>
      <c r="AW231" s="13" t="s">
        <v>34</v>
      </c>
      <c r="AX231" s="13" t="s">
        <v>76</v>
      </c>
      <c r="AY231" s="215" t="s">
        <v>175</v>
      </c>
    </row>
    <row r="232" spans="1:65" s="13" customFormat="1" ht="33.75">
      <c r="B232" s="205"/>
      <c r="C232" s="206"/>
      <c r="D232" s="207" t="s">
        <v>184</v>
      </c>
      <c r="E232" s="208" t="s">
        <v>1</v>
      </c>
      <c r="F232" s="209" t="s">
        <v>4843</v>
      </c>
      <c r="G232" s="206"/>
      <c r="H232" s="208" t="s">
        <v>1</v>
      </c>
      <c r="I232" s="210"/>
      <c r="J232" s="206"/>
      <c r="K232" s="206"/>
      <c r="L232" s="211"/>
      <c r="M232" s="212"/>
      <c r="N232" s="213"/>
      <c r="O232" s="213"/>
      <c r="P232" s="213"/>
      <c r="Q232" s="213"/>
      <c r="R232" s="213"/>
      <c r="S232" s="213"/>
      <c r="T232" s="214"/>
      <c r="AT232" s="215" t="s">
        <v>184</v>
      </c>
      <c r="AU232" s="215" t="s">
        <v>85</v>
      </c>
      <c r="AV232" s="13" t="s">
        <v>83</v>
      </c>
      <c r="AW232" s="13" t="s">
        <v>34</v>
      </c>
      <c r="AX232" s="13" t="s">
        <v>76</v>
      </c>
      <c r="AY232" s="215" t="s">
        <v>175</v>
      </c>
    </row>
    <row r="233" spans="1:65" s="14" customFormat="1" ht="11.25">
      <c r="B233" s="216"/>
      <c r="C233" s="217"/>
      <c r="D233" s="207" t="s">
        <v>184</v>
      </c>
      <c r="E233" s="218" t="s">
        <v>1</v>
      </c>
      <c r="F233" s="219" t="s">
        <v>83</v>
      </c>
      <c r="G233" s="217"/>
      <c r="H233" s="220">
        <v>1</v>
      </c>
      <c r="I233" s="221"/>
      <c r="J233" s="217"/>
      <c r="K233" s="217"/>
      <c r="L233" s="222"/>
      <c r="M233" s="223"/>
      <c r="N233" s="224"/>
      <c r="O233" s="224"/>
      <c r="P233" s="224"/>
      <c r="Q233" s="224"/>
      <c r="R233" s="224"/>
      <c r="S233" s="224"/>
      <c r="T233" s="225"/>
      <c r="AT233" s="226" t="s">
        <v>184</v>
      </c>
      <c r="AU233" s="226" t="s">
        <v>85</v>
      </c>
      <c r="AV233" s="14" t="s">
        <v>85</v>
      </c>
      <c r="AW233" s="14" t="s">
        <v>34</v>
      </c>
      <c r="AX233" s="14" t="s">
        <v>83</v>
      </c>
      <c r="AY233" s="226" t="s">
        <v>175</v>
      </c>
    </row>
    <row r="234" spans="1:65" s="2" customFormat="1" ht="16.5" customHeight="1">
      <c r="A234" s="35"/>
      <c r="B234" s="36"/>
      <c r="C234" s="192" t="s">
        <v>303</v>
      </c>
      <c r="D234" s="192" t="s">
        <v>178</v>
      </c>
      <c r="E234" s="193" t="s">
        <v>4844</v>
      </c>
      <c r="F234" s="194" t="s">
        <v>4845</v>
      </c>
      <c r="G234" s="195" t="s">
        <v>578</v>
      </c>
      <c r="H234" s="196">
        <v>1</v>
      </c>
      <c r="I234" s="197"/>
      <c r="J234" s="198">
        <f>ROUND(I234*H234,2)</f>
        <v>0</v>
      </c>
      <c r="K234" s="194" t="s">
        <v>1</v>
      </c>
      <c r="L234" s="40"/>
      <c r="M234" s="199" t="s">
        <v>1</v>
      </c>
      <c r="N234" s="200" t="s">
        <v>41</v>
      </c>
      <c r="O234" s="72"/>
      <c r="P234" s="201">
        <f>O234*H234</f>
        <v>0</v>
      </c>
      <c r="Q234" s="201">
        <v>0</v>
      </c>
      <c r="R234" s="201">
        <f>Q234*H234</f>
        <v>0</v>
      </c>
      <c r="S234" s="201">
        <v>0</v>
      </c>
      <c r="T234" s="202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03" t="s">
        <v>3999</v>
      </c>
      <c r="AT234" s="203" t="s">
        <v>178</v>
      </c>
      <c r="AU234" s="203" t="s">
        <v>85</v>
      </c>
      <c r="AY234" s="18" t="s">
        <v>175</v>
      </c>
      <c r="BE234" s="204">
        <f>IF(N234="základní",J234,0)</f>
        <v>0</v>
      </c>
      <c r="BF234" s="204">
        <f>IF(N234="snížená",J234,0)</f>
        <v>0</v>
      </c>
      <c r="BG234" s="204">
        <f>IF(N234="zákl. přenesená",J234,0)</f>
        <v>0</v>
      </c>
      <c r="BH234" s="204">
        <f>IF(N234="sníž. přenesená",J234,0)</f>
        <v>0</v>
      </c>
      <c r="BI234" s="204">
        <f>IF(N234="nulová",J234,0)</f>
        <v>0</v>
      </c>
      <c r="BJ234" s="18" t="s">
        <v>83</v>
      </c>
      <c r="BK234" s="204">
        <f>ROUND(I234*H234,2)</f>
        <v>0</v>
      </c>
      <c r="BL234" s="18" t="s">
        <v>3999</v>
      </c>
      <c r="BM234" s="203" t="s">
        <v>4846</v>
      </c>
    </row>
    <row r="235" spans="1:65" s="13" customFormat="1" ht="33.75">
      <c r="B235" s="205"/>
      <c r="C235" s="206"/>
      <c r="D235" s="207" t="s">
        <v>184</v>
      </c>
      <c r="E235" s="208" t="s">
        <v>1</v>
      </c>
      <c r="F235" s="209" t="s">
        <v>4847</v>
      </c>
      <c r="G235" s="206"/>
      <c r="H235" s="208" t="s">
        <v>1</v>
      </c>
      <c r="I235" s="210"/>
      <c r="J235" s="206"/>
      <c r="K235" s="206"/>
      <c r="L235" s="211"/>
      <c r="M235" s="212"/>
      <c r="N235" s="213"/>
      <c r="O235" s="213"/>
      <c r="P235" s="213"/>
      <c r="Q235" s="213"/>
      <c r="R235" s="213"/>
      <c r="S235" s="213"/>
      <c r="T235" s="214"/>
      <c r="AT235" s="215" t="s">
        <v>184</v>
      </c>
      <c r="AU235" s="215" t="s">
        <v>85</v>
      </c>
      <c r="AV235" s="13" t="s">
        <v>83</v>
      </c>
      <c r="AW235" s="13" t="s">
        <v>34</v>
      </c>
      <c r="AX235" s="13" t="s">
        <v>76</v>
      </c>
      <c r="AY235" s="215" t="s">
        <v>175</v>
      </c>
    </row>
    <row r="236" spans="1:65" s="13" customFormat="1" ht="33.75">
      <c r="B236" s="205"/>
      <c r="C236" s="206"/>
      <c r="D236" s="207" t="s">
        <v>184</v>
      </c>
      <c r="E236" s="208" t="s">
        <v>1</v>
      </c>
      <c r="F236" s="209" t="s">
        <v>4848</v>
      </c>
      <c r="G236" s="206"/>
      <c r="H236" s="208" t="s">
        <v>1</v>
      </c>
      <c r="I236" s="210"/>
      <c r="J236" s="206"/>
      <c r="K236" s="206"/>
      <c r="L236" s="211"/>
      <c r="M236" s="212"/>
      <c r="N236" s="213"/>
      <c r="O236" s="213"/>
      <c r="P236" s="213"/>
      <c r="Q236" s="213"/>
      <c r="R236" s="213"/>
      <c r="S236" s="213"/>
      <c r="T236" s="214"/>
      <c r="AT236" s="215" t="s">
        <v>184</v>
      </c>
      <c r="AU236" s="215" t="s">
        <v>85</v>
      </c>
      <c r="AV236" s="13" t="s">
        <v>83</v>
      </c>
      <c r="AW236" s="13" t="s">
        <v>34</v>
      </c>
      <c r="AX236" s="13" t="s">
        <v>76</v>
      </c>
      <c r="AY236" s="215" t="s">
        <v>175</v>
      </c>
    </row>
    <row r="237" spans="1:65" s="14" customFormat="1" ht="11.25">
      <c r="B237" s="216"/>
      <c r="C237" s="217"/>
      <c r="D237" s="207" t="s">
        <v>184</v>
      </c>
      <c r="E237" s="218" t="s">
        <v>1</v>
      </c>
      <c r="F237" s="219" t="s">
        <v>83</v>
      </c>
      <c r="G237" s="217"/>
      <c r="H237" s="220">
        <v>1</v>
      </c>
      <c r="I237" s="221"/>
      <c r="J237" s="217"/>
      <c r="K237" s="217"/>
      <c r="L237" s="222"/>
      <c r="M237" s="223"/>
      <c r="N237" s="224"/>
      <c r="O237" s="224"/>
      <c r="P237" s="224"/>
      <c r="Q237" s="224"/>
      <c r="R237" s="224"/>
      <c r="S237" s="224"/>
      <c r="T237" s="225"/>
      <c r="AT237" s="226" t="s">
        <v>184</v>
      </c>
      <c r="AU237" s="226" t="s">
        <v>85</v>
      </c>
      <c r="AV237" s="14" t="s">
        <v>85</v>
      </c>
      <c r="AW237" s="14" t="s">
        <v>34</v>
      </c>
      <c r="AX237" s="14" t="s">
        <v>83</v>
      </c>
      <c r="AY237" s="226" t="s">
        <v>175</v>
      </c>
    </row>
    <row r="238" spans="1:65" s="2" customFormat="1" ht="16.5" customHeight="1">
      <c r="A238" s="35"/>
      <c r="B238" s="36"/>
      <c r="C238" s="192" t="s">
        <v>309</v>
      </c>
      <c r="D238" s="192" t="s">
        <v>178</v>
      </c>
      <c r="E238" s="193" t="s">
        <v>4849</v>
      </c>
      <c r="F238" s="194" t="s">
        <v>4850</v>
      </c>
      <c r="G238" s="195" t="s">
        <v>578</v>
      </c>
      <c r="H238" s="196">
        <v>1</v>
      </c>
      <c r="I238" s="197"/>
      <c r="J238" s="198">
        <f>ROUND(I238*H238,2)</f>
        <v>0</v>
      </c>
      <c r="K238" s="194" t="s">
        <v>1</v>
      </c>
      <c r="L238" s="40"/>
      <c r="M238" s="199" t="s">
        <v>1</v>
      </c>
      <c r="N238" s="200" t="s">
        <v>41</v>
      </c>
      <c r="O238" s="72"/>
      <c r="P238" s="201">
        <f>O238*H238</f>
        <v>0</v>
      </c>
      <c r="Q238" s="201">
        <v>0</v>
      </c>
      <c r="R238" s="201">
        <f>Q238*H238</f>
        <v>0</v>
      </c>
      <c r="S238" s="201">
        <v>0</v>
      </c>
      <c r="T238" s="20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03" t="s">
        <v>3999</v>
      </c>
      <c r="AT238" s="203" t="s">
        <v>178</v>
      </c>
      <c r="AU238" s="203" t="s">
        <v>85</v>
      </c>
      <c r="AY238" s="18" t="s">
        <v>175</v>
      </c>
      <c r="BE238" s="204">
        <f>IF(N238="základní",J238,0)</f>
        <v>0</v>
      </c>
      <c r="BF238" s="204">
        <f>IF(N238="snížená",J238,0)</f>
        <v>0</v>
      </c>
      <c r="BG238" s="204">
        <f>IF(N238="zákl. přenesená",J238,0)</f>
        <v>0</v>
      </c>
      <c r="BH238" s="204">
        <f>IF(N238="sníž. přenesená",J238,0)</f>
        <v>0</v>
      </c>
      <c r="BI238" s="204">
        <f>IF(N238="nulová",J238,0)</f>
        <v>0</v>
      </c>
      <c r="BJ238" s="18" t="s">
        <v>83</v>
      </c>
      <c r="BK238" s="204">
        <f>ROUND(I238*H238,2)</f>
        <v>0</v>
      </c>
      <c r="BL238" s="18" t="s">
        <v>3999</v>
      </c>
      <c r="BM238" s="203" t="s">
        <v>4851</v>
      </c>
    </row>
    <row r="239" spans="1:65" s="13" customFormat="1" ht="11.25">
      <c r="B239" s="205"/>
      <c r="C239" s="206"/>
      <c r="D239" s="207" t="s">
        <v>184</v>
      </c>
      <c r="E239" s="208" t="s">
        <v>1</v>
      </c>
      <c r="F239" s="209" t="s">
        <v>4852</v>
      </c>
      <c r="G239" s="206"/>
      <c r="H239" s="208" t="s">
        <v>1</v>
      </c>
      <c r="I239" s="210"/>
      <c r="J239" s="206"/>
      <c r="K239" s="206"/>
      <c r="L239" s="211"/>
      <c r="M239" s="212"/>
      <c r="N239" s="213"/>
      <c r="O239" s="213"/>
      <c r="P239" s="213"/>
      <c r="Q239" s="213"/>
      <c r="R239" s="213"/>
      <c r="S239" s="213"/>
      <c r="T239" s="214"/>
      <c r="AT239" s="215" t="s">
        <v>184</v>
      </c>
      <c r="AU239" s="215" t="s">
        <v>85</v>
      </c>
      <c r="AV239" s="13" t="s">
        <v>83</v>
      </c>
      <c r="AW239" s="13" t="s">
        <v>34</v>
      </c>
      <c r="AX239" s="13" t="s">
        <v>76</v>
      </c>
      <c r="AY239" s="215" t="s">
        <v>175</v>
      </c>
    </row>
    <row r="240" spans="1:65" s="14" customFormat="1" ht="11.25">
      <c r="B240" s="216"/>
      <c r="C240" s="217"/>
      <c r="D240" s="207" t="s">
        <v>184</v>
      </c>
      <c r="E240" s="218" t="s">
        <v>1</v>
      </c>
      <c r="F240" s="219" t="s">
        <v>83</v>
      </c>
      <c r="G240" s="217"/>
      <c r="H240" s="220">
        <v>1</v>
      </c>
      <c r="I240" s="221"/>
      <c r="J240" s="217"/>
      <c r="K240" s="217"/>
      <c r="L240" s="222"/>
      <c r="M240" s="276"/>
      <c r="N240" s="277"/>
      <c r="O240" s="277"/>
      <c r="P240" s="277"/>
      <c r="Q240" s="277"/>
      <c r="R240" s="277"/>
      <c r="S240" s="277"/>
      <c r="T240" s="278"/>
      <c r="AT240" s="226" t="s">
        <v>184</v>
      </c>
      <c r="AU240" s="226" t="s">
        <v>85</v>
      </c>
      <c r="AV240" s="14" t="s">
        <v>85</v>
      </c>
      <c r="AW240" s="14" t="s">
        <v>34</v>
      </c>
      <c r="AX240" s="14" t="s">
        <v>76</v>
      </c>
      <c r="AY240" s="226" t="s">
        <v>175</v>
      </c>
    </row>
    <row r="241" spans="1:31" s="2" customFormat="1" ht="6.95" customHeight="1">
      <c r="A241" s="35"/>
      <c r="B241" s="55"/>
      <c r="C241" s="56"/>
      <c r="D241" s="56"/>
      <c r="E241" s="56"/>
      <c r="F241" s="56"/>
      <c r="G241" s="56"/>
      <c r="H241" s="56"/>
      <c r="I241" s="56"/>
      <c r="J241" s="56"/>
      <c r="K241" s="56"/>
      <c r="L241" s="40"/>
      <c r="M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</row>
  </sheetData>
  <sheetProtection algorithmName="SHA-512" hashValue="XylmW3wJDexNSMaEVbGOhk/h3bFqrXO22avoWbVDWZrMo6/NY8qu0QYsIKxgWaUn9eW7P6Y2NdMAA2jZhRuMYA==" saltValue="82iOGlgBbAP+zM3sPj4HGeR+jHVMKM9idK1+dEu5Z5HV9f5NGX4bkzjN93NhOGrao17JuSsNEe4RO/cIKAEFhg==" spinCount="100000" sheet="1" objects="1" scenarios="1" formatColumns="0" formatRows="0" autoFilter="0"/>
  <autoFilter ref="C122:K240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hyperlinks>
    <hyperlink ref="F127" r:id="rId1"/>
    <hyperlink ref="F175" r:id="rId2"/>
    <hyperlink ref="F222" r:id="rId3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72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90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128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">
        <v>1</v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">
        <v>33</v>
      </c>
      <c r="F26" s="35"/>
      <c r="G26" s="35"/>
      <c r="H26" s="35"/>
      <c r="I26" s="120" t="s">
        <v>27</v>
      </c>
      <c r="J26" s="111" t="s">
        <v>1</v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ROUND(J146,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ROUND((SUM(BE146:BE2771)),  2)</f>
        <v>0</v>
      </c>
      <c r="G35" s="35"/>
      <c r="H35" s="35"/>
      <c r="I35" s="131">
        <v>0.21</v>
      </c>
      <c r="J35" s="130">
        <f>ROUND(((SUM(BE146:BE2771))*I35),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ROUND((SUM(BF146:BF2771)),  2)</f>
        <v>0</v>
      </c>
      <c r="G36" s="35"/>
      <c r="H36" s="35"/>
      <c r="I36" s="131">
        <v>0.12</v>
      </c>
      <c r="J36" s="130">
        <f>ROUND(((SUM(BF146:BF2771))*I36),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ROUND((SUM(BG146:BG2771)),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ROUND((SUM(BH146:BH2771)),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ROUND((SUM(BI146:BI2771)),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D1.01.1_R1 - Stavební - Optimalizace 1.PP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J146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134</v>
      </c>
      <c r="E99" s="157"/>
      <c r="F99" s="157"/>
      <c r="G99" s="157"/>
      <c r="H99" s="157"/>
      <c r="I99" s="157"/>
      <c r="J99" s="158">
        <f>J147</f>
        <v>0</v>
      </c>
      <c r="K99" s="155"/>
      <c r="L99" s="159"/>
    </row>
    <row r="100" spans="1:47" s="10" customFormat="1" ht="19.899999999999999" customHeight="1">
      <c r="B100" s="160"/>
      <c r="C100" s="105"/>
      <c r="D100" s="161" t="s">
        <v>135</v>
      </c>
      <c r="E100" s="162"/>
      <c r="F100" s="162"/>
      <c r="G100" s="162"/>
      <c r="H100" s="162"/>
      <c r="I100" s="162"/>
      <c r="J100" s="163">
        <f>J148</f>
        <v>0</v>
      </c>
      <c r="K100" s="105"/>
      <c r="L100" s="164"/>
    </row>
    <row r="101" spans="1:47" s="10" customFormat="1" ht="19.899999999999999" customHeight="1">
      <c r="B101" s="160"/>
      <c r="C101" s="105"/>
      <c r="D101" s="161" t="s">
        <v>136</v>
      </c>
      <c r="E101" s="162"/>
      <c r="F101" s="162"/>
      <c r="G101" s="162"/>
      <c r="H101" s="162"/>
      <c r="I101" s="162"/>
      <c r="J101" s="163">
        <f>J246</f>
        <v>0</v>
      </c>
      <c r="K101" s="105"/>
      <c r="L101" s="164"/>
    </row>
    <row r="102" spans="1:47" s="10" customFormat="1" ht="14.85" customHeight="1">
      <c r="B102" s="160"/>
      <c r="C102" s="105"/>
      <c r="D102" s="161" t="s">
        <v>137</v>
      </c>
      <c r="E102" s="162"/>
      <c r="F102" s="162"/>
      <c r="G102" s="162"/>
      <c r="H102" s="162"/>
      <c r="I102" s="162"/>
      <c r="J102" s="163">
        <f>J247</f>
        <v>0</v>
      </c>
      <c r="K102" s="105"/>
      <c r="L102" s="164"/>
    </row>
    <row r="103" spans="1:47" s="10" customFormat="1" ht="14.85" customHeight="1">
      <c r="B103" s="160"/>
      <c r="C103" s="105"/>
      <c r="D103" s="161" t="s">
        <v>138</v>
      </c>
      <c r="E103" s="162"/>
      <c r="F103" s="162"/>
      <c r="G103" s="162"/>
      <c r="H103" s="162"/>
      <c r="I103" s="162"/>
      <c r="J103" s="163">
        <f>J363</f>
        <v>0</v>
      </c>
      <c r="K103" s="105"/>
      <c r="L103" s="164"/>
    </row>
    <row r="104" spans="1:47" s="10" customFormat="1" ht="19.899999999999999" customHeight="1">
      <c r="B104" s="160"/>
      <c r="C104" s="105"/>
      <c r="D104" s="161" t="s">
        <v>139</v>
      </c>
      <c r="E104" s="162"/>
      <c r="F104" s="162"/>
      <c r="G104" s="162"/>
      <c r="H104" s="162"/>
      <c r="I104" s="162"/>
      <c r="J104" s="163">
        <f>J565</f>
        <v>0</v>
      </c>
      <c r="K104" s="105"/>
      <c r="L104" s="164"/>
    </row>
    <row r="105" spans="1:47" s="10" customFormat="1" ht="14.85" customHeight="1">
      <c r="B105" s="160"/>
      <c r="C105" s="105"/>
      <c r="D105" s="161" t="s">
        <v>140</v>
      </c>
      <c r="E105" s="162"/>
      <c r="F105" s="162"/>
      <c r="G105" s="162"/>
      <c r="H105" s="162"/>
      <c r="I105" s="162"/>
      <c r="J105" s="163">
        <f>J661</f>
        <v>0</v>
      </c>
      <c r="K105" s="105"/>
      <c r="L105" s="164"/>
    </row>
    <row r="106" spans="1:47" s="10" customFormat="1" ht="14.85" customHeight="1">
      <c r="B106" s="160"/>
      <c r="C106" s="105"/>
      <c r="D106" s="161" t="s">
        <v>141</v>
      </c>
      <c r="E106" s="162"/>
      <c r="F106" s="162"/>
      <c r="G106" s="162"/>
      <c r="H106" s="162"/>
      <c r="I106" s="162"/>
      <c r="J106" s="163">
        <f>J1234</f>
        <v>0</v>
      </c>
      <c r="K106" s="105"/>
      <c r="L106" s="164"/>
    </row>
    <row r="107" spans="1:47" s="9" customFormat="1" ht="24.95" customHeight="1">
      <c r="B107" s="154"/>
      <c r="C107" s="155"/>
      <c r="D107" s="156" t="s">
        <v>142</v>
      </c>
      <c r="E107" s="157"/>
      <c r="F107" s="157"/>
      <c r="G107" s="157"/>
      <c r="H107" s="157"/>
      <c r="I107" s="157"/>
      <c r="J107" s="158">
        <f>J1261</f>
        <v>0</v>
      </c>
      <c r="K107" s="155"/>
      <c r="L107" s="159"/>
    </row>
    <row r="108" spans="1:47" s="10" customFormat="1" ht="19.899999999999999" customHeight="1">
      <c r="B108" s="160"/>
      <c r="C108" s="105"/>
      <c r="D108" s="161" t="s">
        <v>143</v>
      </c>
      <c r="E108" s="162"/>
      <c r="F108" s="162"/>
      <c r="G108" s="162"/>
      <c r="H108" s="162"/>
      <c r="I108" s="162"/>
      <c r="J108" s="163">
        <f>J1262</f>
        <v>0</v>
      </c>
      <c r="K108" s="105"/>
      <c r="L108" s="164"/>
    </row>
    <row r="109" spans="1:47" s="10" customFormat="1" ht="19.899999999999999" customHeight="1">
      <c r="B109" s="160"/>
      <c r="C109" s="105"/>
      <c r="D109" s="161" t="s">
        <v>144</v>
      </c>
      <c r="E109" s="162"/>
      <c r="F109" s="162"/>
      <c r="G109" s="162"/>
      <c r="H109" s="162"/>
      <c r="I109" s="162"/>
      <c r="J109" s="163">
        <f>J1304</f>
        <v>0</v>
      </c>
      <c r="K109" s="105"/>
      <c r="L109" s="164"/>
    </row>
    <row r="110" spans="1:47" s="10" customFormat="1" ht="19.899999999999999" customHeight="1">
      <c r="B110" s="160"/>
      <c r="C110" s="105"/>
      <c r="D110" s="161" t="s">
        <v>145</v>
      </c>
      <c r="E110" s="162"/>
      <c r="F110" s="162"/>
      <c r="G110" s="162"/>
      <c r="H110" s="162"/>
      <c r="I110" s="162"/>
      <c r="J110" s="163">
        <f>J1453</f>
        <v>0</v>
      </c>
      <c r="K110" s="105"/>
      <c r="L110" s="164"/>
    </row>
    <row r="111" spans="1:47" s="10" customFormat="1" ht="19.899999999999999" customHeight="1">
      <c r="B111" s="160"/>
      <c r="C111" s="105"/>
      <c r="D111" s="161" t="s">
        <v>146</v>
      </c>
      <c r="E111" s="162"/>
      <c r="F111" s="162"/>
      <c r="G111" s="162"/>
      <c r="H111" s="162"/>
      <c r="I111" s="162"/>
      <c r="J111" s="163">
        <f>J1475</f>
        <v>0</v>
      </c>
      <c r="K111" s="105"/>
      <c r="L111" s="164"/>
    </row>
    <row r="112" spans="1:47" s="10" customFormat="1" ht="19.899999999999999" customHeight="1">
      <c r="B112" s="160"/>
      <c r="C112" s="105"/>
      <c r="D112" s="161" t="s">
        <v>147</v>
      </c>
      <c r="E112" s="162"/>
      <c r="F112" s="162"/>
      <c r="G112" s="162"/>
      <c r="H112" s="162"/>
      <c r="I112" s="162"/>
      <c r="J112" s="163">
        <f>J1795</f>
        <v>0</v>
      </c>
      <c r="K112" s="105"/>
      <c r="L112" s="164"/>
    </row>
    <row r="113" spans="1:31" s="10" customFormat="1" ht="14.85" customHeight="1">
      <c r="B113" s="160"/>
      <c r="C113" s="105"/>
      <c r="D113" s="161" t="s">
        <v>148</v>
      </c>
      <c r="E113" s="162"/>
      <c r="F113" s="162"/>
      <c r="G113" s="162"/>
      <c r="H113" s="162"/>
      <c r="I113" s="162"/>
      <c r="J113" s="163">
        <f>J1798</f>
        <v>0</v>
      </c>
      <c r="K113" s="105"/>
      <c r="L113" s="164"/>
    </row>
    <row r="114" spans="1:31" s="10" customFormat="1" ht="19.899999999999999" customHeight="1">
      <c r="B114" s="160"/>
      <c r="C114" s="105"/>
      <c r="D114" s="161" t="s">
        <v>149</v>
      </c>
      <c r="E114" s="162"/>
      <c r="F114" s="162"/>
      <c r="G114" s="162"/>
      <c r="H114" s="162"/>
      <c r="I114" s="162"/>
      <c r="J114" s="163">
        <f>J1823</f>
        <v>0</v>
      </c>
      <c r="K114" s="105"/>
      <c r="L114" s="164"/>
    </row>
    <row r="115" spans="1:31" s="10" customFormat="1" ht="14.85" customHeight="1">
      <c r="B115" s="160"/>
      <c r="C115" s="105"/>
      <c r="D115" s="161" t="s">
        <v>150</v>
      </c>
      <c r="E115" s="162"/>
      <c r="F115" s="162"/>
      <c r="G115" s="162"/>
      <c r="H115" s="162"/>
      <c r="I115" s="162"/>
      <c r="J115" s="163">
        <f>J1843</f>
        <v>0</v>
      </c>
      <c r="K115" s="105"/>
      <c r="L115" s="164"/>
    </row>
    <row r="116" spans="1:31" s="10" customFormat="1" ht="14.85" customHeight="1">
      <c r="B116" s="160"/>
      <c r="C116" s="105"/>
      <c r="D116" s="161" t="s">
        <v>151</v>
      </c>
      <c r="E116" s="162"/>
      <c r="F116" s="162"/>
      <c r="G116" s="162"/>
      <c r="H116" s="162"/>
      <c r="I116" s="162"/>
      <c r="J116" s="163">
        <f>J1868</f>
        <v>0</v>
      </c>
      <c r="K116" s="105"/>
      <c r="L116" s="164"/>
    </row>
    <row r="117" spans="1:31" s="10" customFormat="1" ht="14.85" customHeight="1">
      <c r="B117" s="160"/>
      <c r="C117" s="105"/>
      <c r="D117" s="161" t="s">
        <v>152</v>
      </c>
      <c r="E117" s="162"/>
      <c r="F117" s="162"/>
      <c r="G117" s="162"/>
      <c r="H117" s="162"/>
      <c r="I117" s="162"/>
      <c r="J117" s="163">
        <f>J1901</f>
        <v>0</v>
      </c>
      <c r="K117" s="105"/>
      <c r="L117" s="164"/>
    </row>
    <row r="118" spans="1:31" s="10" customFormat="1" ht="19.899999999999999" customHeight="1">
      <c r="B118" s="160"/>
      <c r="C118" s="105"/>
      <c r="D118" s="161" t="s">
        <v>153</v>
      </c>
      <c r="E118" s="162"/>
      <c r="F118" s="162"/>
      <c r="G118" s="162"/>
      <c r="H118" s="162"/>
      <c r="I118" s="162"/>
      <c r="J118" s="163">
        <f>J1904</f>
        <v>0</v>
      </c>
      <c r="K118" s="105"/>
      <c r="L118" s="164"/>
    </row>
    <row r="119" spans="1:31" s="10" customFormat="1" ht="19.899999999999999" customHeight="1">
      <c r="B119" s="160"/>
      <c r="C119" s="105"/>
      <c r="D119" s="161" t="s">
        <v>154</v>
      </c>
      <c r="E119" s="162"/>
      <c r="F119" s="162"/>
      <c r="G119" s="162"/>
      <c r="H119" s="162"/>
      <c r="I119" s="162"/>
      <c r="J119" s="163">
        <f>J2138</f>
        <v>0</v>
      </c>
      <c r="K119" s="105"/>
      <c r="L119" s="164"/>
    </row>
    <row r="120" spans="1:31" s="10" customFormat="1" ht="19.899999999999999" customHeight="1">
      <c r="B120" s="160"/>
      <c r="C120" s="105"/>
      <c r="D120" s="161" t="s">
        <v>155</v>
      </c>
      <c r="E120" s="162"/>
      <c r="F120" s="162"/>
      <c r="G120" s="162"/>
      <c r="H120" s="162"/>
      <c r="I120" s="162"/>
      <c r="J120" s="163">
        <f>J2441</f>
        <v>0</v>
      </c>
      <c r="K120" s="105"/>
      <c r="L120" s="164"/>
    </row>
    <row r="121" spans="1:31" s="10" customFormat="1" ht="19.899999999999999" customHeight="1">
      <c r="B121" s="160"/>
      <c r="C121" s="105"/>
      <c r="D121" s="161" t="s">
        <v>156</v>
      </c>
      <c r="E121" s="162"/>
      <c r="F121" s="162"/>
      <c r="G121" s="162"/>
      <c r="H121" s="162"/>
      <c r="I121" s="162"/>
      <c r="J121" s="163">
        <f>J2583</f>
        <v>0</v>
      </c>
      <c r="K121" s="105"/>
      <c r="L121" s="164"/>
    </row>
    <row r="122" spans="1:31" s="10" customFormat="1" ht="19.899999999999999" customHeight="1">
      <c r="B122" s="160"/>
      <c r="C122" s="105"/>
      <c r="D122" s="161" t="s">
        <v>157</v>
      </c>
      <c r="E122" s="162"/>
      <c r="F122" s="162"/>
      <c r="G122" s="162"/>
      <c r="H122" s="162"/>
      <c r="I122" s="162"/>
      <c r="J122" s="163">
        <f>J2618</f>
        <v>0</v>
      </c>
      <c r="K122" s="105"/>
      <c r="L122" s="164"/>
    </row>
    <row r="123" spans="1:31" s="9" customFormat="1" ht="24.95" customHeight="1">
      <c r="B123" s="154"/>
      <c r="C123" s="155"/>
      <c r="D123" s="156" t="s">
        <v>158</v>
      </c>
      <c r="E123" s="157"/>
      <c r="F123" s="157"/>
      <c r="G123" s="157"/>
      <c r="H123" s="157"/>
      <c r="I123" s="157"/>
      <c r="J123" s="158">
        <f>J2698</f>
        <v>0</v>
      </c>
      <c r="K123" s="155"/>
      <c r="L123" s="159"/>
    </row>
    <row r="124" spans="1:31" s="10" customFormat="1" ht="19.899999999999999" customHeight="1">
      <c r="B124" s="160"/>
      <c r="C124" s="105"/>
      <c r="D124" s="161" t="s">
        <v>159</v>
      </c>
      <c r="E124" s="162"/>
      <c r="F124" s="162"/>
      <c r="G124" s="162"/>
      <c r="H124" s="162"/>
      <c r="I124" s="162"/>
      <c r="J124" s="163">
        <f>J2699</f>
        <v>0</v>
      </c>
      <c r="K124" s="105"/>
      <c r="L124" s="164"/>
    </row>
    <row r="125" spans="1:31" s="2" customFormat="1" ht="21.75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52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6.95" customHeight="1">
      <c r="A126" s="35"/>
      <c r="B126" s="55"/>
      <c r="C126" s="56"/>
      <c r="D126" s="56"/>
      <c r="E126" s="56"/>
      <c r="F126" s="56"/>
      <c r="G126" s="56"/>
      <c r="H126" s="56"/>
      <c r="I126" s="56"/>
      <c r="J126" s="56"/>
      <c r="K126" s="56"/>
      <c r="L126" s="52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30" spans="1:31" s="2" customFormat="1" ht="6.95" customHeight="1">
      <c r="A130" s="35"/>
      <c r="B130" s="57"/>
      <c r="C130" s="58"/>
      <c r="D130" s="58"/>
      <c r="E130" s="58"/>
      <c r="F130" s="58"/>
      <c r="G130" s="58"/>
      <c r="H130" s="58"/>
      <c r="I130" s="58"/>
      <c r="J130" s="58"/>
      <c r="K130" s="58"/>
      <c r="L130" s="52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31" s="2" customFormat="1" ht="24.95" customHeight="1">
      <c r="A131" s="35"/>
      <c r="B131" s="36"/>
      <c r="C131" s="24" t="s">
        <v>160</v>
      </c>
      <c r="D131" s="37"/>
      <c r="E131" s="37"/>
      <c r="F131" s="37"/>
      <c r="G131" s="37"/>
      <c r="H131" s="37"/>
      <c r="I131" s="37"/>
      <c r="J131" s="37"/>
      <c r="K131" s="37"/>
      <c r="L131" s="52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31" s="2" customFormat="1" ht="6.95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52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pans="1:31" s="2" customFormat="1" ht="12" customHeight="1">
      <c r="A133" s="35"/>
      <c r="B133" s="36"/>
      <c r="C133" s="30" t="s">
        <v>16</v>
      </c>
      <c r="D133" s="37"/>
      <c r="E133" s="37"/>
      <c r="F133" s="37"/>
      <c r="G133" s="37"/>
      <c r="H133" s="37"/>
      <c r="I133" s="37"/>
      <c r="J133" s="37"/>
      <c r="K133" s="37"/>
      <c r="L133" s="52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pans="1:31" s="2" customFormat="1" ht="26.25" customHeight="1">
      <c r="A134" s="35"/>
      <c r="B134" s="36"/>
      <c r="C134" s="37"/>
      <c r="D134" s="37"/>
      <c r="E134" s="331" t="str">
        <f>E7</f>
        <v>OBJEKT E 1.PP+1.NP ETAPA 1 - stavební úpravy, Krajská zdravotní, a.s. – Nemocnice Děčín - Optimalizace 1.PP</v>
      </c>
      <c r="F134" s="332"/>
      <c r="G134" s="332"/>
      <c r="H134" s="332"/>
      <c r="I134" s="37"/>
      <c r="J134" s="37"/>
      <c r="K134" s="37"/>
      <c r="L134" s="52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pans="1:31" s="1" customFormat="1" ht="12" customHeight="1">
      <c r="B135" s="22"/>
      <c r="C135" s="30" t="s">
        <v>125</v>
      </c>
      <c r="D135" s="23"/>
      <c r="E135" s="23"/>
      <c r="F135" s="23"/>
      <c r="G135" s="23"/>
      <c r="H135" s="23"/>
      <c r="I135" s="23"/>
      <c r="J135" s="23"/>
      <c r="K135" s="23"/>
      <c r="L135" s="21"/>
    </row>
    <row r="136" spans="1:31" s="2" customFormat="1" ht="16.5" customHeight="1">
      <c r="A136" s="35"/>
      <c r="B136" s="36"/>
      <c r="C136" s="37"/>
      <c r="D136" s="37"/>
      <c r="E136" s="331" t="s">
        <v>126</v>
      </c>
      <c r="F136" s="333"/>
      <c r="G136" s="333"/>
      <c r="H136" s="333"/>
      <c r="I136" s="37"/>
      <c r="J136" s="37"/>
      <c r="K136" s="37"/>
      <c r="L136" s="52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pans="1:31" s="2" customFormat="1" ht="12" customHeight="1">
      <c r="A137" s="35"/>
      <c r="B137" s="36"/>
      <c r="C137" s="30" t="s">
        <v>127</v>
      </c>
      <c r="D137" s="37"/>
      <c r="E137" s="37"/>
      <c r="F137" s="37"/>
      <c r="G137" s="37"/>
      <c r="H137" s="37"/>
      <c r="I137" s="37"/>
      <c r="J137" s="37"/>
      <c r="K137" s="37"/>
      <c r="L137" s="52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pans="1:31" s="2" customFormat="1" ht="16.5" customHeight="1">
      <c r="A138" s="35"/>
      <c r="B138" s="36"/>
      <c r="C138" s="37"/>
      <c r="D138" s="37"/>
      <c r="E138" s="284" t="str">
        <f>E11</f>
        <v>D1.01.1_R1 - Stavební - Optimalizace 1.PP</v>
      </c>
      <c r="F138" s="333"/>
      <c r="G138" s="333"/>
      <c r="H138" s="333"/>
      <c r="I138" s="37"/>
      <c r="J138" s="37"/>
      <c r="K138" s="37"/>
      <c r="L138" s="52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pans="1:31" s="2" customFormat="1" ht="6.95" customHeight="1">
      <c r="A139" s="35"/>
      <c r="B139" s="36"/>
      <c r="C139" s="37"/>
      <c r="D139" s="37"/>
      <c r="E139" s="37"/>
      <c r="F139" s="37"/>
      <c r="G139" s="37"/>
      <c r="H139" s="37"/>
      <c r="I139" s="37"/>
      <c r="J139" s="37"/>
      <c r="K139" s="37"/>
      <c r="L139" s="52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pans="1:31" s="2" customFormat="1" ht="12" customHeight="1">
      <c r="A140" s="35"/>
      <c r="B140" s="36"/>
      <c r="C140" s="30" t="s">
        <v>20</v>
      </c>
      <c r="D140" s="37"/>
      <c r="E140" s="37"/>
      <c r="F140" s="28" t="str">
        <f>F14</f>
        <v>Děčín</v>
      </c>
      <c r="G140" s="37"/>
      <c r="H140" s="37"/>
      <c r="I140" s="30" t="s">
        <v>22</v>
      </c>
      <c r="J140" s="67" t="str">
        <f>IF(J14="","",J14)</f>
        <v>24. 6. 2025</v>
      </c>
      <c r="K140" s="37"/>
      <c r="L140" s="52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pans="1:31" s="2" customFormat="1" ht="6.95" customHeight="1">
      <c r="A141" s="35"/>
      <c r="B141" s="36"/>
      <c r="C141" s="37"/>
      <c r="D141" s="37"/>
      <c r="E141" s="37"/>
      <c r="F141" s="37"/>
      <c r="G141" s="37"/>
      <c r="H141" s="37"/>
      <c r="I141" s="37"/>
      <c r="J141" s="37"/>
      <c r="K141" s="37"/>
      <c r="L141" s="52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pans="1:31" s="2" customFormat="1" ht="25.7" customHeight="1">
      <c r="A142" s="35"/>
      <c r="B142" s="36"/>
      <c r="C142" s="30" t="s">
        <v>24</v>
      </c>
      <c r="D142" s="37"/>
      <c r="E142" s="37"/>
      <c r="F142" s="28" t="str">
        <f>E17</f>
        <v>Krajská zdravotní, a.s., Ústí nad Labem</v>
      </c>
      <c r="G142" s="37"/>
      <c r="H142" s="37"/>
      <c r="I142" s="30" t="s">
        <v>30</v>
      </c>
      <c r="J142" s="33" t="str">
        <f>E23</f>
        <v>PENTA PROJEKT s.r.o., Jihlava</v>
      </c>
      <c r="K142" s="37"/>
      <c r="L142" s="52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pans="1:31" s="2" customFormat="1" ht="15.2" customHeight="1">
      <c r="A143" s="35"/>
      <c r="B143" s="36"/>
      <c r="C143" s="30" t="s">
        <v>28</v>
      </c>
      <c r="D143" s="37"/>
      <c r="E143" s="37"/>
      <c r="F143" s="28" t="str">
        <f>IF(E20="","",E20)</f>
        <v>Vyplň údaj</v>
      </c>
      <c r="G143" s="37"/>
      <c r="H143" s="37"/>
      <c r="I143" s="30" t="s">
        <v>32</v>
      </c>
      <c r="J143" s="33" t="str">
        <f>E26</f>
        <v>Ing. Avuk</v>
      </c>
      <c r="K143" s="37"/>
      <c r="L143" s="52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pans="1:31" s="2" customFormat="1" ht="10.35" customHeight="1">
      <c r="A144" s="35"/>
      <c r="B144" s="36"/>
      <c r="C144" s="37"/>
      <c r="D144" s="37"/>
      <c r="E144" s="37"/>
      <c r="F144" s="37"/>
      <c r="G144" s="37"/>
      <c r="H144" s="37"/>
      <c r="I144" s="37"/>
      <c r="J144" s="37"/>
      <c r="K144" s="37"/>
      <c r="L144" s="52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pans="1:65" s="11" customFormat="1" ht="29.25" customHeight="1">
      <c r="A145" s="165"/>
      <c r="B145" s="166"/>
      <c r="C145" s="167" t="s">
        <v>161</v>
      </c>
      <c r="D145" s="168" t="s">
        <v>61</v>
      </c>
      <c r="E145" s="168" t="s">
        <v>57</v>
      </c>
      <c r="F145" s="168" t="s">
        <v>58</v>
      </c>
      <c r="G145" s="168" t="s">
        <v>162</v>
      </c>
      <c r="H145" s="168" t="s">
        <v>163</v>
      </c>
      <c r="I145" s="168" t="s">
        <v>164</v>
      </c>
      <c r="J145" s="168" t="s">
        <v>131</v>
      </c>
      <c r="K145" s="169" t="s">
        <v>165</v>
      </c>
      <c r="L145" s="170"/>
      <c r="M145" s="76" t="s">
        <v>1</v>
      </c>
      <c r="N145" s="77" t="s">
        <v>40</v>
      </c>
      <c r="O145" s="77" t="s">
        <v>166</v>
      </c>
      <c r="P145" s="77" t="s">
        <v>167</v>
      </c>
      <c r="Q145" s="77" t="s">
        <v>168</v>
      </c>
      <c r="R145" s="77" t="s">
        <v>169</v>
      </c>
      <c r="S145" s="77" t="s">
        <v>170</v>
      </c>
      <c r="T145" s="78" t="s">
        <v>171</v>
      </c>
      <c r="U145" s="165"/>
      <c r="V145" s="165"/>
      <c r="W145" s="165"/>
      <c r="X145" s="165"/>
      <c r="Y145" s="165"/>
      <c r="Z145" s="165"/>
      <c r="AA145" s="165"/>
      <c r="AB145" s="165"/>
      <c r="AC145" s="165"/>
      <c r="AD145" s="165"/>
      <c r="AE145" s="165"/>
    </row>
    <row r="146" spans="1:65" s="2" customFormat="1" ht="22.9" customHeight="1">
      <c r="A146" s="35"/>
      <c r="B146" s="36"/>
      <c r="C146" s="83" t="s">
        <v>172</v>
      </c>
      <c r="D146" s="37"/>
      <c r="E146" s="37"/>
      <c r="F146" s="37"/>
      <c r="G146" s="37"/>
      <c r="H146" s="37"/>
      <c r="I146" s="37"/>
      <c r="J146" s="171">
        <f>BK146</f>
        <v>0</v>
      </c>
      <c r="K146" s="37"/>
      <c r="L146" s="40"/>
      <c r="M146" s="79"/>
      <c r="N146" s="172"/>
      <c r="O146" s="80"/>
      <c r="P146" s="173">
        <f>P147+P1261+P2698</f>
        <v>0</v>
      </c>
      <c r="Q146" s="80"/>
      <c r="R146" s="173">
        <f>R147+R1261+R2698</f>
        <v>123.30712606000002</v>
      </c>
      <c r="S146" s="80"/>
      <c r="T146" s="174">
        <f>T147+T1261+T2698</f>
        <v>131.42777664999997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T146" s="18" t="s">
        <v>75</v>
      </c>
      <c r="AU146" s="18" t="s">
        <v>133</v>
      </c>
      <c r="BK146" s="175">
        <f>BK147+BK1261+BK2698</f>
        <v>0</v>
      </c>
    </row>
    <row r="147" spans="1:65" s="12" customFormat="1" ht="25.9" customHeight="1">
      <c r="B147" s="176"/>
      <c r="C147" s="177"/>
      <c r="D147" s="178" t="s">
        <v>75</v>
      </c>
      <c r="E147" s="179" t="s">
        <v>173</v>
      </c>
      <c r="F147" s="179" t="s">
        <v>174</v>
      </c>
      <c r="G147" s="177"/>
      <c r="H147" s="177"/>
      <c r="I147" s="180"/>
      <c r="J147" s="181">
        <f>BK147</f>
        <v>0</v>
      </c>
      <c r="K147" s="177"/>
      <c r="L147" s="182"/>
      <c r="M147" s="183"/>
      <c r="N147" s="184"/>
      <c r="O147" s="184"/>
      <c r="P147" s="185">
        <f>P148+P246+P565</f>
        <v>0</v>
      </c>
      <c r="Q147" s="184"/>
      <c r="R147" s="185">
        <f>R148+R246+R565</f>
        <v>89.965952640000012</v>
      </c>
      <c r="S147" s="184"/>
      <c r="T147" s="186">
        <f>T148+T246+T565</f>
        <v>130.27243739999997</v>
      </c>
      <c r="AR147" s="187" t="s">
        <v>83</v>
      </c>
      <c r="AT147" s="188" t="s">
        <v>75</v>
      </c>
      <c r="AU147" s="188" t="s">
        <v>76</v>
      </c>
      <c r="AY147" s="187" t="s">
        <v>175</v>
      </c>
      <c r="BK147" s="189">
        <f>BK148+BK246+BK565</f>
        <v>0</v>
      </c>
    </row>
    <row r="148" spans="1:65" s="12" customFormat="1" ht="22.9" customHeight="1">
      <c r="B148" s="176"/>
      <c r="C148" s="177"/>
      <c r="D148" s="178" t="s">
        <v>75</v>
      </c>
      <c r="E148" s="190" t="s">
        <v>176</v>
      </c>
      <c r="F148" s="190" t="s">
        <v>177</v>
      </c>
      <c r="G148" s="177"/>
      <c r="H148" s="177"/>
      <c r="I148" s="180"/>
      <c r="J148" s="191">
        <f>BK148</f>
        <v>0</v>
      </c>
      <c r="K148" s="177"/>
      <c r="L148" s="182"/>
      <c r="M148" s="183"/>
      <c r="N148" s="184"/>
      <c r="O148" s="184"/>
      <c r="P148" s="185">
        <f>SUM(P149:P245)</f>
        <v>0</v>
      </c>
      <c r="Q148" s="184"/>
      <c r="R148" s="185">
        <f>SUM(R149:R245)</f>
        <v>13.503062080000001</v>
      </c>
      <c r="S148" s="184"/>
      <c r="T148" s="186">
        <f>SUM(T149:T245)</f>
        <v>0</v>
      </c>
      <c r="AR148" s="187" t="s">
        <v>83</v>
      </c>
      <c r="AT148" s="188" t="s">
        <v>75</v>
      </c>
      <c r="AU148" s="188" t="s">
        <v>83</v>
      </c>
      <c r="AY148" s="187" t="s">
        <v>175</v>
      </c>
      <c r="BK148" s="189">
        <f>SUM(BK149:BK245)</f>
        <v>0</v>
      </c>
    </row>
    <row r="149" spans="1:65" s="2" customFormat="1" ht="24.2" customHeight="1">
      <c r="A149" s="35"/>
      <c r="B149" s="36"/>
      <c r="C149" s="192" t="s">
        <v>83</v>
      </c>
      <c r="D149" s="192" t="s">
        <v>178</v>
      </c>
      <c r="E149" s="193" t="s">
        <v>179</v>
      </c>
      <c r="F149" s="194" t="s">
        <v>180</v>
      </c>
      <c r="G149" s="195" t="s">
        <v>181</v>
      </c>
      <c r="H149" s="196">
        <v>11</v>
      </c>
      <c r="I149" s="197"/>
      <c r="J149" s="198">
        <f>ROUND(I149*H149,2)</f>
        <v>0</v>
      </c>
      <c r="K149" s="194" t="s">
        <v>1</v>
      </c>
      <c r="L149" s="40"/>
      <c r="M149" s="199" t="s">
        <v>1</v>
      </c>
      <c r="N149" s="200" t="s">
        <v>41</v>
      </c>
      <c r="O149" s="72"/>
      <c r="P149" s="201">
        <f>O149*H149</f>
        <v>0</v>
      </c>
      <c r="Q149" s="201">
        <v>1.2619999999999999E-2</v>
      </c>
      <c r="R149" s="201">
        <f>Q149*H149</f>
        <v>0.13882</v>
      </c>
      <c r="S149" s="201">
        <v>0</v>
      </c>
      <c r="T149" s="20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85</v>
      </c>
      <c r="AY149" s="18" t="s">
        <v>175</v>
      </c>
      <c r="BE149" s="204">
        <f>IF(N149="základní",J149,0)</f>
        <v>0</v>
      </c>
      <c r="BF149" s="204">
        <f>IF(N149="snížená",J149,0)</f>
        <v>0</v>
      </c>
      <c r="BG149" s="204">
        <f>IF(N149="zákl. přenesená",J149,0)</f>
        <v>0</v>
      </c>
      <c r="BH149" s="204">
        <f>IF(N149="sníž. přenesená",J149,0)</f>
        <v>0</v>
      </c>
      <c r="BI149" s="204">
        <f>IF(N149="nulová",J149,0)</f>
        <v>0</v>
      </c>
      <c r="BJ149" s="18" t="s">
        <v>83</v>
      </c>
      <c r="BK149" s="204">
        <f>ROUND(I149*H149,2)</f>
        <v>0</v>
      </c>
      <c r="BL149" s="18" t="s">
        <v>182</v>
      </c>
      <c r="BM149" s="203" t="s">
        <v>183</v>
      </c>
    </row>
    <row r="150" spans="1:65" s="13" customFormat="1" ht="11.25">
      <c r="B150" s="205"/>
      <c r="C150" s="206"/>
      <c r="D150" s="207" t="s">
        <v>184</v>
      </c>
      <c r="E150" s="208" t="s">
        <v>1</v>
      </c>
      <c r="F150" s="209" t="s">
        <v>185</v>
      </c>
      <c r="G150" s="206"/>
      <c r="H150" s="208" t="s">
        <v>1</v>
      </c>
      <c r="I150" s="210"/>
      <c r="J150" s="206"/>
      <c r="K150" s="206"/>
      <c r="L150" s="211"/>
      <c r="M150" s="212"/>
      <c r="N150" s="213"/>
      <c r="O150" s="213"/>
      <c r="P150" s="213"/>
      <c r="Q150" s="213"/>
      <c r="R150" s="213"/>
      <c r="S150" s="213"/>
      <c r="T150" s="214"/>
      <c r="AT150" s="215" t="s">
        <v>184</v>
      </c>
      <c r="AU150" s="215" t="s">
        <v>85</v>
      </c>
      <c r="AV150" s="13" t="s">
        <v>83</v>
      </c>
      <c r="AW150" s="13" t="s">
        <v>34</v>
      </c>
      <c r="AX150" s="13" t="s">
        <v>76</v>
      </c>
      <c r="AY150" s="215" t="s">
        <v>175</v>
      </c>
    </row>
    <row r="151" spans="1:65" s="13" customFormat="1" ht="11.25">
      <c r="B151" s="205"/>
      <c r="C151" s="206"/>
      <c r="D151" s="207" t="s">
        <v>184</v>
      </c>
      <c r="E151" s="208" t="s">
        <v>1</v>
      </c>
      <c r="F151" s="209" t="s">
        <v>186</v>
      </c>
      <c r="G151" s="206"/>
      <c r="H151" s="208" t="s">
        <v>1</v>
      </c>
      <c r="I151" s="210"/>
      <c r="J151" s="206"/>
      <c r="K151" s="206"/>
      <c r="L151" s="211"/>
      <c r="M151" s="212"/>
      <c r="N151" s="213"/>
      <c r="O151" s="213"/>
      <c r="P151" s="213"/>
      <c r="Q151" s="213"/>
      <c r="R151" s="213"/>
      <c r="S151" s="213"/>
      <c r="T151" s="214"/>
      <c r="AT151" s="215" t="s">
        <v>184</v>
      </c>
      <c r="AU151" s="215" t="s">
        <v>85</v>
      </c>
      <c r="AV151" s="13" t="s">
        <v>83</v>
      </c>
      <c r="AW151" s="13" t="s">
        <v>34</v>
      </c>
      <c r="AX151" s="13" t="s">
        <v>76</v>
      </c>
      <c r="AY151" s="215" t="s">
        <v>175</v>
      </c>
    </row>
    <row r="152" spans="1:65" s="13" customFormat="1" ht="11.25">
      <c r="B152" s="205"/>
      <c r="C152" s="206"/>
      <c r="D152" s="207" t="s">
        <v>184</v>
      </c>
      <c r="E152" s="208" t="s">
        <v>1</v>
      </c>
      <c r="F152" s="209" t="s">
        <v>187</v>
      </c>
      <c r="G152" s="206"/>
      <c r="H152" s="208" t="s">
        <v>1</v>
      </c>
      <c r="I152" s="210"/>
      <c r="J152" s="206"/>
      <c r="K152" s="206"/>
      <c r="L152" s="211"/>
      <c r="M152" s="212"/>
      <c r="N152" s="213"/>
      <c r="O152" s="213"/>
      <c r="P152" s="213"/>
      <c r="Q152" s="213"/>
      <c r="R152" s="213"/>
      <c r="S152" s="213"/>
      <c r="T152" s="214"/>
      <c r="AT152" s="215" t="s">
        <v>184</v>
      </c>
      <c r="AU152" s="215" t="s">
        <v>85</v>
      </c>
      <c r="AV152" s="13" t="s">
        <v>83</v>
      </c>
      <c r="AW152" s="13" t="s">
        <v>34</v>
      </c>
      <c r="AX152" s="13" t="s">
        <v>76</v>
      </c>
      <c r="AY152" s="215" t="s">
        <v>175</v>
      </c>
    </row>
    <row r="153" spans="1:65" s="14" customFormat="1" ht="11.25">
      <c r="B153" s="216"/>
      <c r="C153" s="217"/>
      <c r="D153" s="207" t="s">
        <v>184</v>
      </c>
      <c r="E153" s="218" t="s">
        <v>1</v>
      </c>
      <c r="F153" s="219" t="s">
        <v>188</v>
      </c>
      <c r="G153" s="217"/>
      <c r="H153" s="220">
        <v>11</v>
      </c>
      <c r="I153" s="221"/>
      <c r="J153" s="217"/>
      <c r="K153" s="217"/>
      <c r="L153" s="222"/>
      <c r="M153" s="223"/>
      <c r="N153" s="224"/>
      <c r="O153" s="224"/>
      <c r="P153" s="224"/>
      <c r="Q153" s="224"/>
      <c r="R153" s="224"/>
      <c r="S153" s="224"/>
      <c r="T153" s="225"/>
      <c r="AT153" s="226" t="s">
        <v>184</v>
      </c>
      <c r="AU153" s="226" t="s">
        <v>85</v>
      </c>
      <c r="AV153" s="14" t="s">
        <v>85</v>
      </c>
      <c r="AW153" s="14" t="s">
        <v>34</v>
      </c>
      <c r="AX153" s="14" t="s">
        <v>76</v>
      </c>
      <c r="AY153" s="226" t="s">
        <v>175</v>
      </c>
    </row>
    <row r="154" spans="1:65" s="2" customFormat="1" ht="33" customHeight="1">
      <c r="A154" s="35"/>
      <c r="B154" s="36"/>
      <c r="C154" s="192" t="s">
        <v>85</v>
      </c>
      <c r="D154" s="192" t="s">
        <v>178</v>
      </c>
      <c r="E154" s="193" t="s">
        <v>189</v>
      </c>
      <c r="F154" s="194" t="s">
        <v>190</v>
      </c>
      <c r="G154" s="195" t="s">
        <v>181</v>
      </c>
      <c r="H154" s="196">
        <v>9</v>
      </c>
      <c r="I154" s="197"/>
      <c r="J154" s="198">
        <f>ROUND(I154*H154,2)</f>
        <v>0</v>
      </c>
      <c r="K154" s="194" t="s">
        <v>191</v>
      </c>
      <c r="L154" s="40"/>
      <c r="M154" s="199" t="s">
        <v>1</v>
      </c>
      <c r="N154" s="200" t="s">
        <v>41</v>
      </c>
      <c r="O154" s="72"/>
      <c r="P154" s="201">
        <f>O154*H154</f>
        <v>0</v>
      </c>
      <c r="Q154" s="201">
        <v>4.8430000000000001E-2</v>
      </c>
      <c r="R154" s="201">
        <f>Q154*H154</f>
        <v>0.43586999999999998</v>
      </c>
      <c r="S154" s="201">
        <v>0</v>
      </c>
      <c r="T154" s="20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85</v>
      </c>
      <c r="AY154" s="18" t="s">
        <v>175</v>
      </c>
      <c r="BE154" s="204">
        <f>IF(N154="základní",J154,0)</f>
        <v>0</v>
      </c>
      <c r="BF154" s="204">
        <f>IF(N154="snížená",J154,0)</f>
        <v>0</v>
      </c>
      <c r="BG154" s="204">
        <f>IF(N154="zákl. přenesená",J154,0)</f>
        <v>0</v>
      </c>
      <c r="BH154" s="204">
        <f>IF(N154="sníž. přenesená",J154,0)</f>
        <v>0</v>
      </c>
      <c r="BI154" s="204">
        <f>IF(N154="nulová",J154,0)</f>
        <v>0</v>
      </c>
      <c r="BJ154" s="18" t="s">
        <v>83</v>
      </c>
      <c r="BK154" s="204">
        <f>ROUND(I154*H154,2)</f>
        <v>0</v>
      </c>
      <c r="BL154" s="18" t="s">
        <v>182</v>
      </c>
      <c r="BM154" s="203" t="s">
        <v>192</v>
      </c>
    </row>
    <row r="155" spans="1:65" s="2" customFormat="1" ht="11.25">
      <c r="A155" s="35"/>
      <c r="B155" s="36"/>
      <c r="C155" s="37"/>
      <c r="D155" s="227" t="s">
        <v>193</v>
      </c>
      <c r="E155" s="37"/>
      <c r="F155" s="228" t="s">
        <v>194</v>
      </c>
      <c r="G155" s="37"/>
      <c r="H155" s="37"/>
      <c r="I155" s="229"/>
      <c r="J155" s="37"/>
      <c r="K155" s="37"/>
      <c r="L155" s="40"/>
      <c r="M155" s="230"/>
      <c r="N155" s="231"/>
      <c r="O155" s="72"/>
      <c r="P155" s="72"/>
      <c r="Q155" s="72"/>
      <c r="R155" s="72"/>
      <c r="S155" s="72"/>
      <c r="T155" s="73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8" t="s">
        <v>193</v>
      </c>
      <c r="AU155" s="18" t="s">
        <v>85</v>
      </c>
    </row>
    <row r="156" spans="1:65" s="13" customFormat="1" ht="11.25">
      <c r="B156" s="205"/>
      <c r="C156" s="206"/>
      <c r="D156" s="207" t="s">
        <v>184</v>
      </c>
      <c r="E156" s="208" t="s">
        <v>1</v>
      </c>
      <c r="F156" s="209" t="s">
        <v>185</v>
      </c>
      <c r="G156" s="206"/>
      <c r="H156" s="208" t="s">
        <v>1</v>
      </c>
      <c r="I156" s="210"/>
      <c r="J156" s="206"/>
      <c r="K156" s="206"/>
      <c r="L156" s="211"/>
      <c r="M156" s="212"/>
      <c r="N156" s="213"/>
      <c r="O156" s="213"/>
      <c r="P156" s="213"/>
      <c r="Q156" s="213"/>
      <c r="R156" s="213"/>
      <c r="S156" s="213"/>
      <c r="T156" s="214"/>
      <c r="AT156" s="215" t="s">
        <v>184</v>
      </c>
      <c r="AU156" s="215" t="s">
        <v>85</v>
      </c>
      <c r="AV156" s="13" t="s">
        <v>83</v>
      </c>
      <c r="AW156" s="13" t="s">
        <v>34</v>
      </c>
      <c r="AX156" s="13" t="s">
        <v>76</v>
      </c>
      <c r="AY156" s="215" t="s">
        <v>175</v>
      </c>
    </row>
    <row r="157" spans="1:65" s="13" customFormat="1" ht="11.25">
      <c r="B157" s="205"/>
      <c r="C157" s="206"/>
      <c r="D157" s="207" t="s">
        <v>184</v>
      </c>
      <c r="E157" s="208" t="s">
        <v>1</v>
      </c>
      <c r="F157" s="209" t="s">
        <v>186</v>
      </c>
      <c r="G157" s="206"/>
      <c r="H157" s="208" t="s">
        <v>1</v>
      </c>
      <c r="I157" s="210"/>
      <c r="J157" s="206"/>
      <c r="K157" s="206"/>
      <c r="L157" s="211"/>
      <c r="M157" s="212"/>
      <c r="N157" s="213"/>
      <c r="O157" s="213"/>
      <c r="P157" s="213"/>
      <c r="Q157" s="213"/>
      <c r="R157" s="213"/>
      <c r="S157" s="213"/>
      <c r="T157" s="214"/>
      <c r="AT157" s="215" t="s">
        <v>184</v>
      </c>
      <c r="AU157" s="215" t="s">
        <v>85</v>
      </c>
      <c r="AV157" s="13" t="s">
        <v>83</v>
      </c>
      <c r="AW157" s="13" t="s">
        <v>34</v>
      </c>
      <c r="AX157" s="13" t="s">
        <v>76</v>
      </c>
      <c r="AY157" s="215" t="s">
        <v>175</v>
      </c>
    </row>
    <row r="158" spans="1:65" s="13" customFormat="1" ht="11.25">
      <c r="B158" s="205"/>
      <c r="C158" s="206"/>
      <c r="D158" s="207" t="s">
        <v>184</v>
      </c>
      <c r="E158" s="208" t="s">
        <v>1</v>
      </c>
      <c r="F158" s="209" t="s">
        <v>187</v>
      </c>
      <c r="G158" s="206"/>
      <c r="H158" s="208" t="s">
        <v>1</v>
      </c>
      <c r="I158" s="210"/>
      <c r="J158" s="206"/>
      <c r="K158" s="206"/>
      <c r="L158" s="211"/>
      <c r="M158" s="212"/>
      <c r="N158" s="213"/>
      <c r="O158" s="213"/>
      <c r="P158" s="213"/>
      <c r="Q158" s="213"/>
      <c r="R158" s="213"/>
      <c r="S158" s="213"/>
      <c r="T158" s="214"/>
      <c r="AT158" s="215" t="s">
        <v>184</v>
      </c>
      <c r="AU158" s="215" t="s">
        <v>85</v>
      </c>
      <c r="AV158" s="13" t="s">
        <v>83</v>
      </c>
      <c r="AW158" s="13" t="s">
        <v>34</v>
      </c>
      <c r="AX158" s="13" t="s">
        <v>76</v>
      </c>
      <c r="AY158" s="215" t="s">
        <v>175</v>
      </c>
    </row>
    <row r="159" spans="1:65" s="14" customFormat="1" ht="11.25">
      <c r="B159" s="216"/>
      <c r="C159" s="217"/>
      <c r="D159" s="207" t="s">
        <v>184</v>
      </c>
      <c r="E159" s="218" t="s">
        <v>1</v>
      </c>
      <c r="F159" s="219" t="s">
        <v>195</v>
      </c>
      <c r="G159" s="217"/>
      <c r="H159" s="220">
        <v>9</v>
      </c>
      <c r="I159" s="221"/>
      <c r="J159" s="217"/>
      <c r="K159" s="217"/>
      <c r="L159" s="222"/>
      <c r="M159" s="223"/>
      <c r="N159" s="224"/>
      <c r="O159" s="224"/>
      <c r="P159" s="224"/>
      <c r="Q159" s="224"/>
      <c r="R159" s="224"/>
      <c r="S159" s="224"/>
      <c r="T159" s="225"/>
      <c r="AT159" s="226" t="s">
        <v>184</v>
      </c>
      <c r="AU159" s="226" t="s">
        <v>85</v>
      </c>
      <c r="AV159" s="14" t="s">
        <v>85</v>
      </c>
      <c r="AW159" s="14" t="s">
        <v>34</v>
      </c>
      <c r="AX159" s="14" t="s">
        <v>76</v>
      </c>
      <c r="AY159" s="226" t="s">
        <v>175</v>
      </c>
    </row>
    <row r="160" spans="1:65" s="2" customFormat="1" ht="33" customHeight="1">
      <c r="A160" s="35"/>
      <c r="B160" s="36"/>
      <c r="C160" s="192" t="s">
        <v>176</v>
      </c>
      <c r="D160" s="192" t="s">
        <v>178</v>
      </c>
      <c r="E160" s="193" t="s">
        <v>196</v>
      </c>
      <c r="F160" s="194" t="s">
        <v>197</v>
      </c>
      <c r="G160" s="195" t="s">
        <v>181</v>
      </c>
      <c r="H160" s="196">
        <v>7</v>
      </c>
      <c r="I160" s="197"/>
      <c r="J160" s="198">
        <f>ROUND(I160*H160,2)</f>
        <v>0</v>
      </c>
      <c r="K160" s="194" t="s">
        <v>191</v>
      </c>
      <c r="L160" s="40"/>
      <c r="M160" s="199" t="s">
        <v>1</v>
      </c>
      <c r="N160" s="200" t="s">
        <v>41</v>
      </c>
      <c r="O160" s="72"/>
      <c r="P160" s="201">
        <f>O160*H160</f>
        <v>0</v>
      </c>
      <c r="Q160" s="201">
        <v>0.12021</v>
      </c>
      <c r="R160" s="201">
        <f>Q160*H160</f>
        <v>0.84146999999999994</v>
      </c>
      <c r="S160" s="201">
        <v>0</v>
      </c>
      <c r="T160" s="202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03" t="s">
        <v>182</v>
      </c>
      <c r="AT160" s="203" t="s">
        <v>178</v>
      </c>
      <c r="AU160" s="203" t="s">
        <v>85</v>
      </c>
      <c r="AY160" s="18" t="s">
        <v>175</v>
      </c>
      <c r="BE160" s="204">
        <f>IF(N160="základní",J160,0)</f>
        <v>0</v>
      </c>
      <c r="BF160" s="204">
        <f>IF(N160="snížená",J160,0)</f>
        <v>0</v>
      </c>
      <c r="BG160" s="204">
        <f>IF(N160="zákl. přenesená",J160,0)</f>
        <v>0</v>
      </c>
      <c r="BH160" s="204">
        <f>IF(N160="sníž. přenesená",J160,0)</f>
        <v>0</v>
      </c>
      <c r="BI160" s="204">
        <f>IF(N160="nulová",J160,0)</f>
        <v>0</v>
      </c>
      <c r="BJ160" s="18" t="s">
        <v>83</v>
      </c>
      <c r="BK160" s="204">
        <f>ROUND(I160*H160,2)</f>
        <v>0</v>
      </c>
      <c r="BL160" s="18" t="s">
        <v>182</v>
      </c>
      <c r="BM160" s="203" t="s">
        <v>198</v>
      </c>
    </row>
    <row r="161" spans="1:65" s="2" customFormat="1" ht="11.25">
      <c r="A161" s="35"/>
      <c r="B161" s="36"/>
      <c r="C161" s="37"/>
      <c r="D161" s="227" t="s">
        <v>193</v>
      </c>
      <c r="E161" s="37"/>
      <c r="F161" s="228" t="s">
        <v>199</v>
      </c>
      <c r="G161" s="37"/>
      <c r="H161" s="37"/>
      <c r="I161" s="229"/>
      <c r="J161" s="37"/>
      <c r="K161" s="37"/>
      <c r="L161" s="40"/>
      <c r="M161" s="230"/>
      <c r="N161" s="231"/>
      <c r="O161" s="72"/>
      <c r="P161" s="72"/>
      <c r="Q161" s="72"/>
      <c r="R161" s="72"/>
      <c r="S161" s="72"/>
      <c r="T161" s="73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T161" s="18" t="s">
        <v>193</v>
      </c>
      <c r="AU161" s="18" t="s">
        <v>85</v>
      </c>
    </row>
    <row r="162" spans="1:65" s="13" customFormat="1" ht="11.25">
      <c r="B162" s="205"/>
      <c r="C162" s="206"/>
      <c r="D162" s="207" t="s">
        <v>184</v>
      </c>
      <c r="E162" s="208" t="s">
        <v>1</v>
      </c>
      <c r="F162" s="209" t="s">
        <v>185</v>
      </c>
      <c r="G162" s="206"/>
      <c r="H162" s="208" t="s">
        <v>1</v>
      </c>
      <c r="I162" s="210"/>
      <c r="J162" s="206"/>
      <c r="K162" s="206"/>
      <c r="L162" s="211"/>
      <c r="M162" s="212"/>
      <c r="N162" s="213"/>
      <c r="O162" s="213"/>
      <c r="P162" s="213"/>
      <c r="Q162" s="213"/>
      <c r="R162" s="213"/>
      <c r="S162" s="213"/>
      <c r="T162" s="214"/>
      <c r="AT162" s="215" t="s">
        <v>184</v>
      </c>
      <c r="AU162" s="215" t="s">
        <v>85</v>
      </c>
      <c r="AV162" s="13" t="s">
        <v>83</v>
      </c>
      <c r="AW162" s="13" t="s">
        <v>34</v>
      </c>
      <c r="AX162" s="13" t="s">
        <v>76</v>
      </c>
      <c r="AY162" s="215" t="s">
        <v>175</v>
      </c>
    </row>
    <row r="163" spans="1:65" s="13" customFormat="1" ht="11.25">
      <c r="B163" s="205"/>
      <c r="C163" s="206"/>
      <c r="D163" s="207" t="s">
        <v>184</v>
      </c>
      <c r="E163" s="208" t="s">
        <v>1</v>
      </c>
      <c r="F163" s="209" t="s">
        <v>186</v>
      </c>
      <c r="G163" s="206"/>
      <c r="H163" s="208" t="s">
        <v>1</v>
      </c>
      <c r="I163" s="210"/>
      <c r="J163" s="206"/>
      <c r="K163" s="206"/>
      <c r="L163" s="211"/>
      <c r="M163" s="212"/>
      <c r="N163" s="213"/>
      <c r="O163" s="213"/>
      <c r="P163" s="213"/>
      <c r="Q163" s="213"/>
      <c r="R163" s="213"/>
      <c r="S163" s="213"/>
      <c r="T163" s="214"/>
      <c r="AT163" s="215" t="s">
        <v>184</v>
      </c>
      <c r="AU163" s="215" t="s">
        <v>85</v>
      </c>
      <c r="AV163" s="13" t="s">
        <v>83</v>
      </c>
      <c r="AW163" s="13" t="s">
        <v>34</v>
      </c>
      <c r="AX163" s="13" t="s">
        <v>76</v>
      </c>
      <c r="AY163" s="215" t="s">
        <v>175</v>
      </c>
    </row>
    <row r="164" spans="1:65" s="13" customFormat="1" ht="11.25">
      <c r="B164" s="205"/>
      <c r="C164" s="206"/>
      <c r="D164" s="207" t="s">
        <v>184</v>
      </c>
      <c r="E164" s="208" t="s">
        <v>1</v>
      </c>
      <c r="F164" s="209" t="s">
        <v>187</v>
      </c>
      <c r="G164" s="206"/>
      <c r="H164" s="208" t="s">
        <v>1</v>
      </c>
      <c r="I164" s="210"/>
      <c r="J164" s="206"/>
      <c r="K164" s="206"/>
      <c r="L164" s="211"/>
      <c r="M164" s="212"/>
      <c r="N164" s="213"/>
      <c r="O164" s="213"/>
      <c r="P164" s="213"/>
      <c r="Q164" s="213"/>
      <c r="R164" s="213"/>
      <c r="S164" s="213"/>
      <c r="T164" s="214"/>
      <c r="AT164" s="215" t="s">
        <v>184</v>
      </c>
      <c r="AU164" s="215" t="s">
        <v>85</v>
      </c>
      <c r="AV164" s="13" t="s">
        <v>83</v>
      </c>
      <c r="AW164" s="13" t="s">
        <v>34</v>
      </c>
      <c r="AX164" s="13" t="s">
        <v>76</v>
      </c>
      <c r="AY164" s="215" t="s">
        <v>175</v>
      </c>
    </row>
    <row r="165" spans="1:65" s="14" customFormat="1" ht="11.25">
      <c r="B165" s="216"/>
      <c r="C165" s="217"/>
      <c r="D165" s="207" t="s">
        <v>184</v>
      </c>
      <c r="E165" s="218" t="s">
        <v>1</v>
      </c>
      <c r="F165" s="219" t="s">
        <v>200</v>
      </c>
      <c r="G165" s="217"/>
      <c r="H165" s="220">
        <v>7</v>
      </c>
      <c r="I165" s="221"/>
      <c r="J165" s="217"/>
      <c r="K165" s="217"/>
      <c r="L165" s="222"/>
      <c r="M165" s="223"/>
      <c r="N165" s="224"/>
      <c r="O165" s="224"/>
      <c r="P165" s="224"/>
      <c r="Q165" s="224"/>
      <c r="R165" s="224"/>
      <c r="S165" s="224"/>
      <c r="T165" s="225"/>
      <c r="AT165" s="226" t="s">
        <v>184</v>
      </c>
      <c r="AU165" s="226" t="s">
        <v>85</v>
      </c>
      <c r="AV165" s="14" t="s">
        <v>85</v>
      </c>
      <c r="AW165" s="14" t="s">
        <v>34</v>
      </c>
      <c r="AX165" s="14" t="s">
        <v>76</v>
      </c>
      <c r="AY165" s="226" t="s">
        <v>175</v>
      </c>
    </row>
    <row r="166" spans="1:65" s="2" customFormat="1" ht="24.2" customHeight="1">
      <c r="A166" s="35"/>
      <c r="B166" s="36"/>
      <c r="C166" s="192" t="s">
        <v>182</v>
      </c>
      <c r="D166" s="192" t="s">
        <v>178</v>
      </c>
      <c r="E166" s="193" t="s">
        <v>201</v>
      </c>
      <c r="F166" s="194" t="s">
        <v>202</v>
      </c>
      <c r="G166" s="195" t="s">
        <v>203</v>
      </c>
      <c r="H166" s="196">
        <v>0.81</v>
      </c>
      <c r="I166" s="197"/>
      <c r="J166" s="198">
        <f>ROUND(I166*H166,2)</f>
        <v>0</v>
      </c>
      <c r="K166" s="194" t="s">
        <v>191</v>
      </c>
      <c r="L166" s="40"/>
      <c r="M166" s="199" t="s">
        <v>1</v>
      </c>
      <c r="N166" s="200" t="s">
        <v>41</v>
      </c>
      <c r="O166" s="72"/>
      <c r="P166" s="201">
        <f>O166*H166</f>
        <v>0</v>
      </c>
      <c r="Q166" s="201">
        <v>1.8774999999999999</v>
      </c>
      <c r="R166" s="201">
        <f>Q166*H166</f>
        <v>1.520775</v>
      </c>
      <c r="S166" s="201">
        <v>0</v>
      </c>
      <c r="T166" s="20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03" t="s">
        <v>182</v>
      </c>
      <c r="AT166" s="203" t="s">
        <v>178</v>
      </c>
      <c r="AU166" s="203" t="s">
        <v>85</v>
      </c>
      <c r="AY166" s="18" t="s">
        <v>175</v>
      </c>
      <c r="BE166" s="204">
        <f>IF(N166="základní",J166,0)</f>
        <v>0</v>
      </c>
      <c r="BF166" s="204">
        <f>IF(N166="snížená",J166,0)</f>
        <v>0</v>
      </c>
      <c r="BG166" s="204">
        <f>IF(N166="zákl. přenesená",J166,0)</f>
        <v>0</v>
      </c>
      <c r="BH166" s="204">
        <f>IF(N166="sníž. přenesená",J166,0)</f>
        <v>0</v>
      </c>
      <c r="BI166" s="204">
        <f>IF(N166="nulová",J166,0)</f>
        <v>0</v>
      </c>
      <c r="BJ166" s="18" t="s">
        <v>83</v>
      </c>
      <c r="BK166" s="204">
        <f>ROUND(I166*H166,2)</f>
        <v>0</v>
      </c>
      <c r="BL166" s="18" t="s">
        <v>182</v>
      </c>
      <c r="BM166" s="203" t="s">
        <v>204</v>
      </c>
    </row>
    <row r="167" spans="1:65" s="2" customFormat="1" ht="11.25">
      <c r="A167" s="35"/>
      <c r="B167" s="36"/>
      <c r="C167" s="37"/>
      <c r="D167" s="227" t="s">
        <v>193</v>
      </c>
      <c r="E167" s="37"/>
      <c r="F167" s="228" t="s">
        <v>205</v>
      </c>
      <c r="G167" s="37"/>
      <c r="H167" s="37"/>
      <c r="I167" s="229"/>
      <c r="J167" s="37"/>
      <c r="K167" s="37"/>
      <c r="L167" s="40"/>
      <c r="M167" s="230"/>
      <c r="N167" s="231"/>
      <c r="O167" s="72"/>
      <c r="P167" s="72"/>
      <c r="Q167" s="72"/>
      <c r="R167" s="72"/>
      <c r="S167" s="72"/>
      <c r="T167" s="73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T167" s="18" t="s">
        <v>193</v>
      </c>
      <c r="AU167" s="18" t="s">
        <v>85</v>
      </c>
    </row>
    <row r="168" spans="1:65" s="13" customFormat="1" ht="22.5">
      <c r="B168" s="205"/>
      <c r="C168" s="206"/>
      <c r="D168" s="207" t="s">
        <v>184</v>
      </c>
      <c r="E168" s="208" t="s">
        <v>1</v>
      </c>
      <c r="F168" s="209" t="s">
        <v>206</v>
      </c>
      <c r="G168" s="206"/>
      <c r="H168" s="208" t="s">
        <v>1</v>
      </c>
      <c r="I168" s="210"/>
      <c r="J168" s="206"/>
      <c r="K168" s="206"/>
      <c r="L168" s="211"/>
      <c r="M168" s="212"/>
      <c r="N168" s="213"/>
      <c r="O168" s="213"/>
      <c r="P168" s="213"/>
      <c r="Q168" s="213"/>
      <c r="R168" s="213"/>
      <c r="S168" s="213"/>
      <c r="T168" s="214"/>
      <c r="AT168" s="215" t="s">
        <v>184</v>
      </c>
      <c r="AU168" s="215" t="s">
        <v>85</v>
      </c>
      <c r="AV168" s="13" t="s">
        <v>83</v>
      </c>
      <c r="AW168" s="13" t="s">
        <v>34</v>
      </c>
      <c r="AX168" s="13" t="s">
        <v>76</v>
      </c>
      <c r="AY168" s="215" t="s">
        <v>175</v>
      </c>
    </row>
    <row r="169" spans="1:65" s="13" customFormat="1" ht="11.25">
      <c r="B169" s="205"/>
      <c r="C169" s="206"/>
      <c r="D169" s="207" t="s">
        <v>184</v>
      </c>
      <c r="E169" s="208" t="s">
        <v>1</v>
      </c>
      <c r="F169" s="209" t="s">
        <v>187</v>
      </c>
      <c r="G169" s="206"/>
      <c r="H169" s="208" t="s">
        <v>1</v>
      </c>
      <c r="I169" s="210"/>
      <c r="J169" s="206"/>
      <c r="K169" s="206"/>
      <c r="L169" s="211"/>
      <c r="M169" s="212"/>
      <c r="N169" s="213"/>
      <c r="O169" s="213"/>
      <c r="P169" s="213"/>
      <c r="Q169" s="213"/>
      <c r="R169" s="213"/>
      <c r="S169" s="213"/>
      <c r="T169" s="214"/>
      <c r="AT169" s="215" t="s">
        <v>184</v>
      </c>
      <c r="AU169" s="215" t="s">
        <v>85</v>
      </c>
      <c r="AV169" s="13" t="s">
        <v>83</v>
      </c>
      <c r="AW169" s="13" t="s">
        <v>34</v>
      </c>
      <c r="AX169" s="13" t="s">
        <v>76</v>
      </c>
      <c r="AY169" s="215" t="s">
        <v>175</v>
      </c>
    </row>
    <row r="170" spans="1:65" s="13" customFormat="1" ht="11.25">
      <c r="B170" s="205"/>
      <c r="C170" s="206"/>
      <c r="D170" s="207" t="s">
        <v>184</v>
      </c>
      <c r="E170" s="208" t="s">
        <v>1</v>
      </c>
      <c r="F170" s="209" t="s">
        <v>207</v>
      </c>
      <c r="G170" s="206"/>
      <c r="H170" s="208" t="s">
        <v>1</v>
      </c>
      <c r="I170" s="210"/>
      <c r="J170" s="206"/>
      <c r="K170" s="206"/>
      <c r="L170" s="211"/>
      <c r="M170" s="212"/>
      <c r="N170" s="213"/>
      <c r="O170" s="213"/>
      <c r="P170" s="213"/>
      <c r="Q170" s="213"/>
      <c r="R170" s="213"/>
      <c r="S170" s="213"/>
      <c r="T170" s="214"/>
      <c r="AT170" s="215" t="s">
        <v>184</v>
      </c>
      <c r="AU170" s="215" t="s">
        <v>85</v>
      </c>
      <c r="AV170" s="13" t="s">
        <v>83</v>
      </c>
      <c r="AW170" s="13" t="s">
        <v>34</v>
      </c>
      <c r="AX170" s="13" t="s">
        <v>76</v>
      </c>
      <c r="AY170" s="215" t="s">
        <v>175</v>
      </c>
    </row>
    <row r="171" spans="1:65" s="14" customFormat="1" ht="11.25">
      <c r="B171" s="216"/>
      <c r="C171" s="217"/>
      <c r="D171" s="207" t="s">
        <v>184</v>
      </c>
      <c r="E171" s="218" t="s">
        <v>1</v>
      </c>
      <c r="F171" s="219" t="s">
        <v>208</v>
      </c>
      <c r="G171" s="217"/>
      <c r="H171" s="220">
        <v>0.81</v>
      </c>
      <c r="I171" s="221"/>
      <c r="J171" s="217"/>
      <c r="K171" s="217"/>
      <c r="L171" s="222"/>
      <c r="M171" s="223"/>
      <c r="N171" s="224"/>
      <c r="O171" s="224"/>
      <c r="P171" s="224"/>
      <c r="Q171" s="224"/>
      <c r="R171" s="224"/>
      <c r="S171" s="224"/>
      <c r="T171" s="225"/>
      <c r="AT171" s="226" t="s">
        <v>184</v>
      </c>
      <c r="AU171" s="226" t="s">
        <v>85</v>
      </c>
      <c r="AV171" s="14" t="s">
        <v>85</v>
      </c>
      <c r="AW171" s="14" t="s">
        <v>34</v>
      </c>
      <c r="AX171" s="14" t="s">
        <v>76</v>
      </c>
      <c r="AY171" s="226" t="s">
        <v>175</v>
      </c>
    </row>
    <row r="172" spans="1:65" s="2" customFormat="1" ht="24.2" customHeight="1">
      <c r="A172" s="35"/>
      <c r="B172" s="36"/>
      <c r="C172" s="192" t="s">
        <v>209</v>
      </c>
      <c r="D172" s="192" t="s">
        <v>178</v>
      </c>
      <c r="E172" s="193" t="s">
        <v>210</v>
      </c>
      <c r="F172" s="194" t="s">
        <v>211</v>
      </c>
      <c r="G172" s="195" t="s">
        <v>203</v>
      </c>
      <c r="H172" s="196">
        <v>3.1509999999999998</v>
      </c>
      <c r="I172" s="197"/>
      <c r="J172" s="198">
        <f>ROUND(I172*H172,2)</f>
        <v>0</v>
      </c>
      <c r="K172" s="194" t="s">
        <v>191</v>
      </c>
      <c r="L172" s="40"/>
      <c r="M172" s="199" t="s">
        <v>1</v>
      </c>
      <c r="N172" s="200" t="s">
        <v>41</v>
      </c>
      <c r="O172" s="72"/>
      <c r="P172" s="201">
        <f>O172*H172</f>
        <v>0</v>
      </c>
      <c r="Q172" s="201">
        <v>1.7863599999999999</v>
      </c>
      <c r="R172" s="201">
        <f>Q172*H172</f>
        <v>5.6288203599999997</v>
      </c>
      <c r="S172" s="201">
        <v>0</v>
      </c>
      <c r="T172" s="20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03" t="s">
        <v>182</v>
      </c>
      <c r="AT172" s="203" t="s">
        <v>178</v>
      </c>
      <c r="AU172" s="203" t="s">
        <v>85</v>
      </c>
      <c r="AY172" s="18" t="s">
        <v>175</v>
      </c>
      <c r="BE172" s="204">
        <f>IF(N172="základní",J172,0)</f>
        <v>0</v>
      </c>
      <c r="BF172" s="204">
        <f>IF(N172="snížená",J172,0)</f>
        <v>0</v>
      </c>
      <c r="BG172" s="204">
        <f>IF(N172="zákl. přenesená",J172,0)</f>
        <v>0</v>
      </c>
      <c r="BH172" s="204">
        <f>IF(N172="sníž. přenesená",J172,0)</f>
        <v>0</v>
      </c>
      <c r="BI172" s="204">
        <f>IF(N172="nulová",J172,0)</f>
        <v>0</v>
      </c>
      <c r="BJ172" s="18" t="s">
        <v>83</v>
      </c>
      <c r="BK172" s="204">
        <f>ROUND(I172*H172,2)</f>
        <v>0</v>
      </c>
      <c r="BL172" s="18" t="s">
        <v>182</v>
      </c>
      <c r="BM172" s="203" t="s">
        <v>212</v>
      </c>
    </row>
    <row r="173" spans="1:65" s="2" customFormat="1" ht="11.25">
      <c r="A173" s="35"/>
      <c r="B173" s="36"/>
      <c r="C173" s="37"/>
      <c r="D173" s="227" t="s">
        <v>193</v>
      </c>
      <c r="E173" s="37"/>
      <c r="F173" s="228" t="s">
        <v>213</v>
      </c>
      <c r="G173" s="37"/>
      <c r="H173" s="37"/>
      <c r="I173" s="229"/>
      <c r="J173" s="37"/>
      <c r="K173" s="37"/>
      <c r="L173" s="40"/>
      <c r="M173" s="230"/>
      <c r="N173" s="231"/>
      <c r="O173" s="72"/>
      <c r="P173" s="72"/>
      <c r="Q173" s="72"/>
      <c r="R173" s="72"/>
      <c r="S173" s="72"/>
      <c r="T173" s="73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T173" s="18" t="s">
        <v>193</v>
      </c>
      <c r="AU173" s="18" t="s">
        <v>85</v>
      </c>
    </row>
    <row r="174" spans="1:65" s="13" customFormat="1" ht="22.5">
      <c r="B174" s="205"/>
      <c r="C174" s="206"/>
      <c r="D174" s="207" t="s">
        <v>184</v>
      </c>
      <c r="E174" s="208" t="s">
        <v>1</v>
      </c>
      <c r="F174" s="209" t="s">
        <v>206</v>
      </c>
      <c r="G174" s="206"/>
      <c r="H174" s="208" t="s">
        <v>1</v>
      </c>
      <c r="I174" s="210"/>
      <c r="J174" s="206"/>
      <c r="K174" s="206"/>
      <c r="L174" s="211"/>
      <c r="M174" s="212"/>
      <c r="N174" s="213"/>
      <c r="O174" s="213"/>
      <c r="P174" s="213"/>
      <c r="Q174" s="213"/>
      <c r="R174" s="213"/>
      <c r="S174" s="213"/>
      <c r="T174" s="214"/>
      <c r="AT174" s="215" t="s">
        <v>184</v>
      </c>
      <c r="AU174" s="215" t="s">
        <v>85</v>
      </c>
      <c r="AV174" s="13" t="s">
        <v>83</v>
      </c>
      <c r="AW174" s="13" t="s">
        <v>34</v>
      </c>
      <c r="AX174" s="13" t="s">
        <v>76</v>
      </c>
      <c r="AY174" s="215" t="s">
        <v>175</v>
      </c>
    </row>
    <row r="175" spans="1:65" s="13" customFormat="1" ht="11.25">
      <c r="B175" s="205"/>
      <c r="C175" s="206"/>
      <c r="D175" s="207" t="s">
        <v>184</v>
      </c>
      <c r="E175" s="208" t="s">
        <v>1</v>
      </c>
      <c r="F175" s="209" t="s">
        <v>187</v>
      </c>
      <c r="G175" s="206"/>
      <c r="H175" s="208" t="s">
        <v>1</v>
      </c>
      <c r="I175" s="210"/>
      <c r="J175" s="206"/>
      <c r="K175" s="206"/>
      <c r="L175" s="211"/>
      <c r="M175" s="212"/>
      <c r="N175" s="213"/>
      <c r="O175" s="213"/>
      <c r="P175" s="213"/>
      <c r="Q175" s="213"/>
      <c r="R175" s="213"/>
      <c r="S175" s="213"/>
      <c r="T175" s="214"/>
      <c r="AT175" s="215" t="s">
        <v>184</v>
      </c>
      <c r="AU175" s="215" t="s">
        <v>85</v>
      </c>
      <c r="AV175" s="13" t="s">
        <v>83</v>
      </c>
      <c r="AW175" s="13" t="s">
        <v>34</v>
      </c>
      <c r="AX175" s="13" t="s">
        <v>76</v>
      </c>
      <c r="AY175" s="215" t="s">
        <v>175</v>
      </c>
    </row>
    <row r="176" spans="1:65" s="13" customFormat="1" ht="11.25">
      <c r="B176" s="205"/>
      <c r="C176" s="206"/>
      <c r="D176" s="207" t="s">
        <v>184</v>
      </c>
      <c r="E176" s="208" t="s">
        <v>1</v>
      </c>
      <c r="F176" s="209" t="s">
        <v>207</v>
      </c>
      <c r="G176" s="206"/>
      <c r="H176" s="208" t="s">
        <v>1</v>
      </c>
      <c r="I176" s="210"/>
      <c r="J176" s="206"/>
      <c r="K176" s="206"/>
      <c r="L176" s="211"/>
      <c r="M176" s="212"/>
      <c r="N176" s="213"/>
      <c r="O176" s="213"/>
      <c r="P176" s="213"/>
      <c r="Q176" s="213"/>
      <c r="R176" s="213"/>
      <c r="S176" s="213"/>
      <c r="T176" s="214"/>
      <c r="AT176" s="215" t="s">
        <v>184</v>
      </c>
      <c r="AU176" s="215" t="s">
        <v>85</v>
      </c>
      <c r="AV176" s="13" t="s">
        <v>83</v>
      </c>
      <c r="AW176" s="13" t="s">
        <v>34</v>
      </c>
      <c r="AX176" s="13" t="s">
        <v>76</v>
      </c>
      <c r="AY176" s="215" t="s">
        <v>175</v>
      </c>
    </row>
    <row r="177" spans="1:65" s="14" customFormat="1" ht="11.25">
      <c r="B177" s="216"/>
      <c r="C177" s="217"/>
      <c r="D177" s="207" t="s">
        <v>184</v>
      </c>
      <c r="E177" s="218" t="s">
        <v>1</v>
      </c>
      <c r="F177" s="219" t="s">
        <v>214</v>
      </c>
      <c r="G177" s="217"/>
      <c r="H177" s="220">
        <v>0.4</v>
      </c>
      <c r="I177" s="221"/>
      <c r="J177" s="217"/>
      <c r="K177" s="217"/>
      <c r="L177" s="222"/>
      <c r="M177" s="223"/>
      <c r="N177" s="224"/>
      <c r="O177" s="224"/>
      <c r="P177" s="224"/>
      <c r="Q177" s="224"/>
      <c r="R177" s="224"/>
      <c r="S177" s="224"/>
      <c r="T177" s="225"/>
      <c r="AT177" s="226" t="s">
        <v>184</v>
      </c>
      <c r="AU177" s="226" t="s">
        <v>85</v>
      </c>
      <c r="AV177" s="14" t="s">
        <v>85</v>
      </c>
      <c r="AW177" s="14" t="s">
        <v>34</v>
      </c>
      <c r="AX177" s="14" t="s">
        <v>76</v>
      </c>
      <c r="AY177" s="226" t="s">
        <v>175</v>
      </c>
    </row>
    <row r="178" spans="1:65" s="13" customFormat="1" ht="11.25">
      <c r="B178" s="205"/>
      <c r="C178" s="206"/>
      <c r="D178" s="207" t="s">
        <v>184</v>
      </c>
      <c r="E178" s="208" t="s">
        <v>1</v>
      </c>
      <c r="F178" s="209" t="s">
        <v>187</v>
      </c>
      <c r="G178" s="206"/>
      <c r="H178" s="208" t="s">
        <v>1</v>
      </c>
      <c r="I178" s="210"/>
      <c r="J178" s="206"/>
      <c r="K178" s="206"/>
      <c r="L178" s="211"/>
      <c r="M178" s="212"/>
      <c r="N178" s="213"/>
      <c r="O178" s="213"/>
      <c r="P178" s="213"/>
      <c r="Q178" s="213"/>
      <c r="R178" s="213"/>
      <c r="S178" s="213"/>
      <c r="T178" s="214"/>
      <c r="AT178" s="215" t="s">
        <v>184</v>
      </c>
      <c r="AU178" s="215" t="s">
        <v>85</v>
      </c>
      <c r="AV178" s="13" t="s">
        <v>83</v>
      </c>
      <c r="AW178" s="13" t="s">
        <v>34</v>
      </c>
      <c r="AX178" s="13" t="s">
        <v>76</v>
      </c>
      <c r="AY178" s="215" t="s">
        <v>175</v>
      </c>
    </row>
    <row r="179" spans="1:65" s="13" customFormat="1" ht="11.25">
      <c r="B179" s="205"/>
      <c r="C179" s="206"/>
      <c r="D179" s="207" t="s">
        <v>184</v>
      </c>
      <c r="E179" s="208" t="s">
        <v>1</v>
      </c>
      <c r="F179" s="209" t="s">
        <v>215</v>
      </c>
      <c r="G179" s="206"/>
      <c r="H179" s="208" t="s">
        <v>1</v>
      </c>
      <c r="I179" s="210"/>
      <c r="J179" s="206"/>
      <c r="K179" s="206"/>
      <c r="L179" s="211"/>
      <c r="M179" s="212"/>
      <c r="N179" s="213"/>
      <c r="O179" s="213"/>
      <c r="P179" s="213"/>
      <c r="Q179" s="213"/>
      <c r="R179" s="213"/>
      <c r="S179" s="213"/>
      <c r="T179" s="214"/>
      <c r="AT179" s="215" t="s">
        <v>184</v>
      </c>
      <c r="AU179" s="215" t="s">
        <v>85</v>
      </c>
      <c r="AV179" s="13" t="s">
        <v>83</v>
      </c>
      <c r="AW179" s="13" t="s">
        <v>34</v>
      </c>
      <c r="AX179" s="13" t="s">
        <v>76</v>
      </c>
      <c r="AY179" s="215" t="s">
        <v>175</v>
      </c>
    </row>
    <row r="180" spans="1:65" s="14" customFormat="1" ht="11.25">
      <c r="B180" s="216"/>
      <c r="C180" s="217"/>
      <c r="D180" s="207" t="s">
        <v>184</v>
      </c>
      <c r="E180" s="218" t="s">
        <v>1</v>
      </c>
      <c r="F180" s="219" t="s">
        <v>216</v>
      </c>
      <c r="G180" s="217"/>
      <c r="H180" s="220">
        <v>0.20799999999999999</v>
      </c>
      <c r="I180" s="221"/>
      <c r="J180" s="217"/>
      <c r="K180" s="217"/>
      <c r="L180" s="222"/>
      <c r="M180" s="223"/>
      <c r="N180" s="224"/>
      <c r="O180" s="224"/>
      <c r="P180" s="224"/>
      <c r="Q180" s="224"/>
      <c r="R180" s="224"/>
      <c r="S180" s="224"/>
      <c r="T180" s="225"/>
      <c r="AT180" s="226" t="s">
        <v>184</v>
      </c>
      <c r="AU180" s="226" t="s">
        <v>85</v>
      </c>
      <c r="AV180" s="14" t="s">
        <v>85</v>
      </c>
      <c r="AW180" s="14" t="s">
        <v>34</v>
      </c>
      <c r="AX180" s="14" t="s">
        <v>76</v>
      </c>
      <c r="AY180" s="226" t="s">
        <v>175</v>
      </c>
    </row>
    <row r="181" spans="1:65" s="14" customFormat="1" ht="11.25">
      <c r="B181" s="216"/>
      <c r="C181" s="217"/>
      <c r="D181" s="207" t="s">
        <v>184</v>
      </c>
      <c r="E181" s="218" t="s">
        <v>1</v>
      </c>
      <c r="F181" s="219" t="s">
        <v>217</v>
      </c>
      <c r="G181" s="217"/>
      <c r="H181" s="220">
        <v>0.871</v>
      </c>
      <c r="I181" s="221"/>
      <c r="J181" s="217"/>
      <c r="K181" s="217"/>
      <c r="L181" s="222"/>
      <c r="M181" s="223"/>
      <c r="N181" s="224"/>
      <c r="O181" s="224"/>
      <c r="P181" s="224"/>
      <c r="Q181" s="224"/>
      <c r="R181" s="224"/>
      <c r="S181" s="224"/>
      <c r="T181" s="225"/>
      <c r="AT181" s="226" t="s">
        <v>184</v>
      </c>
      <c r="AU181" s="226" t="s">
        <v>85</v>
      </c>
      <c r="AV181" s="14" t="s">
        <v>85</v>
      </c>
      <c r="AW181" s="14" t="s">
        <v>34</v>
      </c>
      <c r="AX181" s="14" t="s">
        <v>76</v>
      </c>
      <c r="AY181" s="226" t="s">
        <v>175</v>
      </c>
    </row>
    <row r="182" spans="1:65" s="14" customFormat="1" ht="11.25">
      <c r="B182" s="216"/>
      <c r="C182" s="217"/>
      <c r="D182" s="207" t="s">
        <v>184</v>
      </c>
      <c r="E182" s="218" t="s">
        <v>1</v>
      </c>
      <c r="F182" s="219" t="s">
        <v>218</v>
      </c>
      <c r="G182" s="217"/>
      <c r="H182" s="220">
        <v>0.40560000000000002</v>
      </c>
      <c r="I182" s="221"/>
      <c r="J182" s="217"/>
      <c r="K182" s="217"/>
      <c r="L182" s="222"/>
      <c r="M182" s="223"/>
      <c r="N182" s="224"/>
      <c r="O182" s="224"/>
      <c r="P182" s="224"/>
      <c r="Q182" s="224"/>
      <c r="R182" s="224"/>
      <c r="S182" s="224"/>
      <c r="T182" s="225"/>
      <c r="AT182" s="226" t="s">
        <v>184</v>
      </c>
      <c r="AU182" s="226" t="s">
        <v>85</v>
      </c>
      <c r="AV182" s="14" t="s">
        <v>85</v>
      </c>
      <c r="AW182" s="14" t="s">
        <v>34</v>
      </c>
      <c r="AX182" s="14" t="s">
        <v>76</v>
      </c>
      <c r="AY182" s="226" t="s">
        <v>175</v>
      </c>
    </row>
    <row r="183" spans="1:65" s="14" customFormat="1" ht="11.25">
      <c r="B183" s="216"/>
      <c r="C183" s="217"/>
      <c r="D183" s="207" t="s">
        <v>184</v>
      </c>
      <c r="E183" s="218" t="s">
        <v>1</v>
      </c>
      <c r="F183" s="219" t="s">
        <v>219</v>
      </c>
      <c r="G183" s="217"/>
      <c r="H183" s="220">
        <v>0.22620000000000001</v>
      </c>
      <c r="I183" s="221"/>
      <c r="J183" s="217"/>
      <c r="K183" s="217"/>
      <c r="L183" s="222"/>
      <c r="M183" s="223"/>
      <c r="N183" s="224"/>
      <c r="O183" s="224"/>
      <c r="P183" s="224"/>
      <c r="Q183" s="224"/>
      <c r="R183" s="224"/>
      <c r="S183" s="224"/>
      <c r="T183" s="225"/>
      <c r="AT183" s="226" t="s">
        <v>184</v>
      </c>
      <c r="AU183" s="226" t="s">
        <v>85</v>
      </c>
      <c r="AV183" s="14" t="s">
        <v>85</v>
      </c>
      <c r="AW183" s="14" t="s">
        <v>34</v>
      </c>
      <c r="AX183" s="14" t="s">
        <v>76</v>
      </c>
      <c r="AY183" s="226" t="s">
        <v>175</v>
      </c>
    </row>
    <row r="184" spans="1:65" s="14" customFormat="1" ht="11.25">
      <c r="B184" s="216"/>
      <c r="C184" s="217"/>
      <c r="D184" s="207" t="s">
        <v>184</v>
      </c>
      <c r="E184" s="218" t="s">
        <v>1</v>
      </c>
      <c r="F184" s="219" t="s">
        <v>220</v>
      </c>
      <c r="G184" s="217"/>
      <c r="H184" s="220">
        <v>1.04</v>
      </c>
      <c r="I184" s="221"/>
      <c r="J184" s="217"/>
      <c r="K184" s="217"/>
      <c r="L184" s="222"/>
      <c r="M184" s="223"/>
      <c r="N184" s="224"/>
      <c r="O184" s="224"/>
      <c r="P184" s="224"/>
      <c r="Q184" s="224"/>
      <c r="R184" s="224"/>
      <c r="S184" s="224"/>
      <c r="T184" s="225"/>
      <c r="AT184" s="226" t="s">
        <v>184</v>
      </c>
      <c r="AU184" s="226" t="s">
        <v>85</v>
      </c>
      <c r="AV184" s="14" t="s">
        <v>85</v>
      </c>
      <c r="AW184" s="14" t="s">
        <v>34</v>
      </c>
      <c r="AX184" s="14" t="s">
        <v>76</v>
      </c>
      <c r="AY184" s="226" t="s">
        <v>175</v>
      </c>
    </row>
    <row r="185" spans="1:65" s="2" customFormat="1" ht="16.5" customHeight="1">
      <c r="A185" s="35"/>
      <c r="B185" s="36"/>
      <c r="C185" s="192" t="s">
        <v>221</v>
      </c>
      <c r="D185" s="192" t="s">
        <v>178</v>
      </c>
      <c r="E185" s="193" t="s">
        <v>222</v>
      </c>
      <c r="F185" s="194" t="s">
        <v>223</v>
      </c>
      <c r="G185" s="195" t="s">
        <v>203</v>
      </c>
      <c r="H185" s="196">
        <v>0.92600000000000005</v>
      </c>
      <c r="I185" s="197"/>
      <c r="J185" s="198">
        <f>ROUND(I185*H185,2)</f>
        <v>0</v>
      </c>
      <c r="K185" s="194" t="s">
        <v>224</v>
      </c>
      <c r="L185" s="40"/>
      <c r="M185" s="199" t="s">
        <v>1</v>
      </c>
      <c r="N185" s="200" t="s">
        <v>41</v>
      </c>
      <c r="O185" s="72"/>
      <c r="P185" s="201">
        <f>O185*H185</f>
        <v>0</v>
      </c>
      <c r="Q185" s="201">
        <v>1.94302</v>
      </c>
      <c r="R185" s="201">
        <f>Q185*H185</f>
        <v>1.79923652</v>
      </c>
      <c r="S185" s="201">
        <v>0</v>
      </c>
      <c r="T185" s="20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03" t="s">
        <v>182</v>
      </c>
      <c r="AT185" s="203" t="s">
        <v>178</v>
      </c>
      <c r="AU185" s="203" t="s">
        <v>85</v>
      </c>
      <c r="AY185" s="18" t="s">
        <v>175</v>
      </c>
      <c r="BE185" s="204">
        <f>IF(N185="základní",J185,0)</f>
        <v>0</v>
      </c>
      <c r="BF185" s="204">
        <f>IF(N185="snížená",J185,0)</f>
        <v>0</v>
      </c>
      <c r="BG185" s="204">
        <f>IF(N185="zákl. přenesená",J185,0)</f>
        <v>0</v>
      </c>
      <c r="BH185" s="204">
        <f>IF(N185="sníž. přenesená",J185,0)</f>
        <v>0</v>
      </c>
      <c r="BI185" s="204">
        <f>IF(N185="nulová",J185,0)</f>
        <v>0</v>
      </c>
      <c r="BJ185" s="18" t="s">
        <v>83</v>
      </c>
      <c r="BK185" s="204">
        <f>ROUND(I185*H185,2)</f>
        <v>0</v>
      </c>
      <c r="BL185" s="18" t="s">
        <v>182</v>
      </c>
      <c r="BM185" s="203" t="s">
        <v>225</v>
      </c>
    </row>
    <row r="186" spans="1:65" s="2" customFormat="1" ht="11.25">
      <c r="A186" s="35"/>
      <c r="B186" s="36"/>
      <c r="C186" s="37"/>
      <c r="D186" s="227" t="s">
        <v>193</v>
      </c>
      <c r="E186" s="37"/>
      <c r="F186" s="228" t="s">
        <v>226</v>
      </c>
      <c r="G186" s="37"/>
      <c r="H186" s="37"/>
      <c r="I186" s="229"/>
      <c r="J186" s="37"/>
      <c r="K186" s="37"/>
      <c r="L186" s="40"/>
      <c r="M186" s="230"/>
      <c r="N186" s="231"/>
      <c r="O186" s="72"/>
      <c r="P186" s="72"/>
      <c r="Q186" s="72"/>
      <c r="R186" s="72"/>
      <c r="S186" s="72"/>
      <c r="T186" s="73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T186" s="18" t="s">
        <v>193</v>
      </c>
      <c r="AU186" s="18" t="s">
        <v>85</v>
      </c>
    </row>
    <row r="187" spans="1:65" s="13" customFormat="1" ht="22.5">
      <c r="B187" s="205"/>
      <c r="C187" s="206"/>
      <c r="D187" s="207" t="s">
        <v>184</v>
      </c>
      <c r="E187" s="208" t="s">
        <v>1</v>
      </c>
      <c r="F187" s="209" t="s">
        <v>206</v>
      </c>
      <c r="G187" s="206"/>
      <c r="H187" s="208" t="s">
        <v>1</v>
      </c>
      <c r="I187" s="210"/>
      <c r="J187" s="206"/>
      <c r="K187" s="206"/>
      <c r="L187" s="211"/>
      <c r="M187" s="212"/>
      <c r="N187" s="213"/>
      <c r="O187" s="213"/>
      <c r="P187" s="213"/>
      <c r="Q187" s="213"/>
      <c r="R187" s="213"/>
      <c r="S187" s="213"/>
      <c r="T187" s="214"/>
      <c r="AT187" s="215" t="s">
        <v>184</v>
      </c>
      <c r="AU187" s="215" t="s">
        <v>85</v>
      </c>
      <c r="AV187" s="13" t="s">
        <v>83</v>
      </c>
      <c r="AW187" s="13" t="s">
        <v>34</v>
      </c>
      <c r="AX187" s="13" t="s">
        <v>76</v>
      </c>
      <c r="AY187" s="215" t="s">
        <v>175</v>
      </c>
    </row>
    <row r="188" spans="1:65" s="13" customFormat="1" ht="11.25">
      <c r="B188" s="205"/>
      <c r="C188" s="206"/>
      <c r="D188" s="207" t="s">
        <v>184</v>
      </c>
      <c r="E188" s="208" t="s">
        <v>1</v>
      </c>
      <c r="F188" s="209" t="s">
        <v>187</v>
      </c>
      <c r="G188" s="206"/>
      <c r="H188" s="208" t="s">
        <v>1</v>
      </c>
      <c r="I188" s="210"/>
      <c r="J188" s="206"/>
      <c r="K188" s="206"/>
      <c r="L188" s="211"/>
      <c r="M188" s="212"/>
      <c r="N188" s="213"/>
      <c r="O188" s="213"/>
      <c r="P188" s="213"/>
      <c r="Q188" s="213"/>
      <c r="R188" s="213"/>
      <c r="S188" s="213"/>
      <c r="T188" s="214"/>
      <c r="AT188" s="215" t="s">
        <v>184</v>
      </c>
      <c r="AU188" s="215" t="s">
        <v>85</v>
      </c>
      <c r="AV188" s="13" t="s">
        <v>83</v>
      </c>
      <c r="AW188" s="13" t="s">
        <v>34</v>
      </c>
      <c r="AX188" s="13" t="s">
        <v>76</v>
      </c>
      <c r="AY188" s="215" t="s">
        <v>175</v>
      </c>
    </row>
    <row r="189" spans="1:65" s="13" customFormat="1" ht="11.25">
      <c r="B189" s="205"/>
      <c r="C189" s="206"/>
      <c r="D189" s="207" t="s">
        <v>184</v>
      </c>
      <c r="E189" s="208" t="s">
        <v>1</v>
      </c>
      <c r="F189" s="209" t="s">
        <v>227</v>
      </c>
      <c r="G189" s="206"/>
      <c r="H189" s="208" t="s">
        <v>1</v>
      </c>
      <c r="I189" s="210"/>
      <c r="J189" s="206"/>
      <c r="K189" s="206"/>
      <c r="L189" s="211"/>
      <c r="M189" s="212"/>
      <c r="N189" s="213"/>
      <c r="O189" s="213"/>
      <c r="P189" s="213"/>
      <c r="Q189" s="213"/>
      <c r="R189" s="213"/>
      <c r="S189" s="213"/>
      <c r="T189" s="214"/>
      <c r="AT189" s="215" t="s">
        <v>184</v>
      </c>
      <c r="AU189" s="215" t="s">
        <v>85</v>
      </c>
      <c r="AV189" s="13" t="s">
        <v>83</v>
      </c>
      <c r="AW189" s="13" t="s">
        <v>34</v>
      </c>
      <c r="AX189" s="13" t="s">
        <v>76</v>
      </c>
      <c r="AY189" s="215" t="s">
        <v>175</v>
      </c>
    </row>
    <row r="190" spans="1:65" s="14" customFormat="1" ht="11.25">
      <c r="B190" s="216"/>
      <c r="C190" s="217"/>
      <c r="D190" s="207" t="s">
        <v>184</v>
      </c>
      <c r="E190" s="218" t="s">
        <v>1</v>
      </c>
      <c r="F190" s="219" t="s">
        <v>228</v>
      </c>
      <c r="G190" s="217"/>
      <c r="H190" s="220">
        <v>0.34</v>
      </c>
      <c r="I190" s="221"/>
      <c r="J190" s="217"/>
      <c r="K190" s="217"/>
      <c r="L190" s="222"/>
      <c r="M190" s="223"/>
      <c r="N190" s="224"/>
      <c r="O190" s="224"/>
      <c r="P190" s="224"/>
      <c r="Q190" s="224"/>
      <c r="R190" s="224"/>
      <c r="S190" s="224"/>
      <c r="T190" s="225"/>
      <c r="AT190" s="226" t="s">
        <v>184</v>
      </c>
      <c r="AU190" s="226" t="s">
        <v>85</v>
      </c>
      <c r="AV190" s="14" t="s">
        <v>85</v>
      </c>
      <c r="AW190" s="14" t="s">
        <v>34</v>
      </c>
      <c r="AX190" s="14" t="s">
        <v>76</v>
      </c>
      <c r="AY190" s="226" t="s">
        <v>175</v>
      </c>
    </row>
    <row r="191" spans="1:65" s="13" customFormat="1" ht="11.25">
      <c r="B191" s="205"/>
      <c r="C191" s="206"/>
      <c r="D191" s="207" t="s">
        <v>184</v>
      </c>
      <c r="E191" s="208" t="s">
        <v>1</v>
      </c>
      <c r="F191" s="209" t="s">
        <v>187</v>
      </c>
      <c r="G191" s="206"/>
      <c r="H191" s="208" t="s">
        <v>1</v>
      </c>
      <c r="I191" s="210"/>
      <c r="J191" s="206"/>
      <c r="K191" s="206"/>
      <c r="L191" s="211"/>
      <c r="M191" s="212"/>
      <c r="N191" s="213"/>
      <c r="O191" s="213"/>
      <c r="P191" s="213"/>
      <c r="Q191" s="213"/>
      <c r="R191" s="213"/>
      <c r="S191" s="213"/>
      <c r="T191" s="214"/>
      <c r="AT191" s="215" t="s">
        <v>184</v>
      </c>
      <c r="AU191" s="215" t="s">
        <v>85</v>
      </c>
      <c r="AV191" s="13" t="s">
        <v>83</v>
      </c>
      <c r="AW191" s="13" t="s">
        <v>34</v>
      </c>
      <c r="AX191" s="13" t="s">
        <v>76</v>
      </c>
      <c r="AY191" s="215" t="s">
        <v>175</v>
      </c>
    </row>
    <row r="192" spans="1:65" s="13" customFormat="1" ht="11.25">
      <c r="B192" s="205"/>
      <c r="C192" s="206"/>
      <c r="D192" s="207" t="s">
        <v>184</v>
      </c>
      <c r="E192" s="208" t="s">
        <v>1</v>
      </c>
      <c r="F192" s="209" t="s">
        <v>229</v>
      </c>
      <c r="G192" s="206"/>
      <c r="H192" s="208" t="s">
        <v>1</v>
      </c>
      <c r="I192" s="210"/>
      <c r="J192" s="206"/>
      <c r="K192" s="206"/>
      <c r="L192" s="211"/>
      <c r="M192" s="212"/>
      <c r="N192" s="213"/>
      <c r="O192" s="213"/>
      <c r="P192" s="213"/>
      <c r="Q192" s="213"/>
      <c r="R192" s="213"/>
      <c r="S192" s="213"/>
      <c r="T192" s="214"/>
      <c r="AT192" s="215" t="s">
        <v>184</v>
      </c>
      <c r="AU192" s="215" t="s">
        <v>85</v>
      </c>
      <c r="AV192" s="13" t="s">
        <v>83</v>
      </c>
      <c r="AW192" s="13" t="s">
        <v>34</v>
      </c>
      <c r="AX192" s="13" t="s">
        <v>76</v>
      </c>
      <c r="AY192" s="215" t="s">
        <v>175</v>
      </c>
    </row>
    <row r="193" spans="1:65" s="14" customFormat="1" ht="11.25">
      <c r="B193" s="216"/>
      <c r="C193" s="217"/>
      <c r="D193" s="207" t="s">
        <v>184</v>
      </c>
      <c r="E193" s="218" t="s">
        <v>1</v>
      </c>
      <c r="F193" s="219" t="s">
        <v>230</v>
      </c>
      <c r="G193" s="217"/>
      <c r="H193" s="220">
        <v>0.58625000000000005</v>
      </c>
      <c r="I193" s="221"/>
      <c r="J193" s="217"/>
      <c r="K193" s="217"/>
      <c r="L193" s="222"/>
      <c r="M193" s="223"/>
      <c r="N193" s="224"/>
      <c r="O193" s="224"/>
      <c r="P193" s="224"/>
      <c r="Q193" s="224"/>
      <c r="R193" s="224"/>
      <c r="S193" s="224"/>
      <c r="T193" s="225"/>
      <c r="AT193" s="226" t="s">
        <v>184</v>
      </c>
      <c r="AU193" s="226" t="s">
        <v>85</v>
      </c>
      <c r="AV193" s="14" t="s">
        <v>85</v>
      </c>
      <c r="AW193" s="14" t="s">
        <v>34</v>
      </c>
      <c r="AX193" s="14" t="s">
        <v>76</v>
      </c>
      <c r="AY193" s="226" t="s">
        <v>175</v>
      </c>
    </row>
    <row r="194" spans="1:65" s="2" customFormat="1" ht="24.2" customHeight="1">
      <c r="A194" s="35"/>
      <c r="B194" s="36"/>
      <c r="C194" s="192" t="s">
        <v>200</v>
      </c>
      <c r="D194" s="192" t="s">
        <v>178</v>
      </c>
      <c r="E194" s="193" t="s">
        <v>231</v>
      </c>
      <c r="F194" s="194" t="s">
        <v>232</v>
      </c>
      <c r="G194" s="195" t="s">
        <v>233</v>
      </c>
      <c r="H194" s="196">
        <v>1.3819999999999999</v>
      </c>
      <c r="I194" s="197"/>
      <c r="J194" s="198">
        <f>ROUND(I194*H194,2)</f>
        <v>0</v>
      </c>
      <c r="K194" s="194" t="s">
        <v>224</v>
      </c>
      <c r="L194" s="40"/>
      <c r="M194" s="199" t="s">
        <v>1</v>
      </c>
      <c r="N194" s="200" t="s">
        <v>41</v>
      </c>
      <c r="O194" s="72"/>
      <c r="P194" s="201">
        <f>O194*H194</f>
        <v>0</v>
      </c>
      <c r="Q194" s="201">
        <v>1.0900000000000001</v>
      </c>
      <c r="R194" s="201">
        <f>Q194*H194</f>
        <v>1.5063800000000001</v>
      </c>
      <c r="S194" s="201">
        <v>0</v>
      </c>
      <c r="T194" s="20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03" t="s">
        <v>182</v>
      </c>
      <c r="AT194" s="203" t="s">
        <v>178</v>
      </c>
      <c r="AU194" s="203" t="s">
        <v>85</v>
      </c>
      <c r="AY194" s="18" t="s">
        <v>175</v>
      </c>
      <c r="BE194" s="204">
        <f>IF(N194="základní",J194,0)</f>
        <v>0</v>
      </c>
      <c r="BF194" s="204">
        <f>IF(N194="snížená",J194,0)</f>
        <v>0</v>
      </c>
      <c r="BG194" s="204">
        <f>IF(N194="zákl. přenesená",J194,0)</f>
        <v>0</v>
      </c>
      <c r="BH194" s="204">
        <f>IF(N194="sníž. přenesená",J194,0)</f>
        <v>0</v>
      </c>
      <c r="BI194" s="204">
        <f>IF(N194="nulová",J194,0)</f>
        <v>0</v>
      </c>
      <c r="BJ194" s="18" t="s">
        <v>83</v>
      </c>
      <c r="BK194" s="204">
        <f>ROUND(I194*H194,2)</f>
        <v>0</v>
      </c>
      <c r="BL194" s="18" t="s">
        <v>182</v>
      </c>
      <c r="BM194" s="203" t="s">
        <v>234</v>
      </c>
    </row>
    <row r="195" spans="1:65" s="2" customFormat="1" ht="11.25">
      <c r="A195" s="35"/>
      <c r="B195" s="36"/>
      <c r="C195" s="37"/>
      <c r="D195" s="227" t="s">
        <v>193</v>
      </c>
      <c r="E195" s="37"/>
      <c r="F195" s="228" t="s">
        <v>235</v>
      </c>
      <c r="G195" s="37"/>
      <c r="H195" s="37"/>
      <c r="I195" s="229"/>
      <c r="J195" s="37"/>
      <c r="K195" s="37"/>
      <c r="L195" s="40"/>
      <c r="M195" s="230"/>
      <c r="N195" s="231"/>
      <c r="O195" s="72"/>
      <c r="P195" s="72"/>
      <c r="Q195" s="72"/>
      <c r="R195" s="72"/>
      <c r="S195" s="72"/>
      <c r="T195" s="73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T195" s="18" t="s">
        <v>193</v>
      </c>
      <c r="AU195" s="18" t="s">
        <v>85</v>
      </c>
    </row>
    <row r="196" spans="1:65" s="13" customFormat="1" ht="22.5">
      <c r="B196" s="205"/>
      <c r="C196" s="206"/>
      <c r="D196" s="207" t="s">
        <v>184</v>
      </c>
      <c r="E196" s="208" t="s">
        <v>1</v>
      </c>
      <c r="F196" s="209" t="s">
        <v>206</v>
      </c>
      <c r="G196" s="206"/>
      <c r="H196" s="208" t="s">
        <v>1</v>
      </c>
      <c r="I196" s="210"/>
      <c r="J196" s="206"/>
      <c r="K196" s="206"/>
      <c r="L196" s="211"/>
      <c r="M196" s="212"/>
      <c r="N196" s="213"/>
      <c r="O196" s="213"/>
      <c r="P196" s="213"/>
      <c r="Q196" s="213"/>
      <c r="R196" s="213"/>
      <c r="S196" s="213"/>
      <c r="T196" s="214"/>
      <c r="AT196" s="215" t="s">
        <v>184</v>
      </c>
      <c r="AU196" s="215" t="s">
        <v>85</v>
      </c>
      <c r="AV196" s="13" t="s">
        <v>83</v>
      </c>
      <c r="AW196" s="13" t="s">
        <v>34</v>
      </c>
      <c r="AX196" s="13" t="s">
        <v>76</v>
      </c>
      <c r="AY196" s="215" t="s">
        <v>175</v>
      </c>
    </row>
    <row r="197" spans="1:65" s="13" customFormat="1" ht="11.25">
      <c r="B197" s="205"/>
      <c r="C197" s="206"/>
      <c r="D197" s="207" t="s">
        <v>184</v>
      </c>
      <c r="E197" s="208" t="s">
        <v>1</v>
      </c>
      <c r="F197" s="209" t="s">
        <v>187</v>
      </c>
      <c r="G197" s="206"/>
      <c r="H197" s="208" t="s">
        <v>1</v>
      </c>
      <c r="I197" s="210"/>
      <c r="J197" s="206"/>
      <c r="K197" s="206"/>
      <c r="L197" s="211"/>
      <c r="M197" s="212"/>
      <c r="N197" s="213"/>
      <c r="O197" s="213"/>
      <c r="P197" s="213"/>
      <c r="Q197" s="213"/>
      <c r="R197" s="213"/>
      <c r="S197" s="213"/>
      <c r="T197" s="214"/>
      <c r="AT197" s="215" t="s">
        <v>184</v>
      </c>
      <c r="AU197" s="215" t="s">
        <v>85</v>
      </c>
      <c r="AV197" s="13" t="s">
        <v>83</v>
      </c>
      <c r="AW197" s="13" t="s">
        <v>34</v>
      </c>
      <c r="AX197" s="13" t="s">
        <v>76</v>
      </c>
      <c r="AY197" s="215" t="s">
        <v>175</v>
      </c>
    </row>
    <row r="198" spans="1:65" s="13" customFormat="1" ht="11.25">
      <c r="B198" s="205"/>
      <c r="C198" s="206"/>
      <c r="D198" s="207" t="s">
        <v>184</v>
      </c>
      <c r="E198" s="208" t="s">
        <v>1</v>
      </c>
      <c r="F198" s="209" t="s">
        <v>227</v>
      </c>
      <c r="G198" s="206"/>
      <c r="H198" s="208" t="s">
        <v>1</v>
      </c>
      <c r="I198" s="210"/>
      <c r="J198" s="206"/>
      <c r="K198" s="206"/>
      <c r="L198" s="211"/>
      <c r="M198" s="212"/>
      <c r="N198" s="213"/>
      <c r="O198" s="213"/>
      <c r="P198" s="213"/>
      <c r="Q198" s="213"/>
      <c r="R198" s="213"/>
      <c r="S198" s="213"/>
      <c r="T198" s="214"/>
      <c r="AT198" s="215" t="s">
        <v>184</v>
      </c>
      <c r="AU198" s="215" t="s">
        <v>85</v>
      </c>
      <c r="AV198" s="13" t="s">
        <v>83</v>
      </c>
      <c r="AW198" s="13" t="s">
        <v>34</v>
      </c>
      <c r="AX198" s="13" t="s">
        <v>76</v>
      </c>
      <c r="AY198" s="215" t="s">
        <v>175</v>
      </c>
    </row>
    <row r="199" spans="1:65" s="14" customFormat="1" ht="11.25">
      <c r="B199" s="216"/>
      <c r="C199" s="217"/>
      <c r="D199" s="207" t="s">
        <v>184</v>
      </c>
      <c r="E199" s="218" t="s">
        <v>1</v>
      </c>
      <c r="F199" s="219" t="s">
        <v>236</v>
      </c>
      <c r="G199" s="217"/>
      <c r="H199" s="220">
        <v>0.40678799999999998</v>
      </c>
      <c r="I199" s="221"/>
      <c r="J199" s="217"/>
      <c r="K199" s="217"/>
      <c r="L199" s="222"/>
      <c r="M199" s="223"/>
      <c r="N199" s="224"/>
      <c r="O199" s="224"/>
      <c r="P199" s="224"/>
      <c r="Q199" s="224"/>
      <c r="R199" s="224"/>
      <c r="S199" s="224"/>
      <c r="T199" s="225"/>
      <c r="AT199" s="226" t="s">
        <v>184</v>
      </c>
      <c r="AU199" s="226" t="s">
        <v>85</v>
      </c>
      <c r="AV199" s="14" t="s">
        <v>85</v>
      </c>
      <c r="AW199" s="14" t="s">
        <v>34</v>
      </c>
      <c r="AX199" s="14" t="s">
        <v>76</v>
      </c>
      <c r="AY199" s="226" t="s">
        <v>175</v>
      </c>
    </row>
    <row r="200" spans="1:65" s="14" customFormat="1" ht="11.25">
      <c r="B200" s="216"/>
      <c r="C200" s="217"/>
      <c r="D200" s="207" t="s">
        <v>184</v>
      </c>
      <c r="E200" s="218" t="s">
        <v>1</v>
      </c>
      <c r="F200" s="219" t="s">
        <v>237</v>
      </c>
      <c r="G200" s="217"/>
      <c r="H200" s="220">
        <v>0.2636928</v>
      </c>
      <c r="I200" s="221"/>
      <c r="J200" s="217"/>
      <c r="K200" s="217"/>
      <c r="L200" s="222"/>
      <c r="M200" s="223"/>
      <c r="N200" s="224"/>
      <c r="O200" s="224"/>
      <c r="P200" s="224"/>
      <c r="Q200" s="224"/>
      <c r="R200" s="224"/>
      <c r="S200" s="224"/>
      <c r="T200" s="225"/>
      <c r="AT200" s="226" t="s">
        <v>184</v>
      </c>
      <c r="AU200" s="226" t="s">
        <v>85</v>
      </c>
      <c r="AV200" s="14" t="s">
        <v>85</v>
      </c>
      <c r="AW200" s="14" t="s">
        <v>34</v>
      </c>
      <c r="AX200" s="14" t="s">
        <v>76</v>
      </c>
      <c r="AY200" s="226" t="s">
        <v>175</v>
      </c>
    </row>
    <row r="201" spans="1:65" s="13" customFormat="1" ht="11.25">
      <c r="B201" s="205"/>
      <c r="C201" s="206"/>
      <c r="D201" s="207" t="s">
        <v>184</v>
      </c>
      <c r="E201" s="208" t="s">
        <v>1</v>
      </c>
      <c r="F201" s="209" t="s">
        <v>187</v>
      </c>
      <c r="G201" s="206"/>
      <c r="H201" s="208" t="s">
        <v>1</v>
      </c>
      <c r="I201" s="210"/>
      <c r="J201" s="206"/>
      <c r="K201" s="206"/>
      <c r="L201" s="211"/>
      <c r="M201" s="212"/>
      <c r="N201" s="213"/>
      <c r="O201" s="213"/>
      <c r="P201" s="213"/>
      <c r="Q201" s="213"/>
      <c r="R201" s="213"/>
      <c r="S201" s="213"/>
      <c r="T201" s="214"/>
      <c r="AT201" s="215" t="s">
        <v>184</v>
      </c>
      <c r="AU201" s="215" t="s">
        <v>85</v>
      </c>
      <c r="AV201" s="13" t="s">
        <v>83</v>
      </c>
      <c r="AW201" s="13" t="s">
        <v>34</v>
      </c>
      <c r="AX201" s="13" t="s">
        <v>76</v>
      </c>
      <c r="AY201" s="215" t="s">
        <v>175</v>
      </c>
    </row>
    <row r="202" spans="1:65" s="13" customFormat="1" ht="11.25">
      <c r="B202" s="205"/>
      <c r="C202" s="206"/>
      <c r="D202" s="207" t="s">
        <v>184</v>
      </c>
      <c r="E202" s="208" t="s">
        <v>1</v>
      </c>
      <c r="F202" s="209" t="s">
        <v>229</v>
      </c>
      <c r="G202" s="206"/>
      <c r="H202" s="208" t="s">
        <v>1</v>
      </c>
      <c r="I202" s="210"/>
      <c r="J202" s="206"/>
      <c r="K202" s="206"/>
      <c r="L202" s="211"/>
      <c r="M202" s="212"/>
      <c r="N202" s="213"/>
      <c r="O202" s="213"/>
      <c r="P202" s="213"/>
      <c r="Q202" s="213"/>
      <c r="R202" s="213"/>
      <c r="S202" s="213"/>
      <c r="T202" s="214"/>
      <c r="AT202" s="215" t="s">
        <v>184</v>
      </c>
      <c r="AU202" s="215" t="s">
        <v>85</v>
      </c>
      <c r="AV202" s="13" t="s">
        <v>83</v>
      </c>
      <c r="AW202" s="13" t="s">
        <v>34</v>
      </c>
      <c r="AX202" s="13" t="s">
        <v>76</v>
      </c>
      <c r="AY202" s="215" t="s">
        <v>175</v>
      </c>
    </row>
    <row r="203" spans="1:65" s="14" customFormat="1" ht="11.25">
      <c r="B203" s="216"/>
      <c r="C203" s="217"/>
      <c r="D203" s="207" t="s">
        <v>184</v>
      </c>
      <c r="E203" s="218" t="s">
        <v>1</v>
      </c>
      <c r="F203" s="219" t="s">
        <v>238</v>
      </c>
      <c r="G203" s="217"/>
      <c r="H203" s="220">
        <v>0.71187900000000004</v>
      </c>
      <c r="I203" s="221"/>
      <c r="J203" s="217"/>
      <c r="K203" s="217"/>
      <c r="L203" s="222"/>
      <c r="M203" s="223"/>
      <c r="N203" s="224"/>
      <c r="O203" s="224"/>
      <c r="P203" s="224"/>
      <c r="Q203" s="224"/>
      <c r="R203" s="224"/>
      <c r="S203" s="224"/>
      <c r="T203" s="225"/>
      <c r="AT203" s="226" t="s">
        <v>184</v>
      </c>
      <c r="AU203" s="226" t="s">
        <v>85</v>
      </c>
      <c r="AV203" s="14" t="s">
        <v>85</v>
      </c>
      <c r="AW203" s="14" t="s">
        <v>34</v>
      </c>
      <c r="AX203" s="14" t="s">
        <v>76</v>
      </c>
      <c r="AY203" s="226" t="s">
        <v>175</v>
      </c>
    </row>
    <row r="204" spans="1:65" s="2" customFormat="1" ht="24.2" customHeight="1">
      <c r="A204" s="35"/>
      <c r="B204" s="36"/>
      <c r="C204" s="192" t="s">
        <v>239</v>
      </c>
      <c r="D204" s="192" t="s">
        <v>178</v>
      </c>
      <c r="E204" s="193" t="s">
        <v>240</v>
      </c>
      <c r="F204" s="194" t="s">
        <v>241</v>
      </c>
      <c r="G204" s="195" t="s">
        <v>242</v>
      </c>
      <c r="H204" s="196">
        <v>9.875</v>
      </c>
      <c r="I204" s="197"/>
      <c r="J204" s="198">
        <f>ROUND(I204*H204,2)</f>
        <v>0</v>
      </c>
      <c r="K204" s="194" t="s">
        <v>191</v>
      </c>
      <c r="L204" s="40"/>
      <c r="M204" s="199" t="s">
        <v>1</v>
      </c>
      <c r="N204" s="200" t="s">
        <v>41</v>
      </c>
      <c r="O204" s="72"/>
      <c r="P204" s="201">
        <f>O204*H204</f>
        <v>0</v>
      </c>
      <c r="Q204" s="201">
        <v>0.11396000000000001</v>
      </c>
      <c r="R204" s="201">
        <f>Q204*H204</f>
        <v>1.1253550000000001</v>
      </c>
      <c r="S204" s="201">
        <v>0</v>
      </c>
      <c r="T204" s="20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03" t="s">
        <v>182</v>
      </c>
      <c r="AT204" s="203" t="s">
        <v>178</v>
      </c>
      <c r="AU204" s="203" t="s">
        <v>85</v>
      </c>
      <c r="AY204" s="18" t="s">
        <v>175</v>
      </c>
      <c r="BE204" s="204">
        <f>IF(N204="základní",J204,0)</f>
        <v>0</v>
      </c>
      <c r="BF204" s="204">
        <f>IF(N204="snížená",J204,0)</f>
        <v>0</v>
      </c>
      <c r="BG204" s="204">
        <f>IF(N204="zákl. přenesená",J204,0)</f>
        <v>0</v>
      </c>
      <c r="BH204" s="204">
        <f>IF(N204="sníž. přenesená",J204,0)</f>
        <v>0</v>
      </c>
      <c r="BI204" s="204">
        <f>IF(N204="nulová",J204,0)</f>
        <v>0</v>
      </c>
      <c r="BJ204" s="18" t="s">
        <v>83</v>
      </c>
      <c r="BK204" s="204">
        <f>ROUND(I204*H204,2)</f>
        <v>0</v>
      </c>
      <c r="BL204" s="18" t="s">
        <v>182</v>
      </c>
      <c r="BM204" s="203" t="s">
        <v>243</v>
      </c>
    </row>
    <row r="205" spans="1:65" s="2" customFormat="1" ht="11.25">
      <c r="A205" s="35"/>
      <c r="B205" s="36"/>
      <c r="C205" s="37"/>
      <c r="D205" s="227" t="s">
        <v>193</v>
      </c>
      <c r="E205" s="37"/>
      <c r="F205" s="228" t="s">
        <v>244</v>
      </c>
      <c r="G205" s="37"/>
      <c r="H205" s="37"/>
      <c r="I205" s="229"/>
      <c r="J205" s="37"/>
      <c r="K205" s="37"/>
      <c r="L205" s="40"/>
      <c r="M205" s="230"/>
      <c r="N205" s="231"/>
      <c r="O205" s="72"/>
      <c r="P205" s="72"/>
      <c r="Q205" s="72"/>
      <c r="R205" s="72"/>
      <c r="S205" s="72"/>
      <c r="T205" s="73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T205" s="18" t="s">
        <v>193</v>
      </c>
      <c r="AU205" s="18" t="s">
        <v>85</v>
      </c>
    </row>
    <row r="206" spans="1:65" s="13" customFormat="1" ht="22.5">
      <c r="B206" s="205"/>
      <c r="C206" s="206"/>
      <c r="D206" s="207" t="s">
        <v>184</v>
      </c>
      <c r="E206" s="208" t="s">
        <v>1</v>
      </c>
      <c r="F206" s="209" t="s">
        <v>206</v>
      </c>
      <c r="G206" s="206"/>
      <c r="H206" s="208" t="s">
        <v>1</v>
      </c>
      <c r="I206" s="210"/>
      <c r="J206" s="206"/>
      <c r="K206" s="206"/>
      <c r="L206" s="211"/>
      <c r="M206" s="212"/>
      <c r="N206" s="213"/>
      <c r="O206" s="213"/>
      <c r="P206" s="213"/>
      <c r="Q206" s="213"/>
      <c r="R206" s="213"/>
      <c r="S206" s="213"/>
      <c r="T206" s="214"/>
      <c r="AT206" s="215" t="s">
        <v>184</v>
      </c>
      <c r="AU206" s="215" t="s">
        <v>85</v>
      </c>
      <c r="AV206" s="13" t="s">
        <v>83</v>
      </c>
      <c r="AW206" s="13" t="s">
        <v>34</v>
      </c>
      <c r="AX206" s="13" t="s">
        <v>76</v>
      </c>
      <c r="AY206" s="215" t="s">
        <v>175</v>
      </c>
    </row>
    <row r="207" spans="1:65" s="13" customFormat="1" ht="11.25">
      <c r="B207" s="205"/>
      <c r="C207" s="206"/>
      <c r="D207" s="207" t="s">
        <v>184</v>
      </c>
      <c r="E207" s="208" t="s">
        <v>1</v>
      </c>
      <c r="F207" s="209" t="s">
        <v>187</v>
      </c>
      <c r="G207" s="206"/>
      <c r="H207" s="208" t="s">
        <v>1</v>
      </c>
      <c r="I207" s="210"/>
      <c r="J207" s="206"/>
      <c r="K207" s="206"/>
      <c r="L207" s="211"/>
      <c r="M207" s="212"/>
      <c r="N207" s="213"/>
      <c r="O207" s="213"/>
      <c r="P207" s="213"/>
      <c r="Q207" s="213"/>
      <c r="R207" s="213"/>
      <c r="S207" s="213"/>
      <c r="T207" s="214"/>
      <c r="AT207" s="215" t="s">
        <v>184</v>
      </c>
      <c r="AU207" s="215" t="s">
        <v>85</v>
      </c>
      <c r="AV207" s="13" t="s">
        <v>83</v>
      </c>
      <c r="AW207" s="13" t="s">
        <v>34</v>
      </c>
      <c r="AX207" s="13" t="s">
        <v>76</v>
      </c>
      <c r="AY207" s="215" t="s">
        <v>175</v>
      </c>
    </row>
    <row r="208" spans="1:65" s="13" customFormat="1" ht="11.25">
      <c r="B208" s="205"/>
      <c r="C208" s="206"/>
      <c r="D208" s="207" t="s">
        <v>184</v>
      </c>
      <c r="E208" s="208" t="s">
        <v>1</v>
      </c>
      <c r="F208" s="209" t="s">
        <v>207</v>
      </c>
      <c r="G208" s="206"/>
      <c r="H208" s="208" t="s">
        <v>1</v>
      </c>
      <c r="I208" s="210"/>
      <c r="J208" s="206"/>
      <c r="K208" s="206"/>
      <c r="L208" s="211"/>
      <c r="M208" s="212"/>
      <c r="N208" s="213"/>
      <c r="O208" s="213"/>
      <c r="P208" s="213"/>
      <c r="Q208" s="213"/>
      <c r="R208" s="213"/>
      <c r="S208" s="213"/>
      <c r="T208" s="214"/>
      <c r="AT208" s="215" t="s">
        <v>184</v>
      </c>
      <c r="AU208" s="215" t="s">
        <v>85</v>
      </c>
      <c r="AV208" s="13" t="s">
        <v>83</v>
      </c>
      <c r="AW208" s="13" t="s">
        <v>34</v>
      </c>
      <c r="AX208" s="13" t="s">
        <v>76</v>
      </c>
      <c r="AY208" s="215" t="s">
        <v>175</v>
      </c>
    </row>
    <row r="209" spans="1:65" s="14" customFormat="1" ht="11.25">
      <c r="B209" s="216"/>
      <c r="C209" s="217"/>
      <c r="D209" s="207" t="s">
        <v>184</v>
      </c>
      <c r="E209" s="218" t="s">
        <v>1</v>
      </c>
      <c r="F209" s="219" t="s">
        <v>245</v>
      </c>
      <c r="G209" s="217"/>
      <c r="H209" s="220">
        <v>5.8507999999999996</v>
      </c>
      <c r="I209" s="221"/>
      <c r="J209" s="217"/>
      <c r="K209" s="217"/>
      <c r="L209" s="222"/>
      <c r="M209" s="223"/>
      <c r="N209" s="224"/>
      <c r="O209" s="224"/>
      <c r="P209" s="224"/>
      <c r="Q209" s="224"/>
      <c r="R209" s="224"/>
      <c r="S209" s="224"/>
      <c r="T209" s="225"/>
      <c r="AT209" s="226" t="s">
        <v>184</v>
      </c>
      <c r="AU209" s="226" t="s">
        <v>85</v>
      </c>
      <c r="AV209" s="14" t="s">
        <v>85</v>
      </c>
      <c r="AW209" s="14" t="s">
        <v>34</v>
      </c>
      <c r="AX209" s="14" t="s">
        <v>76</v>
      </c>
      <c r="AY209" s="226" t="s">
        <v>175</v>
      </c>
    </row>
    <row r="210" spans="1:65" s="14" customFormat="1" ht="11.25">
      <c r="B210" s="216"/>
      <c r="C210" s="217"/>
      <c r="D210" s="207" t="s">
        <v>184</v>
      </c>
      <c r="E210" s="218" t="s">
        <v>1</v>
      </c>
      <c r="F210" s="219" t="s">
        <v>246</v>
      </c>
      <c r="G210" s="217"/>
      <c r="H210" s="220">
        <v>2.4510000000000001</v>
      </c>
      <c r="I210" s="221"/>
      <c r="J210" s="217"/>
      <c r="K210" s="217"/>
      <c r="L210" s="222"/>
      <c r="M210" s="223"/>
      <c r="N210" s="224"/>
      <c r="O210" s="224"/>
      <c r="P210" s="224"/>
      <c r="Q210" s="224"/>
      <c r="R210" s="224"/>
      <c r="S210" s="224"/>
      <c r="T210" s="225"/>
      <c r="AT210" s="226" t="s">
        <v>184</v>
      </c>
      <c r="AU210" s="226" t="s">
        <v>85</v>
      </c>
      <c r="AV210" s="14" t="s">
        <v>85</v>
      </c>
      <c r="AW210" s="14" t="s">
        <v>34</v>
      </c>
      <c r="AX210" s="14" t="s">
        <v>76</v>
      </c>
      <c r="AY210" s="226" t="s">
        <v>175</v>
      </c>
    </row>
    <row r="211" spans="1:65" s="13" customFormat="1" ht="11.25">
      <c r="B211" s="205"/>
      <c r="C211" s="206"/>
      <c r="D211" s="207" t="s">
        <v>184</v>
      </c>
      <c r="E211" s="208" t="s">
        <v>1</v>
      </c>
      <c r="F211" s="209" t="s">
        <v>187</v>
      </c>
      <c r="G211" s="206"/>
      <c r="H211" s="208" t="s">
        <v>1</v>
      </c>
      <c r="I211" s="210"/>
      <c r="J211" s="206"/>
      <c r="K211" s="206"/>
      <c r="L211" s="211"/>
      <c r="M211" s="212"/>
      <c r="N211" s="213"/>
      <c r="O211" s="213"/>
      <c r="P211" s="213"/>
      <c r="Q211" s="213"/>
      <c r="R211" s="213"/>
      <c r="S211" s="213"/>
      <c r="T211" s="214"/>
      <c r="AT211" s="215" t="s">
        <v>184</v>
      </c>
      <c r="AU211" s="215" t="s">
        <v>85</v>
      </c>
      <c r="AV211" s="13" t="s">
        <v>83</v>
      </c>
      <c r="AW211" s="13" t="s">
        <v>34</v>
      </c>
      <c r="AX211" s="13" t="s">
        <v>76</v>
      </c>
      <c r="AY211" s="215" t="s">
        <v>175</v>
      </c>
    </row>
    <row r="212" spans="1:65" s="13" customFormat="1" ht="11.25">
      <c r="B212" s="205"/>
      <c r="C212" s="206"/>
      <c r="D212" s="207" t="s">
        <v>184</v>
      </c>
      <c r="E212" s="208" t="s">
        <v>1</v>
      </c>
      <c r="F212" s="209" t="s">
        <v>215</v>
      </c>
      <c r="G212" s="206"/>
      <c r="H212" s="208" t="s">
        <v>1</v>
      </c>
      <c r="I212" s="210"/>
      <c r="J212" s="206"/>
      <c r="K212" s="206"/>
      <c r="L212" s="211"/>
      <c r="M212" s="212"/>
      <c r="N212" s="213"/>
      <c r="O212" s="213"/>
      <c r="P212" s="213"/>
      <c r="Q212" s="213"/>
      <c r="R212" s="213"/>
      <c r="S212" s="213"/>
      <c r="T212" s="214"/>
      <c r="AT212" s="215" t="s">
        <v>184</v>
      </c>
      <c r="AU212" s="215" t="s">
        <v>85</v>
      </c>
      <c r="AV212" s="13" t="s">
        <v>83</v>
      </c>
      <c r="AW212" s="13" t="s">
        <v>34</v>
      </c>
      <c r="AX212" s="13" t="s">
        <v>76</v>
      </c>
      <c r="AY212" s="215" t="s">
        <v>175</v>
      </c>
    </row>
    <row r="213" spans="1:65" s="14" customFormat="1" ht="11.25">
      <c r="B213" s="216"/>
      <c r="C213" s="217"/>
      <c r="D213" s="207" t="s">
        <v>184</v>
      </c>
      <c r="E213" s="218" t="s">
        <v>1</v>
      </c>
      <c r="F213" s="219" t="s">
        <v>247</v>
      </c>
      <c r="G213" s="217"/>
      <c r="H213" s="220">
        <v>0.83899999999999997</v>
      </c>
      <c r="I213" s="221"/>
      <c r="J213" s="217"/>
      <c r="K213" s="217"/>
      <c r="L213" s="222"/>
      <c r="M213" s="223"/>
      <c r="N213" s="224"/>
      <c r="O213" s="224"/>
      <c r="P213" s="224"/>
      <c r="Q213" s="224"/>
      <c r="R213" s="224"/>
      <c r="S213" s="224"/>
      <c r="T213" s="225"/>
      <c r="AT213" s="226" t="s">
        <v>184</v>
      </c>
      <c r="AU213" s="226" t="s">
        <v>85</v>
      </c>
      <c r="AV213" s="14" t="s">
        <v>85</v>
      </c>
      <c r="AW213" s="14" t="s">
        <v>34</v>
      </c>
      <c r="AX213" s="14" t="s">
        <v>76</v>
      </c>
      <c r="AY213" s="226" t="s">
        <v>175</v>
      </c>
    </row>
    <row r="214" spans="1:65" s="14" customFormat="1" ht="11.25">
      <c r="B214" s="216"/>
      <c r="C214" s="217"/>
      <c r="D214" s="207" t="s">
        <v>184</v>
      </c>
      <c r="E214" s="218" t="s">
        <v>1</v>
      </c>
      <c r="F214" s="219" t="s">
        <v>248</v>
      </c>
      <c r="G214" s="217"/>
      <c r="H214" s="220">
        <v>0.73399999999999999</v>
      </c>
      <c r="I214" s="221"/>
      <c r="J214" s="217"/>
      <c r="K214" s="217"/>
      <c r="L214" s="222"/>
      <c r="M214" s="223"/>
      <c r="N214" s="224"/>
      <c r="O214" s="224"/>
      <c r="P214" s="224"/>
      <c r="Q214" s="224"/>
      <c r="R214" s="224"/>
      <c r="S214" s="224"/>
      <c r="T214" s="225"/>
      <c r="AT214" s="226" t="s">
        <v>184</v>
      </c>
      <c r="AU214" s="226" t="s">
        <v>85</v>
      </c>
      <c r="AV214" s="14" t="s">
        <v>85</v>
      </c>
      <c r="AW214" s="14" t="s">
        <v>34</v>
      </c>
      <c r="AX214" s="14" t="s">
        <v>76</v>
      </c>
      <c r="AY214" s="226" t="s">
        <v>175</v>
      </c>
    </row>
    <row r="215" spans="1:65" s="2" customFormat="1" ht="24.2" customHeight="1">
      <c r="A215" s="35"/>
      <c r="B215" s="36"/>
      <c r="C215" s="192" t="s">
        <v>195</v>
      </c>
      <c r="D215" s="192" t="s">
        <v>178</v>
      </c>
      <c r="E215" s="193" t="s">
        <v>249</v>
      </c>
      <c r="F215" s="194" t="s">
        <v>250</v>
      </c>
      <c r="G215" s="195" t="s">
        <v>251</v>
      </c>
      <c r="H215" s="196">
        <v>8.66</v>
      </c>
      <c r="I215" s="197"/>
      <c r="J215" s="198">
        <f>ROUND(I215*H215,2)</f>
        <v>0</v>
      </c>
      <c r="K215" s="194" t="s">
        <v>191</v>
      </c>
      <c r="L215" s="40"/>
      <c r="M215" s="199" t="s">
        <v>1</v>
      </c>
      <c r="N215" s="200" t="s">
        <v>41</v>
      </c>
      <c r="O215" s="72"/>
      <c r="P215" s="201">
        <f>O215*H215</f>
        <v>0</v>
      </c>
      <c r="Q215" s="201">
        <v>1.2E-4</v>
      </c>
      <c r="R215" s="201">
        <f>Q215*H215</f>
        <v>1.0392000000000001E-3</v>
      </c>
      <c r="S215" s="201">
        <v>0</v>
      </c>
      <c r="T215" s="20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03" t="s">
        <v>182</v>
      </c>
      <c r="AT215" s="203" t="s">
        <v>178</v>
      </c>
      <c r="AU215" s="203" t="s">
        <v>85</v>
      </c>
      <c r="AY215" s="18" t="s">
        <v>175</v>
      </c>
      <c r="BE215" s="204">
        <f>IF(N215="základní",J215,0)</f>
        <v>0</v>
      </c>
      <c r="BF215" s="204">
        <f>IF(N215="snížená",J215,0)</f>
        <v>0</v>
      </c>
      <c r="BG215" s="204">
        <f>IF(N215="zákl. přenesená",J215,0)</f>
        <v>0</v>
      </c>
      <c r="BH215" s="204">
        <f>IF(N215="sníž. přenesená",J215,0)</f>
        <v>0</v>
      </c>
      <c r="BI215" s="204">
        <f>IF(N215="nulová",J215,0)</f>
        <v>0</v>
      </c>
      <c r="BJ215" s="18" t="s">
        <v>83</v>
      </c>
      <c r="BK215" s="204">
        <f>ROUND(I215*H215,2)</f>
        <v>0</v>
      </c>
      <c r="BL215" s="18" t="s">
        <v>182</v>
      </c>
      <c r="BM215" s="203" t="s">
        <v>252</v>
      </c>
    </row>
    <row r="216" spans="1:65" s="2" customFormat="1" ht="11.25">
      <c r="A216" s="35"/>
      <c r="B216" s="36"/>
      <c r="C216" s="37"/>
      <c r="D216" s="227" t="s">
        <v>193</v>
      </c>
      <c r="E216" s="37"/>
      <c r="F216" s="228" t="s">
        <v>253</v>
      </c>
      <c r="G216" s="37"/>
      <c r="H216" s="37"/>
      <c r="I216" s="229"/>
      <c r="J216" s="37"/>
      <c r="K216" s="37"/>
      <c r="L216" s="40"/>
      <c r="M216" s="230"/>
      <c r="N216" s="231"/>
      <c r="O216" s="72"/>
      <c r="P216" s="72"/>
      <c r="Q216" s="72"/>
      <c r="R216" s="72"/>
      <c r="S216" s="72"/>
      <c r="T216" s="73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T216" s="18" t="s">
        <v>193</v>
      </c>
      <c r="AU216" s="18" t="s">
        <v>85</v>
      </c>
    </row>
    <row r="217" spans="1:65" s="13" customFormat="1" ht="22.5">
      <c r="B217" s="205"/>
      <c r="C217" s="206"/>
      <c r="D217" s="207" t="s">
        <v>184</v>
      </c>
      <c r="E217" s="208" t="s">
        <v>1</v>
      </c>
      <c r="F217" s="209" t="s">
        <v>206</v>
      </c>
      <c r="G217" s="206"/>
      <c r="H217" s="208" t="s">
        <v>1</v>
      </c>
      <c r="I217" s="210"/>
      <c r="J217" s="206"/>
      <c r="K217" s="206"/>
      <c r="L217" s="211"/>
      <c r="M217" s="212"/>
      <c r="N217" s="213"/>
      <c r="O217" s="213"/>
      <c r="P217" s="213"/>
      <c r="Q217" s="213"/>
      <c r="R217" s="213"/>
      <c r="S217" s="213"/>
      <c r="T217" s="214"/>
      <c r="AT217" s="215" t="s">
        <v>184</v>
      </c>
      <c r="AU217" s="215" t="s">
        <v>85</v>
      </c>
      <c r="AV217" s="13" t="s">
        <v>83</v>
      </c>
      <c r="AW217" s="13" t="s">
        <v>34</v>
      </c>
      <c r="AX217" s="13" t="s">
        <v>76</v>
      </c>
      <c r="AY217" s="215" t="s">
        <v>175</v>
      </c>
    </row>
    <row r="218" spans="1:65" s="13" customFormat="1" ht="11.25">
      <c r="B218" s="205"/>
      <c r="C218" s="206"/>
      <c r="D218" s="207" t="s">
        <v>184</v>
      </c>
      <c r="E218" s="208" t="s">
        <v>1</v>
      </c>
      <c r="F218" s="209" t="s">
        <v>187</v>
      </c>
      <c r="G218" s="206"/>
      <c r="H218" s="208" t="s">
        <v>1</v>
      </c>
      <c r="I218" s="210"/>
      <c r="J218" s="206"/>
      <c r="K218" s="206"/>
      <c r="L218" s="211"/>
      <c r="M218" s="212"/>
      <c r="N218" s="213"/>
      <c r="O218" s="213"/>
      <c r="P218" s="213"/>
      <c r="Q218" s="213"/>
      <c r="R218" s="213"/>
      <c r="S218" s="213"/>
      <c r="T218" s="214"/>
      <c r="AT218" s="215" t="s">
        <v>184</v>
      </c>
      <c r="AU218" s="215" t="s">
        <v>85</v>
      </c>
      <c r="AV218" s="13" t="s">
        <v>83</v>
      </c>
      <c r="AW218" s="13" t="s">
        <v>34</v>
      </c>
      <c r="AX218" s="13" t="s">
        <v>76</v>
      </c>
      <c r="AY218" s="215" t="s">
        <v>175</v>
      </c>
    </row>
    <row r="219" spans="1:65" s="13" customFormat="1" ht="11.25">
      <c r="B219" s="205"/>
      <c r="C219" s="206"/>
      <c r="D219" s="207" t="s">
        <v>184</v>
      </c>
      <c r="E219" s="208" t="s">
        <v>1</v>
      </c>
      <c r="F219" s="209" t="s">
        <v>207</v>
      </c>
      <c r="G219" s="206"/>
      <c r="H219" s="208" t="s">
        <v>1</v>
      </c>
      <c r="I219" s="210"/>
      <c r="J219" s="206"/>
      <c r="K219" s="206"/>
      <c r="L219" s="211"/>
      <c r="M219" s="212"/>
      <c r="N219" s="213"/>
      <c r="O219" s="213"/>
      <c r="P219" s="213"/>
      <c r="Q219" s="213"/>
      <c r="R219" s="213"/>
      <c r="S219" s="213"/>
      <c r="T219" s="214"/>
      <c r="AT219" s="215" t="s">
        <v>184</v>
      </c>
      <c r="AU219" s="215" t="s">
        <v>85</v>
      </c>
      <c r="AV219" s="13" t="s">
        <v>83</v>
      </c>
      <c r="AW219" s="13" t="s">
        <v>34</v>
      </c>
      <c r="AX219" s="13" t="s">
        <v>76</v>
      </c>
      <c r="AY219" s="215" t="s">
        <v>175</v>
      </c>
    </row>
    <row r="220" spans="1:65" s="14" customFormat="1" ht="11.25">
      <c r="B220" s="216"/>
      <c r="C220" s="217"/>
      <c r="D220" s="207" t="s">
        <v>184</v>
      </c>
      <c r="E220" s="218" t="s">
        <v>1</v>
      </c>
      <c r="F220" s="219" t="s">
        <v>254</v>
      </c>
      <c r="G220" s="217"/>
      <c r="H220" s="220">
        <v>2.71</v>
      </c>
      <c r="I220" s="221"/>
      <c r="J220" s="217"/>
      <c r="K220" s="217"/>
      <c r="L220" s="222"/>
      <c r="M220" s="223"/>
      <c r="N220" s="224"/>
      <c r="O220" s="224"/>
      <c r="P220" s="224"/>
      <c r="Q220" s="224"/>
      <c r="R220" s="224"/>
      <c r="S220" s="224"/>
      <c r="T220" s="225"/>
      <c r="AT220" s="226" t="s">
        <v>184</v>
      </c>
      <c r="AU220" s="226" t="s">
        <v>85</v>
      </c>
      <c r="AV220" s="14" t="s">
        <v>85</v>
      </c>
      <c r="AW220" s="14" t="s">
        <v>34</v>
      </c>
      <c r="AX220" s="14" t="s">
        <v>76</v>
      </c>
      <c r="AY220" s="226" t="s">
        <v>175</v>
      </c>
    </row>
    <row r="221" spans="1:65" s="14" customFormat="1" ht="11.25">
      <c r="B221" s="216"/>
      <c r="C221" s="217"/>
      <c r="D221" s="207" t="s">
        <v>184</v>
      </c>
      <c r="E221" s="218" t="s">
        <v>1</v>
      </c>
      <c r="F221" s="219" t="s">
        <v>255</v>
      </c>
      <c r="G221" s="217"/>
      <c r="H221" s="220">
        <v>3.7</v>
      </c>
      <c r="I221" s="221"/>
      <c r="J221" s="217"/>
      <c r="K221" s="217"/>
      <c r="L221" s="222"/>
      <c r="M221" s="223"/>
      <c r="N221" s="224"/>
      <c r="O221" s="224"/>
      <c r="P221" s="224"/>
      <c r="Q221" s="224"/>
      <c r="R221" s="224"/>
      <c r="S221" s="224"/>
      <c r="T221" s="225"/>
      <c r="AT221" s="226" t="s">
        <v>184</v>
      </c>
      <c r="AU221" s="226" t="s">
        <v>85</v>
      </c>
      <c r="AV221" s="14" t="s">
        <v>85</v>
      </c>
      <c r="AW221" s="14" t="s">
        <v>34</v>
      </c>
      <c r="AX221" s="14" t="s">
        <v>76</v>
      </c>
      <c r="AY221" s="226" t="s">
        <v>175</v>
      </c>
    </row>
    <row r="222" spans="1:65" s="13" customFormat="1" ht="11.25">
      <c r="B222" s="205"/>
      <c r="C222" s="206"/>
      <c r="D222" s="207" t="s">
        <v>184</v>
      </c>
      <c r="E222" s="208" t="s">
        <v>1</v>
      </c>
      <c r="F222" s="209" t="s">
        <v>187</v>
      </c>
      <c r="G222" s="206"/>
      <c r="H222" s="208" t="s">
        <v>1</v>
      </c>
      <c r="I222" s="210"/>
      <c r="J222" s="206"/>
      <c r="K222" s="206"/>
      <c r="L222" s="211"/>
      <c r="M222" s="212"/>
      <c r="N222" s="213"/>
      <c r="O222" s="213"/>
      <c r="P222" s="213"/>
      <c r="Q222" s="213"/>
      <c r="R222" s="213"/>
      <c r="S222" s="213"/>
      <c r="T222" s="214"/>
      <c r="AT222" s="215" t="s">
        <v>184</v>
      </c>
      <c r="AU222" s="215" t="s">
        <v>85</v>
      </c>
      <c r="AV222" s="13" t="s">
        <v>83</v>
      </c>
      <c r="AW222" s="13" t="s">
        <v>34</v>
      </c>
      <c r="AX222" s="13" t="s">
        <v>76</v>
      </c>
      <c r="AY222" s="215" t="s">
        <v>175</v>
      </c>
    </row>
    <row r="223" spans="1:65" s="13" customFormat="1" ht="11.25">
      <c r="B223" s="205"/>
      <c r="C223" s="206"/>
      <c r="D223" s="207" t="s">
        <v>184</v>
      </c>
      <c r="E223" s="208" t="s">
        <v>1</v>
      </c>
      <c r="F223" s="209" t="s">
        <v>215</v>
      </c>
      <c r="G223" s="206"/>
      <c r="H223" s="208" t="s">
        <v>1</v>
      </c>
      <c r="I223" s="210"/>
      <c r="J223" s="206"/>
      <c r="K223" s="206"/>
      <c r="L223" s="211"/>
      <c r="M223" s="212"/>
      <c r="N223" s="213"/>
      <c r="O223" s="213"/>
      <c r="P223" s="213"/>
      <c r="Q223" s="213"/>
      <c r="R223" s="213"/>
      <c r="S223" s="213"/>
      <c r="T223" s="214"/>
      <c r="AT223" s="215" t="s">
        <v>184</v>
      </c>
      <c r="AU223" s="215" t="s">
        <v>85</v>
      </c>
      <c r="AV223" s="13" t="s">
        <v>83</v>
      </c>
      <c r="AW223" s="13" t="s">
        <v>34</v>
      </c>
      <c r="AX223" s="13" t="s">
        <v>76</v>
      </c>
      <c r="AY223" s="215" t="s">
        <v>175</v>
      </c>
    </row>
    <row r="224" spans="1:65" s="14" customFormat="1" ht="11.25">
      <c r="B224" s="216"/>
      <c r="C224" s="217"/>
      <c r="D224" s="207" t="s">
        <v>184</v>
      </c>
      <c r="E224" s="218" t="s">
        <v>1</v>
      </c>
      <c r="F224" s="219" t="s">
        <v>256</v>
      </c>
      <c r="G224" s="217"/>
      <c r="H224" s="220">
        <v>1.1499999999999999</v>
      </c>
      <c r="I224" s="221"/>
      <c r="J224" s="217"/>
      <c r="K224" s="217"/>
      <c r="L224" s="222"/>
      <c r="M224" s="223"/>
      <c r="N224" s="224"/>
      <c r="O224" s="224"/>
      <c r="P224" s="224"/>
      <c r="Q224" s="224"/>
      <c r="R224" s="224"/>
      <c r="S224" s="224"/>
      <c r="T224" s="225"/>
      <c r="AT224" s="226" t="s">
        <v>184</v>
      </c>
      <c r="AU224" s="226" t="s">
        <v>85</v>
      </c>
      <c r="AV224" s="14" t="s">
        <v>85</v>
      </c>
      <c r="AW224" s="14" t="s">
        <v>34</v>
      </c>
      <c r="AX224" s="14" t="s">
        <v>76</v>
      </c>
      <c r="AY224" s="226" t="s">
        <v>175</v>
      </c>
    </row>
    <row r="225" spans="1:65" s="14" customFormat="1" ht="11.25">
      <c r="B225" s="216"/>
      <c r="C225" s="217"/>
      <c r="D225" s="207" t="s">
        <v>184</v>
      </c>
      <c r="E225" s="218" t="s">
        <v>1</v>
      </c>
      <c r="F225" s="219" t="s">
        <v>257</v>
      </c>
      <c r="G225" s="217"/>
      <c r="H225" s="220">
        <v>1.1000000000000001</v>
      </c>
      <c r="I225" s="221"/>
      <c r="J225" s="217"/>
      <c r="K225" s="217"/>
      <c r="L225" s="222"/>
      <c r="M225" s="223"/>
      <c r="N225" s="224"/>
      <c r="O225" s="224"/>
      <c r="P225" s="224"/>
      <c r="Q225" s="224"/>
      <c r="R225" s="224"/>
      <c r="S225" s="224"/>
      <c r="T225" s="225"/>
      <c r="AT225" s="226" t="s">
        <v>184</v>
      </c>
      <c r="AU225" s="226" t="s">
        <v>85</v>
      </c>
      <c r="AV225" s="14" t="s">
        <v>85</v>
      </c>
      <c r="AW225" s="14" t="s">
        <v>34</v>
      </c>
      <c r="AX225" s="14" t="s">
        <v>76</v>
      </c>
      <c r="AY225" s="226" t="s">
        <v>175</v>
      </c>
    </row>
    <row r="226" spans="1:65" s="2" customFormat="1" ht="24.2" customHeight="1">
      <c r="A226" s="35"/>
      <c r="B226" s="36"/>
      <c r="C226" s="192" t="s">
        <v>258</v>
      </c>
      <c r="D226" s="192" t="s">
        <v>178</v>
      </c>
      <c r="E226" s="193" t="s">
        <v>259</v>
      </c>
      <c r="F226" s="194" t="s">
        <v>260</v>
      </c>
      <c r="G226" s="195" t="s">
        <v>251</v>
      </c>
      <c r="H226" s="196">
        <v>31.96</v>
      </c>
      <c r="I226" s="197"/>
      <c r="J226" s="198">
        <f>ROUND(I226*H226,2)</f>
        <v>0</v>
      </c>
      <c r="K226" s="194" t="s">
        <v>191</v>
      </c>
      <c r="L226" s="40"/>
      <c r="M226" s="199" t="s">
        <v>1</v>
      </c>
      <c r="N226" s="200" t="s">
        <v>41</v>
      </c>
      <c r="O226" s="72"/>
      <c r="P226" s="201">
        <f>O226*H226</f>
        <v>0</v>
      </c>
      <c r="Q226" s="201">
        <v>2.0000000000000001E-4</v>
      </c>
      <c r="R226" s="201">
        <f>Q226*H226</f>
        <v>6.3920000000000001E-3</v>
      </c>
      <c r="S226" s="201">
        <v>0</v>
      </c>
      <c r="T226" s="20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03" t="s">
        <v>182</v>
      </c>
      <c r="AT226" s="203" t="s">
        <v>178</v>
      </c>
      <c r="AU226" s="203" t="s">
        <v>85</v>
      </c>
      <c r="AY226" s="18" t="s">
        <v>175</v>
      </c>
      <c r="BE226" s="204">
        <f>IF(N226="základní",J226,0)</f>
        <v>0</v>
      </c>
      <c r="BF226" s="204">
        <f>IF(N226="snížená",J226,0)</f>
        <v>0</v>
      </c>
      <c r="BG226" s="204">
        <f>IF(N226="zákl. přenesená",J226,0)</f>
        <v>0</v>
      </c>
      <c r="BH226" s="204">
        <f>IF(N226="sníž. přenesená",J226,0)</f>
        <v>0</v>
      </c>
      <c r="BI226" s="204">
        <f>IF(N226="nulová",J226,0)</f>
        <v>0</v>
      </c>
      <c r="BJ226" s="18" t="s">
        <v>83</v>
      </c>
      <c r="BK226" s="204">
        <f>ROUND(I226*H226,2)</f>
        <v>0</v>
      </c>
      <c r="BL226" s="18" t="s">
        <v>182</v>
      </c>
      <c r="BM226" s="203" t="s">
        <v>261</v>
      </c>
    </row>
    <row r="227" spans="1:65" s="2" customFormat="1" ht="11.25">
      <c r="A227" s="35"/>
      <c r="B227" s="36"/>
      <c r="C227" s="37"/>
      <c r="D227" s="227" t="s">
        <v>193</v>
      </c>
      <c r="E227" s="37"/>
      <c r="F227" s="228" t="s">
        <v>262</v>
      </c>
      <c r="G227" s="37"/>
      <c r="H227" s="37"/>
      <c r="I227" s="229"/>
      <c r="J227" s="37"/>
      <c r="K227" s="37"/>
      <c r="L227" s="40"/>
      <c r="M227" s="230"/>
      <c r="N227" s="231"/>
      <c r="O227" s="72"/>
      <c r="P227" s="72"/>
      <c r="Q227" s="72"/>
      <c r="R227" s="72"/>
      <c r="S227" s="72"/>
      <c r="T227" s="73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T227" s="18" t="s">
        <v>193</v>
      </c>
      <c r="AU227" s="18" t="s">
        <v>85</v>
      </c>
    </row>
    <row r="228" spans="1:65" s="13" customFormat="1" ht="22.5">
      <c r="B228" s="205"/>
      <c r="C228" s="206"/>
      <c r="D228" s="207" t="s">
        <v>184</v>
      </c>
      <c r="E228" s="208" t="s">
        <v>1</v>
      </c>
      <c r="F228" s="209" t="s">
        <v>206</v>
      </c>
      <c r="G228" s="206"/>
      <c r="H228" s="208" t="s">
        <v>1</v>
      </c>
      <c r="I228" s="210"/>
      <c r="J228" s="206"/>
      <c r="K228" s="206"/>
      <c r="L228" s="211"/>
      <c r="M228" s="212"/>
      <c r="N228" s="213"/>
      <c r="O228" s="213"/>
      <c r="P228" s="213"/>
      <c r="Q228" s="213"/>
      <c r="R228" s="213"/>
      <c r="S228" s="213"/>
      <c r="T228" s="214"/>
      <c r="AT228" s="215" t="s">
        <v>184</v>
      </c>
      <c r="AU228" s="215" t="s">
        <v>85</v>
      </c>
      <c r="AV228" s="13" t="s">
        <v>83</v>
      </c>
      <c r="AW228" s="13" t="s">
        <v>34</v>
      </c>
      <c r="AX228" s="13" t="s">
        <v>76</v>
      </c>
      <c r="AY228" s="215" t="s">
        <v>175</v>
      </c>
    </row>
    <row r="229" spans="1:65" s="13" customFormat="1" ht="11.25">
      <c r="B229" s="205"/>
      <c r="C229" s="206"/>
      <c r="D229" s="207" t="s">
        <v>184</v>
      </c>
      <c r="E229" s="208" t="s">
        <v>1</v>
      </c>
      <c r="F229" s="209" t="s">
        <v>187</v>
      </c>
      <c r="G229" s="206"/>
      <c r="H229" s="208" t="s">
        <v>1</v>
      </c>
      <c r="I229" s="210"/>
      <c r="J229" s="206"/>
      <c r="K229" s="206"/>
      <c r="L229" s="211"/>
      <c r="M229" s="212"/>
      <c r="N229" s="213"/>
      <c r="O229" s="213"/>
      <c r="P229" s="213"/>
      <c r="Q229" s="213"/>
      <c r="R229" s="213"/>
      <c r="S229" s="213"/>
      <c r="T229" s="214"/>
      <c r="AT229" s="215" t="s">
        <v>184</v>
      </c>
      <c r="AU229" s="215" t="s">
        <v>85</v>
      </c>
      <c r="AV229" s="13" t="s">
        <v>83</v>
      </c>
      <c r="AW229" s="13" t="s">
        <v>34</v>
      </c>
      <c r="AX229" s="13" t="s">
        <v>76</v>
      </c>
      <c r="AY229" s="215" t="s">
        <v>175</v>
      </c>
    </row>
    <row r="230" spans="1:65" s="13" customFormat="1" ht="11.25">
      <c r="B230" s="205"/>
      <c r="C230" s="206"/>
      <c r="D230" s="207" t="s">
        <v>184</v>
      </c>
      <c r="E230" s="208" t="s">
        <v>1</v>
      </c>
      <c r="F230" s="209" t="s">
        <v>207</v>
      </c>
      <c r="G230" s="206"/>
      <c r="H230" s="208" t="s">
        <v>1</v>
      </c>
      <c r="I230" s="210"/>
      <c r="J230" s="206"/>
      <c r="K230" s="206"/>
      <c r="L230" s="211"/>
      <c r="M230" s="212"/>
      <c r="N230" s="213"/>
      <c r="O230" s="213"/>
      <c r="P230" s="213"/>
      <c r="Q230" s="213"/>
      <c r="R230" s="213"/>
      <c r="S230" s="213"/>
      <c r="T230" s="214"/>
      <c r="AT230" s="215" t="s">
        <v>184</v>
      </c>
      <c r="AU230" s="215" t="s">
        <v>85</v>
      </c>
      <c r="AV230" s="13" t="s">
        <v>83</v>
      </c>
      <c r="AW230" s="13" t="s">
        <v>34</v>
      </c>
      <c r="AX230" s="13" t="s">
        <v>76</v>
      </c>
      <c r="AY230" s="215" t="s">
        <v>175</v>
      </c>
    </row>
    <row r="231" spans="1:65" s="14" customFormat="1" ht="11.25">
      <c r="B231" s="216"/>
      <c r="C231" s="217"/>
      <c r="D231" s="207" t="s">
        <v>184</v>
      </c>
      <c r="E231" s="218" t="s">
        <v>1</v>
      </c>
      <c r="F231" s="219" t="s">
        <v>263</v>
      </c>
      <c r="G231" s="217"/>
      <c r="H231" s="220">
        <v>10.96</v>
      </c>
      <c r="I231" s="221"/>
      <c r="J231" s="217"/>
      <c r="K231" s="217"/>
      <c r="L231" s="222"/>
      <c r="M231" s="223"/>
      <c r="N231" s="224"/>
      <c r="O231" s="224"/>
      <c r="P231" s="224"/>
      <c r="Q231" s="224"/>
      <c r="R231" s="224"/>
      <c r="S231" s="224"/>
      <c r="T231" s="225"/>
      <c r="AT231" s="226" t="s">
        <v>184</v>
      </c>
      <c r="AU231" s="226" t="s">
        <v>85</v>
      </c>
      <c r="AV231" s="14" t="s">
        <v>85</v>
      </c>
      <c r="AW231" s="14" t="s">
        <v>34</v>
      </c>
      <c r="AX231" s="14" t="s">
        <v>76</v>
      </c>
      <c r="AY231" s="226" t="s">
        <v>175</v>
      </c>
    </row>
    <row r="232" spans="1:65" s="14" customFormat="1" ht="11.25">
      <c r="B232" s="216"/>
      <c r="C232" s="217"/>
      <c r="D232" s="207" t="s">
        <v>184</v>
      </c>
      <c r="E232" s="218" t="s">
        <v>1</v>
      </c>
      <c r="F232" s="219" t="s">
        <v>264</v>
      </c>
      <c r="G232" s="217"/>
      <c r="H232" s="220">
        <v>12.6</v>
      </c>
      <c r="I232" s="221"/>
      <c r="J232" s="217"/>
      <c r="K232" s="217"/>
      <c r="L232" s="222"/>
      <c r="M232" s="223"/>
      <c r="N232" s="224"/>
      <c r="O232" s="224"/>
      <c r="P232" s="224"/>
      <c r="Q232" s="224"/>
      <c r="R232" s="224"/>
      <c r="S232" s="224"/>
      <c r="T232" s="225"/>
      <c r="AT232" s="226" t="s">
        <v>184</v>
      </c>
      <c r="AU232" s="226" t="s">
        <v>85</v>
      </c>
      <c r="AV232" s="14" t="s">
        <v>85</v>
      </c>
      <c r="AW232" s="14" t="s">
        <v>34</v>
      </c>
      <c r="AX232" s="14" t="s">
        <v>76</v>
      </c>
      <c r="AY232" s="226" t="s">
        <v>175</v>
      </c>
    </row>
    <row r="233" spans="1:65" s="13" customFormat="1" ht="11.25">
      <c r="B233" s="205"/>
      <c r="C233" s="206"/>
      <c r="D233" s="207" t="s">
        <v>184</v>
      </c>
      <c r="E233" s="208" t="s">
        <v>1</v>
      </c>
      <c r="F233" s="209" t="s">
        <v>187</v>
      </c>
      <c r="G233" s="206"/>
      <c r="H233" s="208" t="s">
        <v>1</v>
      </c>
      <c r="I233" s="210"/>
      <c r="J233" s="206"/>
      <c r="K233" s="206"/>
      <c r="L233" s="211"/>
      <c r="M233" s="212"/>
      <c r="N233" s="213"/>
      <c r="O233" s="213"/>
      <c r="P233" s="213"/>
      <c r="Q233" s="213"/>
      <c r="R233" s="213"/>
      <c r="S233" s="213"/>
      <c r="T233" s="214"/>
      <c r="AT233" s="215" t="s">
        <v>184</v>
      </c>
      <c r="AU233" s="215" t="s">
        <v>85</v>
      </c>
      <c r="AV233" s="13" t="s">
        <v>83</v>
      </c>
      <c r="AW233" s="13" t="s">
        <v>34</v>
      </c>
      <c r="AX233" s="13" t="s">
        <v>76</v>
      </c>
      <c r="AY233" s="215" t="s">
        <v>175</v>
      </c>
    </row>
    <row r="234" spans="1:65" s="13" customFormat="1" ht="11.25">
      <c r="B234" s="205"/>
      <c r="C234" s="206"/>
      <c r="D234" s="207" t="s">
        <v>184</v>
      </c>
      <c r="E234" s="208" t="s">
        <v>1</v>
      </c>
      <c r="F234" s="209" t="s">
        <v>215</v>
      </c>
      <c r="G234" s="206"/>
      <c r="H234" s="208" t="s">
        <v>1</v>
      </c>
      <c r="I234" s="210"/>
      <c r="J234" s="206"/>
      <c r="K234" s="206"/>
      <c r="L234" s="211"/>
      <c r="M234" s="212"/>
      <c r="N234" s="213"/>
      <c r="O234" s="213"/>
      <c r="P234" s="213"/>
      <c r="Q234" s="213"/>
      <c r="R234" s="213"/>
      <c r="S234" s="213"/>
      <c r="T234" s="214"/>
      <c r="AT234" s="215" t="s">
        <v>184</v>
      </c>
      <c r="AU234" s="215" t="s">
        <v>85</v>
      </c>
      <c r="AV234" s="13" t="s">
        <v>83</v>
      </c>
      <c r="AW234" s="13" t="s">
        <v>34</v>
      </c>
      <c r="AX234" s="13" t="s">
        <v>76</v>
      </c>
      <c r="AY234" s="215" t="s">
        <v>175</v>
      </c>
    </row>
    <row r="235" spans="1:65" s="14" customFormat="1" ht="11.25">
      <c r="B235" s="216"/>
      <c r="C235" s="217"/>
      <c r="D235" s="207" t="s">
        <v>184</v>
      </c>
      <c r="E235" s="218" t="s">
        <v>1</v>
      </c>
      <c r="F235" s="219" t="s">
        <v>265</v>
      </c>
      <c r="G235" s="217"/>
      <c r="H235" s="220">
        <v>4.2</v>
      </c>
      <c r="I235" s="221"/>
      <c r="J235" s="217"/>
      <c r="K235" s="217"/>
      <c r="L235" s="222"/>
      <c r="M235" s="223"/>
      <c r="N235" s="224"/>
      <c r="O235" s="224"/>
      <c r="P235" s="224"/>
      <c r="Q235" s="224"/>
      <c r="R235" s="224"/>
      <c r="S235" s="224"/>
      <c r="T235" s="225"/>
      <c r="AT235" s="226" t="s">
        <v>184</v>
      </c>
      <c r="AU235" s="226" t="s">
        <v>85</v>
      </c>
      <c r="AV235" s="14" t="s">
        <v>85</v>
      </c>
      <c r="AW235" s="14" t="s">
        <v>34</v>
      </c>
      <c r="AX235" s="14" t="s">
        <v>76</v>
      </c>
      <c r="AY235" s="226" t="s">
        <v>175</v>
      </c>
    </row>
    <row r="236" spans="1:65" s="14" customFormat="1" ht="11.25">
      <c r="B236" s="216"/>
      <c r="C236" s="217"/>
      <c r="D236" s="207" t="s">
        <v>184</v>
      </c>
      <c r="E236" s="218" t="s">
        <v>1</v>
      </c>
      <c r="F236" s="219" t="s">
        <v>266</v>
      </c>
      <c r="G236" s="217"/>
      <c r="H236" s="220">
        <v>4.2</v>
      </c>
      <c r="I236" s="221"/>
      <c r="J236" s="217"/>
      <c r="K236" s="217"/>
      <c r="L236" s="222"/>
      <c r="M236" s="223"/>
      <c r="N236" s="224"/>
      <c r="O236" s="224"/>
      <c r="P236" s="224"/>
      <c r="Q236" s="224"/>
      <c r="R236" s="224"/>
      <c r="S236" s="224"/>
      <c r="T236" s="225"/>
      <c r="AT236" s="226" t="s">
        <v>184</v>
      </c>
      <c r="AU236" s="226" t="s">
        <v>85</v>
      </c>
      <c r="AV236" s="14" t="s">
        <v>85</v>
      </c>
      <c r="AW236" s="14" t="s">
        <v>34</v>
      </c>
      <c r="AX236" s="14" t="s">
        <v>76</v>
      </c>
      <c r="AY236" s="226" t="s">
        <v>175</v>
      </c>
    </row>
    <row r="237" spans="1:65" s="2" customFormat="1" ht="24.2" customHeight="1">
      <c r="A237" s="35"/>
      <c r="B237" s="36"/>
      <c r="C237" s="192" t="s">
        <v>188</v>
      </c>
      <c r="D237" s="192" t="s">
        <v>178</v>
      </c>
      <c r="E237" s="193" t="s">
        <v>267</v>
      </c>
      <c r="F237" s="194" t="s">
        <v>268</v>
      </c>
      <c r="G237" s="195" t="s">
        <v>242</v>
      </c>
      <c r="H237" s="196">
        <v>2.8</v>
      </c>
      <c r="I237" s="197"/>
      <c r="J237" s="198">
        <f>ROUND(I237*H237,2)</f>
        <v>0</v>
      </c>
      <c r="K237" s="194" t="s">
        <v>224</v>
      </c>
      <c r="L237" s="40"/>
      <c r="M237" s="199" t="s">
        <v>1</v>
      </c>
      <c r="N237" s="200" t="s">
        <v>41</v>
      </c>
      <c r="O237" s="72"/>
      <c r="P237" s="201">
        <f>O237*H237</f>
        <v>0</v>
      </c>
      <c r="Q237" s="201">
        <v>0.17818000000000001</v>
      </c>
      <c r="R237" s="201">
        <f>Q237*H237</f>
        <v>0.49890399999999996</v>
      </c>
      <c r="S237" s="201">
        <v>0</v>
      </c>
      <c r="T237" s="20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03" t="s">
        <v>182</v>
      </c>
      <c r="AT237" s="203" t="s">
        <v>178</v>
      </c>
      <c r="AU237" s="203" t="s">
        <v>85</v>
      </c>
      <c r="AY237" s="18" t="s">
        <v>175</v>
      </c>
      <c r="BE237" s="204">
        <f>IF(N237="základní",J237,0)</f>
        <v>0</v>
      </c>
      <c r="BF237" s="204">
        <f>IF(N237="snížená",J237,0)</f>
        <v>0</v>
      </c>
      <c r="BG237" s="204">
        <f>IF(N237="zákl. přenesená",J237,0)</f>
        <v>0</v>
      </c>
      <c r="BH237" s="204">
        <f>IF(N237="sníž. přenesená",J237,0)</f>
        <v>0</v>
      </c>
      <c r="BI237" s="204">
        <f>IF(N237="nulová",J237,0)</f>
        <v>0</v>
      </c>
      <c r="BJ237" s="18" t="s">
        <v>83</v>
      </c>
      <c r="BK237" s="204">
        <f>ROUND(I237*H237,2)</f>
        <v>0</v>
      </c>
      <c r="BL237" s="18" t="s">
        <v>182</v>
      </c>
      <c r="BM237" s="203" t="s">
        <v>269</v>
      </c>
    </row>
    <row r="238" spans="1:65" s="2" customFormat="1" ht="11.25">
      <c r="A238" s="35"/>
      <c r="B238" s="36"/>
      <c r="C238" s="37"/>
      <c r="D238" s="227" t="s">
        <v>193</v>
      </c>
      <c r="E238" s="37"/>
      <c r="F238" s="228" t="s">
        <v>270</v>
      </c>
      <c r="G238" s="37"/>
      <c r="H238" s="37"/>
      <c r="I238" s="229"/>
      <c r="J238" s="37"/>
      <c r="K238" s="37"/>
      <c r="L238" s="40"/>
      <c r="M238" s="230"/>
      <c r="N238" s="231"/>
      <c r="O238" s="72"/>
      <c r="P238" s="72"/>
      <c r="Q238" s="72"/>
      <c r="R238" s="72"/>
      <c r="S238" s="72"/>
      <c r="T238" s="73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T238" s="18" t="s">
        <v>193</v>
      </c>
      <c r="AU238" s="18" t="s">
        <v>85</v>
      </c>
    </row>
    <row r="239" spans="1:65" s="13" customFormat="1" ht="22.5">
      <c r="B239" s="205"/>
      <c r="C239" s="206"/>
      <c r="D239" s="207" t="s">
        <v>184</v>
      </c>
      <c r="E239" s="208" t="s">
        <v>1</v>
      </c>
      <c r="F239" s="209" t="s">
        <v>206</v>
      </c>
      <c r="G239" s="206"/>
      <c r="H239" s="208" t="s">
        <v>1</v>
      </c>
      <c r="I239" s="210"/>
      <c r="J239" s="206"/>
      <c r="K239" s="206"/>
      <c r="L239" s="211"/>
      <c r="M239" s="212"/>
      <c r="N239" s="213"/>
      <c r="O239" s="213"/>
      <c r="P239" s="213"/>
      <c r="Q239" s="213"/>
      <c r="R239" s="213"/>
      <c r="S239" s="213"/>
      <c r="T239" s="214"/>
      <c r="AT239" s="215" t="s">
        <v>184</v>
      </c>
      <c r="AU239" s="215" t="s">
        <v>85</v>
      </c>
      <c r="AV239" s="13" t="s">
        <v>83</v>
      </c>
      <c r="AW239" s="13" t="s">
        <v>34</v>
      </c>
      <c r="AX239" s="13" t="s">
        <v>76</v>
      </c>
      <c r="AY239" s="215" t="s">
        <v>175</v>
      </c>
    </row>
    <row r="240" spans="1:65" s="13" customFormat="1" ht="11.25">
      <c r="B240" s="205"/>
      <c r="C240" s="206"/>
      <c r="D240" s="207" t="s">
        <v>184</v>
      </c>
      <c r="E240" s="208" t="s">
        <v>1</v>
      </c>
      <c r="F240" s="209" t="s">
        <v>187</v>
      </c>
      <c r="G240" s="206"/>
      <c r="H240" s="208" t="s">
        <v>1</v>
      </c>
      <c r="I240" s="210"/>
      <c r="J240" s="206"/>
      <c r="K240" s="206"/>
      <c r="L240" s="211"/>
      <c r="M240" s="212"/>
      <c r="N240" s="213"/>
      <c r="O240" s="213"/>
      <c r="P240" s="213"/>
      <c r="Q240" s="213"/>
      <c r="R240" s="213"/>
      <c r="S240" s="213"/>
      <c r="T240" s="214"/>
      <c r="AT240" s="215" t="s">
        <v>184</v>
      </c>
      <c r="AU240" s="215" t="s">
        <v>85</v>
      </c>
      <c r="AV240" s="13" t="s">
        <v>83</v>
      </c>
      <c r="AW240" s="13" t="s">
        <v>34</v>
      </c>
      <c r="AX240" s="13" t="s">
        <v>76</v>
      </c>
      <c r="AY240" s="215" t="s">
        <v>175</v>
      </c>
    </row>
    <row r="241" spans="1:65" s="13" customFormat="1" ht="11.25">
      <c r="B241" s="205"/>
      <c r="C241" s="206"/>
      <c r="D241" s="207" t="s">
        <v>184</v>
      </c>
      <c r="E241" s="208" t="s">
        <v>1</v>
      </c>
      <c r="F241" s="209" t="s">
        <v>227</v>
      </c>
      <c r="G241" s="206"/>
      <c r="H241" s="208" t="s">
        <v>1</v>
      </c>
      <c r="I241" s="210"/>
      <c r="J241" s="206"/>
      <c r="K241" s="206"/>
      <c r="L241" s="211"/>
      <c r="M241" s="212"/>
      <c r="N241" s="213"/>
      <c r="O241" s="213"/>
      <c r="P241" s="213"/>
      <c r="Q241" s="213"/>
      <c r="R241" s="213"/>
      <c r="S241" s="213"/>
      <c r="T241" s="214"/>
      <c r="AT241" s="215" t="s">
        <v>184</v>
      </c>
      <c r="AU241" s="215" t="s">
        <v>85</v>
      </c>
      <c r="AV241" s="13" t="s">
        <v>83</v>
      </c>
      <c r="AW241" s="13" t="s">
        <v>34</v>
      </c>
      <c r="AX241" s="13" t="s">
        <v>76</v>
      </c>
      <c r="AY241" s="215" t="s">
        <v>175</v>
      </c>
    </row>
    <row r="242" spans="1:65" s="14" customFormat="1" ht="11.25">
      <c r="B242" s="216"/>
      <c r="C242" s="217"/>
      <c r="D242" s="207" t="s">
        <v>184</v>
      </c>
      <c r="E242" s="218" t="s">
        <v>1</v>
      </c>
      <c r="F242" s="219" t="s">
        <v>271</v>
      </c>
      <c r="G242" s="217"/>
      <c r="H242" s="220">
        <v>1.4</v>
      </c>
      <c r="I242" s="221"/>
      <c r="J242" s="217"/>
      <c r="K242" s="217"/>
      <c r="L242" s="222"/>
      <c r="M242" s="223"/>
      <c r="N242" s="224"/>
      <c r="O242" s="224"/>
      <c r="P242" s="224"/>
      <c r="Q242" s="224"/>
      <c r="R242" s="224"/>
      <c r="S242" s="224"/>
      <c r="T242" s="225"/>
      <c r="AT242" s="226" t="s">
        <v>184</v>
      </c>
      <c r="AU242" s="226" t="s">
        <v>85</v>
      </c>
      <c r="AV242" s="14" t="s">
        <v>85</v>
      </c>
      <c r="AW242" s="14" t="s">
        <v>34</v>
      </c>
      <c r="AX242" s="14" t="s">
        <v>76</v>
      </c>
      <c r="AY242" s="226" t="s">
        <v>175</v>
      </c>
    </row>
    <row r="243" spans="1:65" s="13" customFormat="1" ht="11.25">
      <c r="B243" s="205"/>
      <c r="C243" s="206"/>
      <c r="D243" s="207" t="s">
        <v>184</v>
      </c>
      <c r="E243" s="208" t="s">
        <v>1</v>
      </c>
      <c r="F243" s="209" t="s">
        <v>187</v>
      </c>
      <c r="G243" s="206"/>
      <c r="H243" s="208" t="s">
        <v>1</v>
      </c>
      <c r="I243" s="210"/>
      <c r="J243" s="206"/>
      <c r="K243" s="206"/>
      <c r="L243" s="211"/>
      <c r="M243" s="212"/>
      <c r="N243" s="213"/>
      <c r="O243" s="213"/>
      <c r="P243" s="213"/>
      <c r="Q243" s="213"/>
      <c r="R243" s="213"/>
      <c r="S243" s="213"/>
      <c r="T243" s="214"/>
      <c r="AT243" s="215" t="s">
        <v>184</v>
      </c>
      <c r="AU243" s="215" t="s">
        <v>85</v>
      </c>
      <c r="AV243" s="13" t="s">
        <v>83</v>
      </c>
      <c r="AW243" s="13" t="s">
        <v>34</v>
      </c>
      <c r="AX243" s="13" t="s">
        <v>76</v>
      </c>
      <c r="AY243" s="215" t="s">
        <v>175</v>
      </c>
    </row>
    <row r="244" spans="1:65" s="13" customFormat="1" ht="11.25">
      <c r="B244" s="205"/>
      <c r="C244" s="206"/>
      <c r="D244" s="207" t="s">
        <v>184</v>
      </c>
      <c r="E244" s="208" t="s">
        <v>1</v>
      </c>
      <c r="F244" s="209" t="s">
        <v>229</v>
      </c>
      <c r="G244" s="206"/>
      <c r="H244" s="208" t="s">
        <v>1</v>
      </c>
      <c r="I244" s="210"/>
      <c r="J244" s="206"/>
      <c r="K244" s="206"/>
      <c r="L244" s="211"/>
      <c r="M244" s="212"/>
      <c r="N244" s="213"/>
      <c r="O244" s="213"/>
      <c r="P244" s="213"/>
      <c r="Q244" s="213"/>
      <c r="R244" s="213"/>
      <c r="S244" s="213"/>
      <c r="T244" s="214"/>
      <c r="AT244" s="215" t="s">
        <v>184</v>
      </c>
      <c r="AU244" s="215" t="s">
        <v>85</v>
      </c>
      <c r="AV244" s="13" t="s">
        <v>83</v>
      </c>
      <c r="AW244" s="13" t="s">
        <v>34</v>
      </c>
      <c r="AX244" s="13" t="s">
        <v>76</v>
      </c>
      <c r="AY244" s="215" t="s">
        <v>175</v>
      </c>
    </row>
    <row r="245" spans="1:65" s="14" customFormat="1" ht="11.25">
      <c r="B245" s="216"/>
      <c r="C245" s="217"/>
      <c r="D245" s="207" t="s">
        <v>184</v>
      </c>
      <c r="E245" s="218" t="s">
        <v>1</v>
      </c>
      <c r="F245" s="219" t="s">
        <v>272</v>
      </c>
      <c r="G245" s="217"/>
      <c r="H245" s="220">
        <v>1.4</v>
      </c>
      <c r="I245" s="221"/>
      <c r="J245" s="217"/>
      <c r="K245" s="217"/>
      <c r="L245" s="222"/>
      <c r="M245" s="223"/>
      <c r="N245" s="224"/>
      <c r="O245" s="224"/>
      <c r="P245" s="224"/>
      <c r="Q245" s="224"/>
      <c r="R245" s="224"/>
      <c r="S245" s="224"/>
      <c r="T245" s="225"/>
      <c r="AT245" s="226" t="s">
        <v>184</v>
      </c>
      <c r="AU245" s="226" t="s">
        <v>85</v>
      </c>
      <c r="AV245" s="14" t="s">
        <v>85</v>
      </c>
      <c r="AW245" s="14" t="s">
        <v>34</v>
      </c>
      <c r="AX245" s="14" t="s">
        <v>76</v>
      </c>
      <c r="AY245" s="226" t="s">
        <v>175</v>
      </c>
    </row>
    <row r="246" spans="1:65" s="12" customFormat="1" ht="22.9" customHeight="1">
      <c r="B246" s="176"/>
      <c r="C246" s="177"/>
      <c r="D246" s="178" t="s">
        <v>75</v>
      </c>
      <c r="E246" s="190" t="s">
        <v>221</v>
      </c>
      <c r="F246" s="190" t="s">
        <v>273</v>
      </c>
      <c r="G246" s="177"/>
      <c r="H246" s="177"/>
      <c r="I246" s="180"/>
      <c r="J246" s="191">
        <f>BK246</f>
        <v>0</v>
      </c>
      <c r="K246" s="177"/>
      <c r="L246" s="182"/>
      <c r="M246" s="183"/>
      <c r="N246" s="184"/>
      <c r="O246" s="184"/>
      <c r="P246" s="185">
        <f>P247+P363</f>
        <v>0</v>
      </c>
      <c r="Q246" s="184"/>
      <c r="R246" s="185">
        <f>R247+R363</f>
        <v>75.168519360000005</v>
      </c>
      <c r="S246" s="184"/>
      <c r="T246" s="186">
        <f>T247+T363</f>
        <v>0</v>
      </c>
      <c r="AR246" s="187" t="s">
        <v>83</v>
      </c>
      <c r="AT246" s="188" t="s">
        <v>75</v>
      </c>
      <c r="AU246" s="188" t="s">
        <v>83</v>
      </c>
      <c r="AY246" s="187" t="s">
        <v>175</v>
      </c>
      <c r="BK246" s="189">
        <f>BK247+BK363</f>
        <v>0</v>
      </c>
    </row>
    <row r="247" spans="1:65" s="12" customFormat="1" ht="20.85" customHeight="1">
      <c r="B247" s="176"/>
      <c r="C247" s="177"/>
      <c r="D247" s="178" t="s">
        <v>75</v>
      </c>
      <c r="E247" s="190" t="s">
        <v>274</v>
      </c>
      <c r="F247" s="190" t="s">
        <v>275</v>
      </c>
      <c r="G247" s="177"/>
      <c r="H247" s="177"/>
      <c r="I247" s="180"/>
      <c r="J247" s="191">
        <f>BK247</f>
        <v>0</v>
      </c>
      <c r="K247" s="177"/>
      <c r="L247" s="182"/>
      <c r="M247" s="183"/>
      <c r="N247" s="184"/>
      <c r="O247" s="184"/>
      <c r="P247" s="185">
        <f>SUM(P248:P362)</f>
        <v>0</v>
      </c>
      <c r="Q247" s="184"/>
      <c r="R247" s="185">
        <f>SUM(R248:R362)</f>
        <v>19.178011099999999</v>
      </c>
      <c r="S247" s="184"/>
      <c r="T247" s="186">
        <f>SUM(T248:T362)</f>
        <v>0</v>
      </c>
      <c r="AR247" s="187" t="s">
        <v>83</v>
      </c>
      <c r="AT247" s="188" t="s">
        <v>75</v>
      </c>
      <c r="AU247" s="188" t="s">
        <v>85</v>
      </c>
      <c r="AY247" s="187" t="s">
        <v>175</v>
      </c>
      <c r="BK247" s="189">
        <f>SUM(BK248:BK362)</f>
        <v>0</v>
      </c>
    </row>
    <row r="248" spans="1:65" s="2" customFormat="1" ht="24.2" customHeight="1">
      <c r="A248" s="35"/>
      <c r="B248" s="36"/>
      <c r="C248" s="192" t="s">
        <v>8</v>
      </c>
      <c r="D248" s="192" t="s">
        <v>178</v>
      </c>
      <c r="E248" s="193" t="s">
        <v>276</v>
      </c>
      <c r="F248" s="194" t="s">
        <v>277</v>
      </c>
      <c r="G248" s="195" t="s">
        <v>242</v>
      </c>
      <c r="H248" s="196">
        <v>379.36</v>
      </c>
      <c r="I248" s="197"/>
      <c r="J248" s="198">
        <f>ROUND(I248*H248,2)</f>
        <v>0</v>
      </c>
      <c r="K248" s="194" t="s">
        <v>224</v>
      </c>
      <c r="L248" s="40"/>
      <c r="M248" s="199" t="s">
        <v>1</v>
      </c>
      <c r="N248" s="200" t="s">
        <v>41</v>
      </c>
      <c r="O248" s="72"/>
      <c r="P248" s="201">
        <f>O248*H248</f>
        <v>0</v>
      </c>
      <c r="Q248" s="201">
        <v>7.3499999999999998E-3</v>
      </c>
      <c r="R248" s="201">
        <f>Q248*H248</f>
        <v>2.7882959999999999</v>
      </c>
      <c r="S248" s="201">
        <v>0</v>
      </c>
      <c r="T248" s="202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03" t="s">
        <v>182</v>
      </c>
      <c r="AT248" s="203" t="s">
        <v>178</v>
      </c>
      <c r="AU248" s="203" t="s">
        <v>176</v>
      </c>
      <c r="AY248" s="18" t="s">
        <v>175</v>
      </c>
      <c r="BE248" s="204">
        <f>IF(N248="základní",J248,0)</f>
        <v>0</v>
      </c>
      <c r="BF248" s="204">
        <f>IF(N248="snížená",J248,0)</f>
        <v>0</v>
      </c>
      <c r="BG248" s="204">
        <f>IF(N248="zákl. přenesená",J248,0)</f>
        <v>0</v>
      </c>
      <c r="BH248" s="204">
        <f>IF(N248="sníž. přenesená",J248,0)</f>
        <v>0</v>
      </c>
      <c r="BI248" s="204">
        <f>IF(N248="nulová",J248,0)</f>
        <v>0</v>
      </c>
      <c r="BJ248" s="18" t="s">
        <v>83</v>
      </c>
      <c r="BK248" s="204">
        <f>ROUND(I248*H248,2)</f>
        <v>0</v>
      </c>
      <c r="BL248" s="18" t="s">
        <v>182</v>
      </c>
      <c r="BM248" s="203" t="s">
        <v>278</v>
      </c>
    </row>
    <row r="249" spans="1:65" s="2" customFormat="1" ht="11.25">
      <c r="A249" s="35"/>
      <c r="B249" s="36"/>
      <c r="C249" s="37"/>
      <c r="D249" s="227" t="s">
        <v>193</v>
      </c>
      <c r="E249" s="37"/>
      <c r="F249" s="228" t="s">
        <v>279</v>
      </c>
      <c r="G249" s="37"/>
      <c r="H249" s="37"/>
      <c r="I249" s="229"/>
      <c r="J249" s="37"/>
      <c r="K249" s="37"/>
      <c r="L249" s="40"/>
      <c r="M249" s="230"/>
      <c r="N249" s="231"/>
      <c r="O249" s="72"/>
      <c r="P249" s="72"/>
      <c r="Q249" s="72"/>
      <c r="R249" s="72"/>
      <c r="S249" s="72"/>
      <c r="T249" s="73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T249" s="18" t="s">
        <v>193</v>
      </c>
      <c r="AU249" s="18" t="s">
        <v>176</v>
      </c>
    </row>
    <row r="250" spans="1:65" s="13" customFormat="1" ht="22.5">
      <c r="B250" s="205"/>
      <c r="C250" s="206"/>
      <c r="D250" s="207" t="s">
        <v>184</v>
      </c>
      <c r="E250" s="208" t="s">
        <v>1</v>
      </c>
      <c r="F250" s="209" t="s">
        <v>206</v>
      </c>
      <c r="G250" s="206"/>
      <c r="H250" s="208" t="s">
        <v>1</v>
      </c>
      <c r="I250" s="210"/>
      <c r="J250" s="206"/>
      <c r="K250" s="206"/>
      <c r="L250" s="211"/>
      <c r="M250" s="212"/>
      <c r="N250" s="213"/>
      <c r="O250" s="213"/>
      <c r="P250" s="213"/>
      <c r="Q250" s="213"/>
      <c r="R250" s="213"/>
      <c r="S250" s="213"/>
      <c r="T250" s="214"/>
      <c r="AT250" s="215" t="s">
        <v>184</v>
      </c>
      <c r="AU250" s="215" t="s">
        <v>176</v>
      </c>
      <c r="AV250" s="13" t="s">
        <v>83</v>
      </c>
      <c r="AW250" s="13" t="s">
        <v>34</v>
      </c>
      <c r="AX250" s="13" t="s">
        <v>76</v>
      </c>
      <c r="AY250" s="215" t="s">
        <v>175</v>
      </c>
    </row>
    <row r="251" spans="1:65" s="13" customFormat="1" ht="11.25">
      <c r="B251" s="205"/>
      <c r="C251" s="206"/>
      <c r="D251" s="207" t="s">
        <v>184</v>
      </c>
      <c r="E251" s="208" t="s">
        <v>1</v>
      </c>
      <c r="F251" s="209" t="s">
        <v>280</v>
      </c>
      <c r="G251" s="206"/>
      <c r="H251" s="208" t="s">
        <v>1</v>
      </c>
      <c r="I251" s="210"/>
      <c r="J251" s="206"/>
      <c r="K251" s="206"/>
      <c r="L251" s="211"/>
      <c r="M251" s="212"/>
      <c r="N251" s="213"/>
      <c r="O251" s="213"/>
      <c r="P251" s="213"/>
      <c r="Q251" s="213"/>
      <c r="R251" s="213"/>
      <c r="S251" s="213"/>
      <c r="T251" s="214"/>
      <c r="AT251" s="215" t="s">
        <v>184</v>
      </c>
      <c r="AU251" s="215" t="s">
        <v>176</v>
      </c>
      <c r="AV251" s="13" t="s">
        <v>83</v>
      </c>
      <c r="AW251" s="13" t="s">
        <v>34</v>
      </c>
      <c r="AX251" s="13" t="s">
        <v>76</v>
      </c>
      <c r="AY251" s="215" t="s">
        <v>175</v>
      </c>
    </row>
    <row r="252" spans="1:65" s="13" customFormat="1" ht="11.25">
      <c r="B252" s="205"/>
      <c r="C252" s="206"/>
      <c r="D252" s="207" t="s">
        <v>184</v>
      </c>
      <c r="E252" s="208" t="s">
        <v>1</v>
      </c>
      <c r="F252" s="209" t="s">
        <v>187</v>
      </c>
      <c r="G252" s="206"/>
      <c r="H252" s="208" t="s">
        <v>1</v>
      </c>
      <c r="I252" s="210"/>
      <c r="J252" s="206"/>
      <c r="K252" s="206"/>
      <c r="L252" s="211"/>
      <c r="M252" s="212"/>
      <c r="N252" s="213"/>
      <c r="O252" s="213"/>
      <c r="P252" s="213"/>
      <c r="Q252" s="213"/>
      <c r="R252" s="213"/>
      <c r="S252" s="213"/>
      <c r="T252" s="214"/>
      <c r="AT252" s="215" t="s">
        <v>184</v>
      </c>
      <c r="AU252" s="215" t="s">
        <v>176</v>
      </c>
      <c r="AV252" s="13" t="s">
        <v>83</v>
      </c>
      <c r="AW252" s="13" t="s">
        <v>34</v>
      </c>
      <c r="AX252" s="13" t="s">
        <v>76</v>
      </c>
      <c r="AY252" s="215" t="s">
        <v>175</v>
      </c>
    </row>
    <row r="253" spans="1:65" s="13" customFormat="1" ht="11.25">
      <c r="B253" s="205"/>
      <c r="C253" s="206"/>
      <c r="D253" s="207" t="s">
        <v>184</v>
      </c>
      <c r="E253" s="208" t="s">
        <v>1</v>
      </c>
      <c r="F253" s="209" t="s">
        <v>281</v>
      </c>
      <c r="G253" s="206"/>
      <c r="H253" s="208" t="s">
        <v>1</v>
      </c>
      <c r="I253" s="210"/>
      <c r="J253" s="206"/>
      <c r="K253" s="206"/>
      <c r="L253" s="211"/>
      <c r="M253" s="212"/>
      <c r="N253" s="213"/>
      <c r="O253" s="213"/>
      <c r="P253" s="213"/>
      <c r="Q253" s="213"/>
      <c r="R253" s="213"/>
      <c r="S253" s="213"/>
      <c r="T253" s="214"/>
      <c r="AT253" s="215" t="s">
        <v>184</v>
      </c>
      <c r="AU253" s="215" t="s">
        <v>176</v>
      </c>
      <c r="AV253" s="13" t="s">
        <v>83</v>
      </c>
      <c r="AW253" s="13" t="s">
        <v>34</v>
      </c>
      <c r="AX253" s="13" t="s">
        <v>76</v>
      </c>
      <c r="AY253" s="215" t="s">
        <v>175</v>
      </c>
    </row>
    <row r="254" spans="1:65" s="14" customFormat="1" ht="11.25">
      <c r="B254" s="216"/>
      <c r="C254" s="217"/>
      <c r="D254" s="207" t="s">
        <v>184</v>
      </c>
      <c r="E254" s="218" t="s">
        <v>1</v>
      </c>
      <c r="F254" s="219" t="s">
        <v>282</v>
      </c>
      <c r="G254" s="217"/>
      <c r="H254" s="220">
        <v>53.407000000000004</v>
      </c>
      <c r="I254" s="221"/>
      <c r="J254" s="217"/>
      <c r="K254" s="217"/>
      <c r="L254" s="222"/>
      <c r="M254" s="223"/>
      <c r="N254" s="224"/>
      <c r="O254" s="224"/>
      <c r="P254" s="224"/>
      <c r="Q254" s="224"/>
      <c r="R254" s="224"/>
      <c r="S254" s="224"/>
      <c r="T254" s="225"/>
      <c r="AT254" s="226" t="s">
        <v>184</v>
      </c>
      <c r="AU254" s="226" t="s">
        <v>176</v>
      </c>
      <c r="AV254" s="14" t="s">
        <v>85</v>
      </c>
      <c r="AW254" s="14" t="s">
        <v>34</v>
      </c>
      <c r="AX254" s="14" t="s">
        <v>76</v>
      </c>
      <c r="AY254" s="226" t="s">
        <v>175</v>
      </c>
    </row>
    <row r="255" spans="1:65" s="14" customFormat="1" ht="11.25">
      <c r="B255" s="216"/>
      <c r="C255" s="217"/>
      <c r="D255" s="207" t="s">
        <v>184</v>
      </c>
      <c r="E255" s="218" t="s">
        <v>1</v>
      </c>
      <c r="F255" s="219" t="s">
        <v>283</v>
      </c>
      <c r="G255" s="217"/>
      <c r="H255" s="220">
        <v>91.972499999999997</v>
      </c>
      <c r="I255" s="221"/>
      <c r="J255" s="217"/>
      <c r="K255" s="217"/>
      <c r="L255" s="222"/>
      <c r="M255" s="223"/>
      <c r="N255" s="224"/>
      <c r="O255" s="224"/>
      <c r="P255" s="224"/>
      <c r="Q255" s="224"/>
      <c r="R255" s="224"/>
      <c r="S255" s="224"/>
      <c r="T255" s="225"/>
      <c r="AT255" s="226" t="s">
        <v>184</v>
      </c>
      <c r="AU255" s="226" t="s">
        <v>176</v>
      </c>
      <c r="AV255" s="14" t="s">
        <v>85</v>
      </c>
      <c r="AW255" s="14" t="s">
        <v>34</v>
      </c>
      <c r="AX255" s="14" t="s">
        <v>76</v>
      </c>
      <c r="AY255" s="226" t="s">
        <v>175</v>
      </c>
    </row>
    <row r="256" spans="1:65" s="14" customFormat="1" ht="11.25">
      <c r="B256" s="216"/>
      <c r="C256" s="217"/>
      <c r="D256" s="207" t="s">
        <v>184</v>
      </c>
      <c r="E256" s="218" t="s">
        <v>1</v>
      </c>
      <c r="F256" s="219" t="s">
        <v>284</v>
      </c>
      <c r="G256" s="217"/>
      <c r="H256" s="220">
        <v>36.515000000000001</v>
      </c>
      <c r="I256" s="221"/>
      <c r="J256" s="217"/>
      <c r="K256" s="217"/>
      <c r="L256" s="222"/>
      <c r="M256" s="223"/>
      <c r="N256" s="224"/>
      <c r="O256" s="224"/>
      <c r="P256" s="224"/>
      <c r="Q256" s="224"/>
      <c r="R256" s="224"/>
      <c r="S256" s="224"/>
      <c r="T256" s="225"/>
      <c r="AT256" s="226" t="s">
        <v>184</v>
      </c>
      <c r="AU256" s="226" t="s">
        <v>176</v>
      </c>
      <c r="AV256" s="14" t="s">
        <v>85</v>
      </c>
      <c r="AW256" s="14" t="s">
        <v>34</v>
      </c>
      <c r="AX256" s="14" t="s">
        <v>76</v>
      </c>
      <c r="AY256" s="226" t="s">
        <v>175</v>
      </c>
    </row>
    <row r="257" spans="1:65" s="14" customFormat="1" ht="11.25">
      <c r="B257" s="216"/>
      <c r="C257" s="217"/>
      <c r="D257" s="207" t="s">
        <v>184</v>
      </c>
      <c r="E257" s="218" t="s">
        <v>1</v>
      </c>
      <c r="F257" s="219" t="s">
        <v>285</v>
      </c>
      <c r="G257" s="217"/>
      <c r="H257" s="220">
        <v>53.765000000000008</v>
      </c>
      <c r="I257" s="221"/>
      <c r="J257" s="217"/>
      <c r="K257" s="217"/>
      <c r="L257" s="222"/>
      <c r="M257" s="223"/>
      <c r="N257" s="224"/>
      <c r="O257" s="224"/>
      <c r="P257" s="224"/>
      <c r="Q257" s="224"/>
      <c r="R257" s="224"/>
      <c r="S257" s="224"/>
      <c r="T257" s="225"/>
      <c r="AT257" s="226" t="s">
        <v>184</v>
      </c>
      <c r="AU257" s="226" t="s">
        <v>176</v>
      </c>
      <c r="AV257" s="14" t="s">
        <v>85</v>
      </c>
      <c r="AW257" s="14" t="s">
        <v>34</v>
      </c>
      <c r="AX257" s="14" t="s">
        <v>76</v>
      </c>
      <c r="AY257" s="226" t="s">
        <v>175</v>
      </c>
    </row>
    <row r="258" spans="1:65" s="14" customFormat="1" ht="11.25">
      <c r="B258" s="216"/>
      <c r="C258" s="217"/>
      <c r="D258" s="207" t="s">
        <v>184</v>
      </c>
      <c r="E258" s="218" t="s">
        <v>1</v>
      </c>
      <c r="F258" s="219" t="s">
        <v>286</v>
      </c>
      <c r="G258" s="217"/>
      <c r="H258" s="220">
        <v>27.110000000000003</v>
      </c>
      <c r="I258" s="221"/>
      <c r="J258" s="217"/>
      <c r="K258" s="217"/>
      <c r="L258" s="222"/>
      <c r="M258" s="223"/>
      <c r="N258" s="224"/>
      <c r="O258" s="224"/>
      <c r="P258" s="224"/>
      <c r="Q258" s="224"/>
      <c r="R258" s="224"/>
      <c r="S258" s="224"/>
      <c r="T258" s="225"/>
      <c r="AT258" s="226" t="s">
        <v>184</v>
      </c>
      <c r="AU258" s="226" t="s">
        <v>176</v>
      </c>
      <c r="AV258" s="14" t="s">
        <v>85</v>
      </c>
      <c r="AW258" s="14" t="s">
        <v>34</v>
      </c>
      <c r="AX258" s="14" t="s">
        <v>76</v>
      </c>
      <c r="AY258" s="226" t="s">
        <v>175</v>
      </c>
    </row>
    <row r="259" spans="1:65" s="14" customFormat="1" ht="11.25">
      <c r="B259" s="216"/>
      <c r="C259" s="217"/>
      <c r="D259" s="207" t="s">
        <v>184</v>
      </c>
      <c r="E259" s="218" t="s">
        <v>1</v>
      </c>
      <c r="F259" s="219" t="s">
        <v>287</v>
      </c>
      <c r="G259" s="217"/>
      <c r="H259" s="220">
        <v>34.910000000000004</v>
      </c>
      <c r="I259" s="221"/>
      <c r="J259" s="217"/>
      <c r="K259" s="217"/>
      <c r="L259" s="222"/>
      <c r="M259" s="223"/>
      <c r="N259" s="224"/>
      <c r="O259" s="224"/>
      <c r="P259" s="224"/>
      <c r="Q259" s="224"/>
      <c r="R259" s="224"/>
      <c r="S259" s="224"/>
      <c r="T259" s="225"/>
      <c r="AT259" s="226" t="s">
        <v>184</v>
      </c>
      <c r="AU259" s="226" t="s">
        <v>176</v>
      </c>
      <c r="AV259" s="14" t="s">
        <v>85</v>
      </c>
      <c r="AW259" s="14" t="s">
        <v>34</v>
      </c>
      <c r="AX259" s="14" t="s">
        <v>76</v>
      </c>
      <c r="AY259" s="226" t="s">
        <v>175</v>
      </c>
    </row>
    <row r="260" spans="1:65" s="14" customFormat="1" ht="11.25">
      <c r="B260" s="216"/>
      <c r="C260" s="217"/>
      <c r="D260" s="207" t="s">
        <v>184</v>
      </c>
      <c r="E260" s="218" t="s">
        <v>1</v>
      </c>
      <c r="F260" s="219" t="s">
        <v>288</v>
      </c>
      <c r="G260" s="217"/>
      <c r="H260" s="220">
        <v>29.689999999999994</v>
      </c>
      <c r="I260" s="221"/>
      <c r="J260" s="217"/>
      <c r="K260" s="217"/>
      <c r="L260" s="222"/>
      <c r="M260" s="223"/>
      <c r="N260" s="224"/>
      <c r="O260" s="224"/>
      <c r="P260" s="224"/>
      <c r="Q260" s="224"/>
      <c r="R260" s="224"/>
      <c r="S260" s="224"/>
      <c r="T260" s="225"/>
      <c r="AT260" s="226" t="s">
        <v>184</v>
      </c>
      <c r="AU260" s="226" t="s">
        <v>176</v>
      </c>
      <c r="AV260" s="14" t="s">
        <v>85</v>
      </c>
      <c r="AW260" s="14" t="s">
        <v>34</v>
      </c>
      <c r="AX260" s="14" t="s">
        <v>76</v>
      </c>
      <c r="AY260" s="226" t="s">
        <v>175</v>
      </c>
    </row>
    <row r="261" spans="1:65" s="14" customFormat="1" ht="11.25">
      <c r="B261" s="216"/>
      <c r="C261" s="217"/>
      <c r="D261" s="207" t="s">
        <v>184</v>
      </c>
      <c r="E261" s="218" t="s">
        <v>1</v>
      </c>
      <c r="F261" s="219" t="s">
        <v>289</v>
      </c>
      <c r="G261" s="217"/>
      <c r="H261" s="220">
        <v>51.989999999999995</v>
      </c>
      <c r="I261" s="221"/>
      <c r="J261" s="217"/>
      <c r="K261" s="217"/>
      <c r="L261" s="222"/>
      <c r="M261" s="223"/>
      <c r="N261" s="224"/>
      <c r="O261" s="224"/>
      <c r="P261" s="224"/>
      <c r="Q261" s="224"/>
      <c r="R261" s="224"/>
      <c r="S261" s="224"/>
      <c r="T261" s="225"/>
      <c r="AT261" s="226" t="s">
        <v>184</v>
      </c>
      <c r="AU261" s="226" t="s">
        <v>176</v>
      </c>
      <c r="AV261" s="14" t="s">
        <v>85</v>
      </c>
      <c r="AW261" s="14" t="s">
        <v>34</v>
      </c>
      <c r="AX261" s="14" t="s">
        <v>76</v>
      </c>
      <c r="AY261" s="226" t="s">
        <v>175</v>
      </c>
    </row>
    <row r="262" spans="1:65" s="15" customFormat="1" ht="11.25">
      <c r="B262" s="232"/>
      <c r="C262" s="233"/>
      <c r="D262" s="207" t="s">
        <v>184</v>
      </c>
      <c r="E262" s="234" t="s">
        <v>1</v>
      </c>
      <c r="F262" s="235" t="s">
        <v>290</v>
      </c>
      <c r="G262" s="233"/>
      <c r="H262" s="236">
        <v>379.35950000000003</v>
      </c>
      <c r="I262" s="237"/>
      <c r="J262" s="233"/>
      <c r="K262" s="233"/>
      <c r="L262" s="238"/>
      <c r="M262" s="239"/>
      <c r="N262" s="240"/>
      <c r="O262" s="240"/>
      <c r="P262" s="240"/>
      <c r="Q262" s="240"/>
      <c r="R262" s="240"/>
      <c r="S262" s="240"/>
      <c r="T262" s="241"/>
      <c r="AT262" s="242" t="s">
        <v>184</v>
      </c>
      <c r="AU262" s="242" t="s">
        <v>176</v>
      </c>
      <c r="AV262" s="15" t="s">
        <v>176</v>
      </c>
      <c r="AW262" s="15" t="s">
        <v>34</v>
      </c>
      <c r="AX262" s="15" t="s">
        <v>76</v>
      </c>
      <c r="AY262" s="242" t="s">
        <v>175</v>
      </c>
    </row>
    <row r="263" spans="1:65" s="16" customFormat="1" ht="11.25">
      <c r="B263" s="243"/>
      <c r="C263" s="244"/>
      <c r="D263" s="207" t="s">
        <v>184</v>
      </c>
      <c r="E263" s="245" t="s">
        <v>1</v>
      </c>
      <c r="F263" s="246" t="s">
        <v>291</v>
      </c>
      <c r="G263" s="244"/>
      <c r="H263" s="247">
        <v>379.35950000000003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2"/>
      <c r="AT263" s="253" t="s">
        <v>184</v>
      </c>
      <c r="AU263" s="253" t="s">
        <v>176</v>
      </c>
      <c r="AV263" s="16" t="s">
        <v>182</v>
      </c>
      <c r="AW263" s="16" t="s">
        <v>34</v>
      </c>
      <c r="AX263" s="16" t="s">
        <v>83</v>
      </c>
      <c r="AY263" s="253" t="s">
        <v>175</v>
      </c>
    </row>
    <row r="264" spans="1:65" s="2" customFormat="1" ht="21.75" customHeight="1">
      <c r="A264" s="35"/>
      <c r="B264" s="36"/>
      <c r="C264" s="192" t="s">
        <v>292</v>
      </c>
      <c r="D264" s="192" t="s">
        <v>178</v>
      </c>
      <c r="E264" s="193" t="s">
        <v>293</v>
      </c>
      <c r="F264" s="194" t="s">
        <v>294</v>
      </c>
      <c r="G264" s="195" t="s">
        <v>242</v>
      </c>
      <c r="H264" s="196">
        <v>33.74</v>
      </c>
      <c r="I264" s="197"/>
      <c r="J264" s="198">
        <f>ROUND(I264*H264,2)</f>
        <v>0</v>
      </c>
      <c r="K264" s="194" t="s">
        <v>224</v>
      </c>
      <c r="L264" s="40"/>
      <c r="M264" s="199" t="s">
        <v>1</v>
      </c>
      <c r="N264" s="200" t="s">
        <v>41</v>
      </c>
      <c r="O264" s="72"/>
      <c r="P264" s="201">
        <f>O264*H264</f>
        <v>0</v>
      </c>
      <c r="Q264" s="201">
        <v>5.6000000000000001E-2</v>
      </c>
      <c r="R264" s="201">
        <f>Q264*H264</f>
        <v>1.8894400000000002</v>
      </c>
      <c r="S264" s="201">
        <v>0</v>
      </c>
      <c r="T264" s="202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03" t="s">
        <v>182</v>
      </c>
      <c r="AT264" s="203" t="s">
        <v>178</v>
      </c>
      <c r="AU264" s="203" t="s">
        <v>176</v>
      </c>
      <c r="AY264" s="18" t="s">
        <v>175</v>
      </c>
      <c r="BE264" s="204">
        <f>IF(N264="základní",J264,0)</f>
        <v>0</v>
      </c>
      <c r="BF264" s="204">
        <f>IF(N264="snížená",J264,0)</f>
        <v>0</v>
      </c>
      <c r="BG264" s="204">
        <f>IF(N264="zákl. přenesená",J264,0)</f>
        <v>0</v>
      </c>
      <c r="BH264" s="204">
        <f>IF(N264="sníž. přenesená",J264,0)</f>
        <v>0</v>
      </c>
      <c r="BI264" s="204">
        <f>IF(N264="nulová",J264,0)</f>
        <v>0</v>
      </c>
      <c r="BJ264" s="18" t="s">
        <v>83</v>
      </c>
      <c r="BK264" s="204">
        <f>ROUND(I264*H264,2)</f>
        <v>0</v>
      </c>
      <c r="BL264" s="18" t="s">
        <v>182</v>
      </c>
      <c r="BM264" s="203" t="s">
        <v>295</v>
      </c>
    </row>
    <row r="265" spans="1:65" s="2" customFormat="1" ht="11.25">
      <c r="A265" s="35"/>
      <c r="B265" s="36"/>
      <c r="C265" s="37"/>
      <c r="D265" s="227" t="s">
        <v>193</v>
      </c>
      <c r="E265" s="37"/>
      <c r="F265" s="228" t="s">
        <v>296</v>
      </c>
      <c r="G265" s="37"/>
      <c r="H265" s="37"/>
      <c r="I265" s="229"/>
      <c r="J265" s="37"/>
      <c r="K265" s="37"/>
      <c r="L265" s="40"/>
      <c r="M265" s="230"/>
      <c r="N265" s="231"/>
      <c r="O265" s="72"/>
      <c r="P265" s="72"/>
      <c r="Q265" s="72"/>
      <c r="R265" s="72"/>
      <c r="S265" s="72"/>
      <c r="T265" s="73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T265" s="18" t="s">
        <v>193</v>
      </c>
      <c r="AU265" s="18" t="s">
        <v>176</v>
      </c>
    </row>
    <row r="266" spans="1:65" s="13" customFormat="1" ht="22.5">
      <c r="B266" s="205"/>
      <c r="C266" s="206"/>
      <c r="D266" s="207" t="s">
        <v>184</v>
      </c>
      <c r="E266" s="208" t="s">
        <v>1</v>
      </c>
      <c r="F266" s="209" t="s">
        <v>206</v>
      </c>
      <c r="G266" s="206"/>
      <c r="H266" s="208" t="s">
        <v>1</v>
      </c>
      <c r="I266" s="210"/>
      <c r="J266" s="206"/>
      <c r="K266" s="206"/>
      <c r="L266" s="211"/>
      <c r="M266" s="212"/>
      <c r="N266" s="213"/>
      <c r="O266" s="213"/>
      <c r="P266" s="213"/>
      <c r="Q266" s="213"/>
      <c r="R266" s="213"/>
      <c r="S266" s="213"/>
      <c r="T266" s="214"/>
      <c r="AT266" s="215" t="s">
        <v>184</v>
      </c>
      <c r="AU266" s="215" t="s">
        <v>176</v>
      </c>
      <c r="AV266" s="13" t="s">
        <v>83</v>
      </c>
      <c r="AW266" s="13" t="s">
        <v>34</v>
      </c>
      <c r="AX266" s="13" t="s">
        <v>76</v>
      </c>
      <c r="AY266" s="215" t="s">
        <v>175</v>
      </c>
    </row>
    <row r="267" spans="1:65" s="13" customFormat="1" ht="11.25">
      <c r="B267" s="205"/>
      <c r="C267" s="206"/>
      <c r="D267" s="207" t="s">
        <v>184</v>
      </c>
      <c r="E267" s="208" t="s">
        <v>1</v>
      </c>
      <c r="F267" s="209" t="s">
        <v>187</v>
      </c>
      <c r="G267" s="206"/>
      <c r="H267" s="208" t="s">
        <v>1</v>
      </c>
      <c r="I267" s="210"/>
      <c r="J267" s="206"/>
      <c r="K267" s="206"/>
      <c r="L267" s="211"/>
      <c r="M267" s="212"/>
      <c r="N267" s="213"/>
      <c r="O267" s="213"/>
      <c r="P267" s="213"/>
      <c r="Q267" s="213"/>
      <c r="R267" s="213"/>
      <c r="S267" s="213"/>
      <c r="T267" s="214"/>
      <c r="AT267" s="215" t="s">
        <v>184</v>
      </c>
      <c r="AU267" s="215" t="s">
        <v>176</v>
      </c>
      <c r="AV267" s="13" t="s">
        <v>83</v>
      </c>
      <c r="AW267" s="13" t="s">
        <v>34</v>
      </c>
      <c r="AX267" s="13" t="s">
        <v>76</v>
      </c>
      <c r="AY267" s="215" t="s">
        <v>175</v>
      </c>
    </row>
    <row r="268" spans="1:65" s="14" customFormat="1" ht="22.5">
      <c r="B268" s="216"/>
      <c r="C268" s="217"/>
      <c r="D268" s="207" t="s">
        <v>184</v>
      </c>
      <c r="E268" s="218" t="s">
        <v>1</v>
      </c>
      <c r="F268" s="219" t="s">
        <v>297</v>
      </c>
      <c r="G268" s="217"/>
      <c r="H268" s="220">
        <v>33.74</v>
      </c>
      <c r="I268" s="221"/>
      <c r="J268" s="217"/>
      <c r="K268" s="217"/>
      <c r="L268" s="222"/>
      <c r="M268" s="223"/>
      <c r="N268" s="224"/>
      <c r="O268" s="224"/>
      <c r="P268" s="224"/>
      <c r="Q268" s="224"/>
      <c r="R268" s="224"/>
      <c r="S268" s="224"/>
      <c r="T268" s="225"/>
      <c r="AT268" s="226" t="s">
        <v>184</v>
      </c>
      <c r="AU268" s="226" t="s">
        <v>176</v>
      </c>
      <c r="AV268" s="14" t="s">
        <v>85</v>
      </c>
      <c r="AW268" s="14" t="s">
        <v>34</v>
      </c>
      <c r="AX268" s="14" t="s">
        <v>76</v>
      </c>
      <c r="AY268" s="226" t="s">
        <v>175</v>
      </c>
    </row>
    <row r="269" spans="1:65" s="2" customFormat="1" ht="24.2" customHeight="1">
      <c r="A269" s="35"/>
      <c r="B269" s="36"/>
      <c r="C269" s="192" t="s">
        <v>298</v>
      </c>
      <c r="D269" s="192" t="s">
        <v>178</v>
      </c>
      <c r="E269" s="193" t="s">
        <v>299</v>
      </c>
      <c r="F269" s="194" t="s">
        <v>300</v>
      </c>
      <c r="G269" s="195" t="s">
        <v>242</v>
      </c>
      <c r="H269" s="196">
        <v>379.36</v>
      </c>
      <c r="I269" s="197"/>
      <c r="J269" s="198">
        <f>ROUND(I269*H269,2)</f>
        <v>0</v>
      </c>
      <c r="K269" s="194" t="s">
        <v>224</v>
      </c>
      <c r="L269" s="40"/>
      <c r="M269" s="199" t="s">
        <v>1</v>
      </c>
      <c r="N269" s="200" t="s">
        <v>41</v>
      </c>
      <c r="O269" s="72"/>
      <c r="P269" s="201">
        <f>O269*H269</f>
        <v>0</v>
      </c>
      <c r="Q269" s="201">
        <v>6.5599999999999999E-3</v>
      </c>
      <c r="R269" s="201">
        <f>Q269*H269</f>
        <v>2.4886016</v>
      </c>
      <c r="S269" s="201">
        <v>0</v>
      </c>
      <c r="T269" s="20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03" t="s">
        <v>182</v>
      </c>
      <c r="AT269" s="203" t="s">
        <v>178</v>
      </c>
      <c r="AU269" s="203" t="s">
        <v>176</v>
      </c>
      <c r="AY269" s="18" t="s">
        <v>175</v>
      </c>
      <c r="BE269" s="204">
        <f>IF(N269="základní",J269,0)</f>
        <v>0</v>
      </c>
      <c r="BF269" s="204">
        <f>IF(N269="snížená",J269,0)</f>
        <v>0</v>
      </c>
      <c r="BG269" s="204">
        <f>IF(N269="zákl. přenesená",J269,0)</f>
        <v>0</v>
      </c>
      <c r="BH269" s="204">
        <f>IF(N269="sníž. přenesená",J269,0)</f>
        <v>0</v>
      </c>
      <c r="BI269" s="204">
        <f>IF(N269="nulová",J269,0)</f>
        <v>0</v>
      </c>
      <c r="BJ269" s="18" t="s">
        <v>83</v>
      </c>
      <c r="BK269" s="204">
        <f>ROUND(I269*H269,2)</f>
        <v>0</v>
      </c>
      <c r="BL269" s="18" t="s">
        <v>182</v>
      </c>
      <c r="BM269" s="203" t="s">
        <v>301</v>
      </c>
    </row>
    <row r="270" spans="1:65" s="2" customFormat="1" ht="11.25">
      <c r="A270" s="35"/>
      <c r="B270" s="36"/>
      <c r="C270" s="37"/>
      <c r="D270" s="227" t="s">
        <v>193</v>
      </c>
      <c r="E270" s="37"/>
      <c r="F270" s="228" t="s">
        <v>302</v>
      </c>
      <c r="G270" s="37"/>
      <c r="H270" s="37"/>
      <c r="I270" s="229"/>
      <c r="J270" s="37"/>
      <c r="K270" s="37"/>
      <c r="L270" s="40"/>
      <c r="M270" s="230"/>
      <c r="N270" s="231"/>
      <c r="O270" s="72"/>
      <c r="P270" s="72"/>
      <c r="Q270" s="72"/>
      <c r="R270" s="72"/>
      <c r="S270" s="72"/>
      <c r="T270" s="73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T270" s="18" t="s">
        <v>193</v>
      </c>
      <c r="AU270" s="18" t="s">
        <v>176</v>
      </c>
    </row>
    <row r="271" spans="1:65" s="13" customFormat="1" ht="22.5">
      <c r="B271" s="205"/>
      <c r="C271" s="206"/>
      <c r="D271" s="207" t="s">
        <v>184</v>
      </c>
      <c r="E271" s="208" t="s">
        <v>1</v>
      </c>
      <c r="F271" s="209" t="s">
        <v>206</v>
      </c>
      <c r="G271" s="206"/>
      <c r="H271" s="208" t="s">
        <v>1</v>
      </c>
      <c r="I271" s="210"/>
      <c r="J271" s="206"/>
      <c r="K271" s="206"/>
      <c r="L271" s="211"/>
      <c r="M271" s="212"/>
      <c r="N271" s="213"/>
      <c r="O271" s="213"/>
      <c r="P271" s="213"/>
      <c r="Q271" s="213"/>
      <c r="R271" s="213"/>
      <c r="S271" s="213"/>
      <c r="T271" s="214"/>
      <c r="AT271" s="215" t="s">
        <v>184</v>
      </c>
      <c r="AU271" s="215" t="s">
        <v>176</v>
      </c>
      <c r="AV271" s="13" t="s">
        <v>83</v>
      </c>
      <c r="AW271" s="13" t="s">
        <v>34</v>
      </c>
      <c r="AX271" s="13" t="s">
        <v>76</v>
      </c>
      <c r="AY271" s="215" t="s">
        <v>175</v>
      </c>
    </row>
    <row r="272" spans="1:65" s="13" customFormat="1" ht="11.25">
      <c r="B272" s="205"/>
      <c r="C272" s="206"/>
      <c r="D272" s="207" t="s">
        <v>184</v>
      </c>
      <c r="E272" s="208" t="s">
        <v>1</v>
      </c>
      <c r="F272" s="209" t="s">
        <v>280</v>
      </c>
      <c r="G272" s="206"/>
      <c r="H272" s="208" t="s">
        <v>1</v>
      </c>
      <c r="I272" s="210"/>
      <c r="J272" s="206"/>
      <c r="K272" s="206"/>
      <c r="L272" s="211"/>
      <c r="M272" s="212"/>
      <c r="N272" s="213"/>
      <c r="O272" s="213"/>
      <c r="P272" s="213"/>
      <c r="Q272" s="213"/>
      <c r="R272" s="213"/>
      <c r="S272" s="213"/>
      <c r="T272" s="214"/>
      <c r="AT272" s="215" t="s">
        <v>184</v>
      </c>
      <c r="AU272" s="215" t="s">
        <v>176</v>
      </c>
      <c r="AV272" s="13" t="s">
        <v>83</v>
      </c>
      <c r="AW272" s="13" t="s">
        <v>34</v>
      </c>
      <c r="AX272" s="13" t="s">
        <v>76</v>
      </c>
      <c r="AY272" s="215" t="s">
        <v>175</v>
      </c>
    </row>
    <row r="273" spans="1:65" s="13" customFormat="1" ht="11.25">
      <c r="B273" s="205"/>
      <c r="C273" s="206"/>
      <c r="D273" s="207" t="s">
        <v>184</v>
      </c>
      <c r="E273" s="208" t="s">
        <v>1</v>
      </c>
      <c r="F273" s="209" t="s">
        <v>187</v>
      </c>
      <c r="G273" s="206"/>
      <c r="H273" s="208" t="s">
        <v>1</v>
      </c>
      <c r="I273" s="210"/>
      <c r="J273" s="206"/>
      <c r="K273" s="206"/>
      <c r="L273" s="211"/>
      <c r="M273" s="212"/>
      <c r="N273" s="213"/>
      <c r="O273" s="213"/>
      <c r="P273" s="213"/>
      <c r="Q273" s="213"/>
      <c r="R273" s="213"/>
      <c r="S273" s="213"/>
      <c r="T273" s="214"/>
      <c r="AT273" s="215" t="s">
        <v>184</v>
      </c>
      <c r="AU273" s="215" t="s">
        <v>176</v>
      </c>
      <c r="AV273" s="13" t="s">
        <v>83</v>
      </c>
      <c r="AW273" s="13" t="s">
        <v>34</v>
      </c>
      <c r="AX273" s="13" t="s">
        <v>76</v>
      </c>
      <c r="AY273" s="215" t="s">
        <v>175</v>
      </c>
    </row>
    <row r="274" spans="1:65" s="13" customFormat="1" ht="11.25">
      <c r="B274" s="205"/>
      <c r="C274" s="206"/>
      <c r="D274" s="207" t="s">
        <v>184</v>
      </c>
      <c r="E274" s="208" t="s">
        <v>1</v>
      </c>
      <c r="F274" s="209" t="s">
        <v>281</v>
      </c>
      <c r="G274" s="206"/>
      <c r="H274" s="208" t="s">
        <v>1</v>
      </c>
      <c r="I274" s="210"/>
      <c r="J274" s="206"/>
      <c r="K274" s="206"/>
      <c r="L274" s="211"/>
      <c r="M274" s="212"/>
      <c r="N274" s="213"/>
      <c r="O274" s="213"/>
      <c r="P274" s="213"/>
      <c r="Q274" s="213"/>
      <c r="R274" s="213"/>
      <c r="S274" s="213"/>
      <c r="T274" s="214"/>
      <c r="AT274" s="215" t="s">
        <v>184</v>
      </c>
      <c r="AU274" s="215" t="s">
        <v>176</v>
      </c>
      <c r="AV274" s="13" t="s">
        <v>83</v>
      </c>
      <c r="AW274" s="13" t="s">
        <v>34</v>
      </c>
      <c r="AX274" s="13" t="s">
        <v>76</v>
      </c>
      <c r="AY274" s="215" t="s">
        <v>175</v>
      </c>
    </row>
    <row r="275" spans="1:65" s="14" customFormat="1" ht="11.25">
      <c r="B275" s="216"/>
      <c r="C275" s="217"/>
      <c r="D275" s="207" t="s">
        <v>184</v>
      </c>
      <c r="E275" s="218" t="s">
        <v>1</v>
      </c>
      <c r="F275" s="219" t="s">
        <v>282</v>
      </c>
      <c r="G275" s="217"/>
      <c r="H275" s="220">
        <v>53.407000000000004</v>
      </c>
      <c r="I275" s="221"/>
      <c r="J275" s="217"/>
      <c r="K275" s="217"/>
      <c r="L275" s="222"/>
      <c r="M275" s="223"/>
      <c r="N275" s="224"/>
      <c r="O275" s="224"/>
      <c r="P275" s="224"/>
      <c r="Q275" s="224"/>
      <c r="R275" s="224"/>
      <c r="S275" s="224"/>
      <c r="T275" s="225"/>
      <c r="AT275" s="226" t="s">
        <v>184</v>
      </c>
      <c r="AU275" s="226" t="s">
        <v>176</v>
      </c>
      <c r="AV275" s="14" t="s">
        <v>85</v>
      </c>
      <c r="AW275" s="14" t="s">
        <v>34</v>
      </c>
      <c r="AX275" s="14" t="s">
        <v>76</v>
      </c>
      <c r="AY275" s="226" t="s">
        <v>175</v>
      </c>
    </row>
    <row r="276" spans="1:65" s="14" customFormat="1" ht="11.25">
      <c r="B276" s="216"/>
      <c r="C276" s="217"/>
      <c r="D276" s="207" t="s">
        <v>184</v>
      </c>
      <c r="E276" s="218" t="s">
        <v>1</v>
      </c>
      <c r="F276" s="219" t="s">
        <v>283</v>
      </c>
      <c r="G276" s="217"/>
      <c r="H276" s="220">
        <v>91.972499999999997</v>
      </c>
      <c r="I276" s="221"/>
      <c r="J276" s="217"/>
      <c r="K276" s="217"/>
      <c r="L276" s="222"/>
      <c r="M276" s="223"/>
      <c r="N276" s="224"/>
      <c r="O276" s="224"/>
      <c r="P276" s="224"/>
      <c r="Q276" s="224"/>
      <c r="R276" s="224"/>
      <c r="S276" s="224"/>
      <c r="T276" s="225"/>
      <c r="AT276" s="226" t="s">
        <v>184</v>
      </c>
      <c r="AU276" s="226" t="s">
        <v>176</v>
      </c>
      <c r="AV276" s="14" t="s">
        <v>85</v>
      </c>
      <c r="AW276" s="14" t="s">
        <v>34</v>
      </c>
      <c r="AX276" s="14" t="s">
        <v>76</v>
      </c>
      <c r="AY276" s="226" t="s">
        <v>175</v>
      </c>
    </row>
    <row r="277" spans="1:65" s="14" customFormat="1" ht="11.25">
      <c r="B277" s="216"/>
      <c r="C277" s="217"/>
      <c r="D277" s="207" t="s">
        <v>184</v>
      </c>
      <c r="E277" s="218" t="s">
        <v>1</v>
      </c>
      <c r="F277" s="219" t="s">
        <v>284</v>
      </c>
      <c r="G277" s="217"/>
      <c r="H277" s="220">
        <v>36.515000000000001</v>
      </c>
      <c r="I277" s="221"/>
      <c r="J277" s="217"/>
      <c r="K277" s="217"/>
      <c r="L277" s="222"/>
      <c r="M277" s="223"/>
      <c r="N277" s="224"/>
      <c r="O277" s="224"/>
      <c r="P277" s="224"/>
      <c r="Q277" s="224"/>
      <c r="R277" s="224"/>
      <c r="S277" s="224"/>
      <c r="T277" s="225"/>
      <c r="AT277" s="226" t="s">
        <v>184</v>
      </c>
      <c r="AU277" s="226" t="s">
        <v>176</v>
      </c>
      <c r="AV277" s="14" t="s">
        <v>85</v>
      </c>
      <c r="AW277" s="14" t="s">
        <v>34</v>
      </c>
      <c r="AX277" s="14" t="s">
        <v>76</v>
      </c>
      <c r="AY277" s="226" t="s">
        <v>175</v>
      </c>
    </row>
    <row r="278" spans="1:65" s="14" customFormat="1" ht="11.25">
      <c r="B278" s="216"/>
      <c r="C278" s="217"/>
      <c r="D278" s="207" t="s">
        <v>184</v>
      </c>
      <c r="E278" s="218" t="s">
        <v>1</v>
      </c>
      <c r="F278" s="219" t="s">
        <v>285</v>
      </c>
      <c r="G278" s="217"/>
      <c r="H278" s="220">
        <v>53.765000000000008</v>
      </c>
      <c r="I278" s="221"/>
      <c r="J278" s="217"/>
      <c r="K278" s="217"/>
      <c r="L278" s="222"/>
      <c r="M278" s="223"/>
      <c r="N278" s="224"/>
      <c r="O278" s="224"/>
      <c r="P278" s="224"/>
      <c r="Q278" s="224"/>
      <c r="R278" s="224"/>
      <c r="S278" s="224"/>
      <c r="T278" s="225"/>
      <c r="AT278" s="226" t="s">
        <v>184</v>
      </c>
      <c r="AU278" s="226" t="s">
        <v>176</v>
      </c>
      <c r="AV278" s="14" t="s">
        <v>85</v>
      </c>
      <c r="AW278" s="14" t="s">
        <v>34</v>
      </c>
      <c r="AX278" s="14" t="s">
        <v>76</v>
      </c>
      <c r="AY278" s="226" t="s">
        <v>175</v>
      </c>
    </row>
    <row r="279" spans="1:65" s="14" customFormat="1" ht="11.25">
      <c r="B279" s="216"/>
      <c r="C279" s="217"/>
      <c r="D279" s="207" t="s">
        <v>184</v>
      </c>
      <c r="E279" s="218" t="s">
        <v>1</v>
      </c>
      <c r="F279" s="219" t="s">
        <v>286</v>
      </c>
      <c r="G279" s="217"/>
      <c r="H279" s="220">
        <v>27.110000000000003</v>
      </c>
      <c r="I279" s="221"/>
      <c r="J279" s="217"/>
      <c r="K279" s="217"/>
      <c r="L279" s="222"/>
      <c r="M279" s="223"/>
      <c r="N279" s="224"/>
      <c r="O279" s="224"/>
      <c r="P279" s="224"/>
      <c r="Q279" s="224"/>
      <c r="R279" s="224"/>
      <c r="S279" s="224"/>
      <c r="T279" s="225"/>
      <c r="AT279" s="226" t="s">
        <v>184</v>
      </c>
      <c r="AU279" s="226" t="s">
        <v>176</v>
      </c>
      <c r="AV279" s="14" t="s">
        <v>85</v>
      </c>
      <c r="AW279" s="14" t="s">
        <v>34</v>
      </c>
      <c r="AX279" s="14" t="s">
        <v>76</v>
      </c>
      <c r="AY279" s="226" t="s">
        <v>175</v>
      </c>
    </row>
    <row r="280" spans="1:65" s="14" customFormat="1" ht="11.25">
      <c r="B280" s="216"/>
      <c r="C280" s="217"/>
      <c r="D280" s="207" t="s">
        <v>184</v>
      </c>
      <c r="E280" s="218" t="s">
        <v>1</v>
      </c>
      <c r="F280" s="219" t="s">
        <v>287</v>
      </c>
      <c r="G280" s="217"/>
      <c r="H280" s="220">
        <v>34.910000000000004</v>
      </c>
      <c r="I280" s="221"/>
      <c r="J280" s="217"/>
      <c r="K280" s="217"/>
      <c r="L280" s="222"/>
      <c r="M280" s="223"/>
      <c r="N280" s="224"/>
      <c r="O280" s="224"/>
      <c r="P280" s="224"/>
      <c r="Q280" s="224"/>
      <c r="R280" s="224"/>
      <c r="S280" s="224"/>
      <c r="T280" s="225"/>
      <c r="AT280" s="226" t="s">
        <v>184</v>
      </c>
      <c r="AU280" s="226" t="s">
        <v>176</v>
      </c>
      <c r="AV280" s="14" t="s">
        <v>85</v>
      </c>
      <c r="AW280" s="14" t="s">
        <v>34</v>
      </c>
      <c r="AX280" s="14" t="s">
        <v>76</v>
      </c>
      <c r="AY280" s="226" t="s">
        <v>175</v>
      </c>
    </row>
    <row r="281" spans="1:65" s="14" customFormat="1" ht="11.25">
      <c r="B281" s="216"/>
      <c r="C281" s="217"/>
      <c r="D281" s="207" t="s">
        <v>184</v>
      </c>
      <c r="E281" s="218" t="s">
        <v>1</v>
      </c>
      <c r="F281" s="219" t="s">
        <v>288</v>
      </c>
      <c r="G281" s="217"/>
      <c r="H281" s="220">
        <v>29.689999999999994</v>
      </c>
      <c r="I281" s="221"/>
      <c r="J281" s="217"/>
      <c r="K281" s="217"/>
      <c r="L281" s="222"/>
      <c r="M281" s="223"/>
      <c r="N281" s="224"/>
      <c r="O281" s="224"/>
      <c r="P281" s="224"/>
      <c r="Q281" s="224"/>
      <c r="R281" s="224"/>
      <c r="S281" s="224"/>
      <c r="T281" s="225"/>
      <c r="AT281" s="226" t="s">
        <v>184</v>
      </c>
      <c r="AU281" s="226" t="s">
        <v>176</v>
      </c>
      <c r="AV281" s="14" t="s">
        <v>85</v>
      </c>
      <c r="AW281" s="14" t="s">
        <v>34</v>
      </c>
      <c r="AX281" s="14" t="s">
        <v>76</v>
      </c>
      <c r="AY281" s="226" t="s">
        <v>175</v>
      </c>
    </row>
    <row r="282" spans="1:65" s="14" customFormat="1" ht="11.25">
      <c r="B282" s="216"/>
      <c r="C282" s="217"/>
      <c r="D282" s="207" t="s">
        <v>184</v>
      </c>
      <c r="E282" s="218" t="s">
        <v>1</v>
      </c>
      <c r="F282" s="219" t="s">
        <v>289</v>
      </c>
      <c r="G282" s="217"/>
      <c r="H282" s="220">
        <v>51.989999999999995</v>
      </c>
      <c r="I282" s="221"/>
      <c r="J282" s="217"/>
      <c r="K282" s="217"/>
      <c r="L282" s="222"/>
      <c r="M282" s="223"/>
      <c r="N282" s="224"/>
      <c r="O282" s="224"/>
      <c r="P282" s="224"/>
      <c r="Q282" s="224"/>
      <c r="R282" s="224"/>
      <c r="S282" s="224"/>
      <c r="T282" s="225"/>
      <c r="AT282" s="226" t="s">
        <v>184</v>
      </c>
      <c r="AU282" s="226" t="s">
        <v>176</v>
      </c>
      <c r="AV282" s="14" t="s">
        <v>85</v>
      </c>
      <c r="AW282" s="14" t="s">
        <v>34</v>
      </c>
      <c r="AX282" s="14" t="s">
        <v>76</v>
      </c>
      <c r="AY282" s="226" t="s">
        <v>175</v>
      </c>
    </row>
    <row r="283" spans="1:65" s="15" customFormat="1" ht="11.25">
      <c r="B283" s="232"/>
      <c r="C283" s="233"/>
      <c r="D283" s="207" t="s">
        <v>184</v>
      </c>
      <c r="E283" s="234" t="s">
        <v>1</v>
      </c>
      <c r="F283" s="235" t="s">
        <v>290</v>
      </c>
      <c r="G283" s="233"/>
      <c r="H283" s="236">
        <v>379.35950000000003</v>
      </c>
      <c r="I283" s="237"/>
      <c r="J283" s="233"/>
      <c r="K283" s="233"/>
      <c r="L283" s="238"/>
      <c r="M283" s="239"/>
      <c r="N283" s="240"/>
      <c r="O283" s="240"/>
      <c r="P283" s="240"/>
      <c r="Q283" s="240"/>
      <c r="R283" s="240"/>
      <c r="S283" s="240"/>
      <c r="T283" s="241"/>
      <c r="AT283" s="242" t="s">
        <v>184</v>
      </c>
      <c r="AU283" s="242" t="s">
        <v>176</v>
      </c>
      <c r="AV283" s="15" t="s">
        <v>176</v>
      </c>
      <c r="AW283" s="15" t="s">
        <v>34</v>
      </c>
      <c r="AX283" s="15" t="s">
        <v>76</v>
      </c>
      <c r="AY283" s="242" t="s">
        <v>175</v>
      </c>
    </row>
    <row r="284" spans="1:65" s="16" customFormat="1" ht="11.25">
      <c r="B284" s="243"/>
      <c r="C284" s="244"/>
      <c r="D284" s="207" t="s">
        <v>184</v>
      </c>
      <c r="E284" s="245" t="s">
        <v>1</v>
      </c>
      <c r="F284" s="246" t="s">
        <v>291</v>
      </c>
      <c r="G284" s="244"/>
      <c r="H284" s="247">
        <v>379.35950000000003</v>
      </c>
      <c r="I284" s="248"/>
      <c r="J284" s="244"/>
      <c r="K284" s="244"/>
      <c r="L284" s="249"/>
      <c r="M284" s="250"/>
      <c r="N284" s="251"/>
      <c r="O284" s="251"/>
      <c r="P284" s="251"/>
      <c r="Q284" s="251"/>
      <c r="R284" s="251"/>
      <c r="S284" s="251"/>
      <c r="T284" s="252"/>
      <c r="AT284" s="253" t="s">
        <v>184</v>
      </c>
      <c r="AU284" s="253" t="s">
        <v>176</v>
      </c>
      <c r="AV284" s="16" t="s">
        <v>182</v>
      </c>
      <c r="AW284" s="16" t="s">
        <v>34</v>
      </c>
      <c r="AX284" s="16" t="s">
        <v>83</v>
      </c>
      <c r="AY284" s="253" t="s">
        <v>175</v>
      </c>
    </row>
    <row r="285" spans="1:65" s="2" customFormat="1" ht="33" customHeight="1">
      <c r="A285" s="35"/>
      <c r="B285" s="36"/>
      <c r="C285" s="192" t="s">
        <v>303</v>
      </c>
      <c r="D285" s="192" t="s">
        <v>178</v>
      </c>
      <c r="E285" s="193" t="s">
        <v>304</v>
      </c>
      <c r="F285" s="194" t="s">
        <v>305</v>
      </c>
      <c r="G285" s="195" t="s">
        <v>242</v>
      </c>
      <c r="H285" s="196">
        <v>1896.8</v>
      </c>
      <c r="I285" s="197"/>
      <c r="J285" s="198">
        <f>ROUND(I285*H285,2)</f>
        <v>0</v>
      </c>
      <c r="K285" s="194" t="s">
        <v>224</v>
      </c>
      <c r="L285" s="40"/>
      <c r="M285" s="199" t="s">
        <v>1</v>
      </c>
      <c r="N285" s="200" t="s">
        <v>41</v>
      </c>
      <c r="O285" s="72"/>
      <c r="P285" s="201">
        <f>O285*H285</f>
        <v>0</v>
      </c>
      <c r="Q285" s="201">
        <v>1.31E-3</v>
      </c>
      <c r="R285" s="201">
        <f>Q285*H285</f>
        <v>2.4848079999999997</v>
      </c>
      <c r="S285" s="201">
        <v>0</v>
      </c>
      <c r="T285" s="202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03" t="s">
        <v>182</v>
      </c>
      <c r="AT285" s="203" t="s">
        <v>178</v>
      </c>
      <c r="AU285" s="203" t="s">
        <v>176</v>
      </c>
      <c r="AY285" s="18" t="s">
        <v>175</v>
      </c>
      <c r="BE285" s="204">
        <f>IF(N285="základní",J285,0)</f>
        <v>0</v>
      </c>
      <c r="BF285" s="204">
        <f>IF(N285="snížená",J285,0)</f>
        <v>0</v>
      </c>
      <c r="BG285" s="204">
        <f>IF(N285="zákl. přenesená",J285,0)</f>
        <v>0</v>
      </c>
      <c r="BH285" s="204">
        <f>IF(N285="sníž. přenesená",J285,0)</f>
        <v>0</v>
      </c>
      <c r="BI285" s="204">
        <f>IF(N285="nulová",J285,0)</f>
        <v>0</v>
      </c>
      <c r="BJ285" s="18" t="s">
        <v>83</v>
      </c>
      <c r="BK285" s="204">
        <f>ROUND(I285*H285,2)</f>
        <v>0</v>
      </c>
      <c r="BL285" s="18" t="s">
        <v>182</v>
      </c>
      <c r="BM285" s="203" t="s">
        <v>306</v>
      </c>
    </row>
    <row r="286" spans="1:65" s="2" customFormat="1" ht="11.25">
      <c r="A286" s="35"/>
      <c r="B286" s="36"/>
      <c r="C286" s="37"/>
      <c r="D286" s="227" t="s">
        <v>193</v>
      </c>
      <c r="E286" s="37"/>
      <c r="F286" s="228" t="s">
        <v>307</v>
      </c>
      <c r="G286" s="37"/>
      <c r="H286" s="37"/>
      <c r="I286" s="229"/>
      <c r="J286" s="37"/>
      <c r="K286" s="37"/>
      <c r="L286" s="40"/>
      <c r="M286" s="230"/>
      <c r="N286" s="231"/>
      <c r="O286" s="72"/>
      <c r="P286" s="72"/>
      <c r="Q286" s="72"/>
      <c r="R286" s="72"/>
      <c r="S286" s="72"/>
      <c r="T286" s="73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T286" s="18" t="s">
        <v>193</v>
      </c>
      <c r="AU286" s="18" t="s">
        <v>176</v>
      </c>
    </row>
    <row r="287" spans="1:65" s="14" customFormat="1" ht="11.25">
      <c r="B287" s="216"/>
      <c r="C287" s="217"/>
      <c r="D287" s="207" t="s">
        <v>184</v>
      </c>
      <c r="E287" s="217"/>
      <c r="F287" s="219" t="s">
        <v>308</v>
      </c>
      <c r="G287" s="217"/>
      <c r="H287" s="220">
        <v>1896.8</v>
      </c>
      <c r="I287" s="221"/>
      <c r="J287" s="217"/>
      <c r="K287" s="217"/>
      <c r="L287" s="222"/>
      <c r="M287" s="223"/>
      <c r="N287" s="224"/>
      <c r="O287" s="224"/>
      <c r="P287" s="224"/>
      <c r="Q287" s="224"/>
      <c r="R287" s="224"/>
      <c r="S287" s="224"/>
      <c r="T287" s="225"/>
      <c r="AT287" s="226" t="s">
        <v>184</v>
      </c>
      <c r="AU287" s="226" t="s">
        <v>176</v>
      </c>
      <c r="AV287" s="14" t="s">
        <v>85</v>
      </c>
      <c r="AW287" s="14" t="s">
        <v>4</v>
      </c>
      <c r="AX287" s="14" t="s">
        <v>83</v>
      </c>
      <c r="AY287" s="226" t="s">
        <v>175</v>
      </c>
    </row>
    <row r="288" spans="1:65" s="2" customFormat="1" ht="21.75" customHeight="1">
      <c r="A288" s="35"/>
      <c r="B288" s="36"/>
      <c r="C288" s="192" t="s">
        <v>309</v>
      </c>
      <c r="D288" s="192" t="s">
        <v>178</v>
      </c>
      <c r="E288" s="193" t="s">
        <v>310</v>
      </c>
      <c r="F288" s="194" t="s">
        <v>311</v>
      </c>
      <c r="G288" s="195" t="s">
        <v>242</v>
      </c>
      <c r="H288" s="196">
        <v>379.36</v>
      </c>
      <c r="I288" s="197"/>
      <c r="J288" s="198">
        <f>ROUND(I288*H288,2)</f>
        <v>0</v>
      </c>
      <c r="K288" s="194" t="s">
        <v>224</v>
      </c>
      <c r="L288" s="40"/>
      <c r="M288" s="199" t="s">
        <v>1</v>
      </c>
      <c r="N288" s="200" t="s">
        <v>41</v>
      </c>
      <c r="O288" s="72"/>
      <c r="P288" s="201">
        <f>O288*H288</f>
        <v>0</v>
      </c>
      <c r="Q288" s="201">
        <v>3.0000000000000001E-3</v>
      </c>
      <c r="R288" s="201">
        <f>Q288*H288</f>
        <v>1.13808</v>
      </c>
      <c r="S288" s="201">
        <v>0</v>
      </c>
      <c r="T288" s="20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03" t="s">
        <v>182</v>
      </c>
      <c r="AT288" s="203" t="s">
        <v>178</v>
      </c>
      <c r="AU288" s="203" t="s">
        <v>176</v>
      </c>
      <c r="AY288" s="18" t="s">
        <v>175</v>
      </c>
      <c r="BE288" s="204">
        <f>IF(N288="základní",J288,0)</f>
        <v>0</v>
      </c>
      <c r="BF288" s="204">
        <f>IF(N288="snížená",J288,0)</f>
        <v>0</v>
      </c>
      <c r="BG288" s="204">
        <f>IF(N288="zákl. přenesená",J288,0)</f>
        <v>0</v>
      </c>
      <c r="BH288" s="204">
        <f>IF(N288="sníž. přenesená",J288,0)</f>
        <v>0</v>
      </c>
      <c r="BI288" s="204">
        <f>IF(N288="nulová",J288,0)</f>
        <v>0</v>
      </c>
      <c r="BJ288" s="18" t="s">
        <v>83</v>
      </c>
      <c r="BK288" s="204">
        <f>ROUND(I288*H288,2)</f>
        <v>0</v>
      </c>
      <c r="BL288" s="18" t="s">
        <v>182</v>
      </c>
      <c r="BM288" s="203" t="s">
        <v>312</v>
      </c>
    </row>
    <row r="289" spans="1:65" s="2" customFormat="1" ht="11.25">
      <c r="A289" s="35"/>
      <c r="B289" s="36"/>
      <c r="C289" s="37"/>
      <c r="D289" s="227" t="s">
        <v>193</v>
      </c>
      <c r="E289" s="37"/>
      <c r="F289" s="228" t="s">
        <v>313</v>
      </c>
      <c r="G289" s="37"/>
      <c r="H289" s="37"/>
      <c r="I289" s="229"/>
      <c r="J289" s="37"/>
      <c r="K289" s="37"/>
      <c r="L289" s="40"/>
      <c r="M289" s="230"/>
      <c r="N289" s="231"/>
      <c r="O289" s="72"/>
      <c r="P289" s="72"/>
      <c r="Q289" s="72"/>
      <c r="R289" s="72"/>
      <c r="S289" s="72"/>
      <c r="T289" s="73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T289" s="18" t="s">
        <v>193</v>
      </c>
      <c r="AU289" s="18" t="s">
        <v>176</v>
      </c>
    </row>
    <row r="290" spans="1:65" s="13" customFormat="1" ht="22.5">
      <c r="B290" s="205"/>
      <c r="C290" s="206"/>
      <c r="D290" s="207" t="s">
        <v>184</v>
      </c>
      <c r="E290" s="208" t="s">
        <v>1</v>
      </c>
      <c r="F290" s="209" t="s">
        <v>206</v>
      </c>
      <c r="G290" s="206"/>
      <c r="H290" s="208" t="s">
        <v>1</v>
      </c>
      <c r="I290" s="210"/>
      <c r="J290" s="206"/>
      <c r="K290" s="206"/>
      <c r="L290" s="211"/>
      <c r="M290" s="212"/>
      <c r="N290" s="213"/>
      <c r="O290" s="213"/>
      <c r="P290" s="213"/>
      <c r="Q290" s="213"/>
      <c r="R290" s="213"/>
      <c r="S290" s="213"/>
      <c r="T290" s="214"/>
      <c r="AT290" s="215" t="s">
        <v>184</v>
      </c>
      <c r="AU290" s="215" t="s">
        <v>176</v>
      </c>
      <c r="AV290" s="13" t="s">
        <v>83</v>
      </c>
      <c r="AW290" s="13" t="s">
        <v>34</v>
      </c>
      <c r="AX290" s="13" t="s">
        <v>76</v>
      </c>
      <c r="AY290" s="215" t="s">
        <v>175</v>
      </c>
    </row>
    <row r="291" spans="1:65" s="13" customFormat="1" ht="11.25">
      <c r="B291" s="205"/>
      <c r="C291" s="206"/>
      <c r="D291" s="207" t="s">
        <v>184</v>
      </c>
      <c r="E291" s="208" t="s">
        <v>1</v>
      </c>
      <c r="F291" s="209" t="s">
        <v>280</v>
      </c>
      <c r="G291" s="206"/>
      <c r="H291" s="208" t="s">
        <v>1</v>
      </c>
      <c r="I291" s="210"/>
      <c r="J291" s="206"/>
      <c r="K291" s="206"/>
      <c r="L291" s="211"/>
      <c r="M291" s="212"/>
      <c r="N291" s="213"/>
      <c r="O291" s="213"/>
      <c r="P291" s="213"/>
      <c r="Q291" s="213"/>
      <c r="R291" s="213"/>
      <c r="S291" s="213"/>
      <c r="T291" s="214"/>
      <c r="AT291" s="215" t="s">
        <v>184</v>
      </c>
      <c r="AU291" s="215" t="s">
        <v>176</v>
      </c>
      <c r="AV291" s="13" t="s">
        <v>83</v>
      </c>
      <c r="AW291" s="13" t="s">
        <v>34</v>
      </c>
      <c r="AX291" s="13" t="s">
        <v>76</v>
      </c>
      <c r="AY291" s="215" t="s">
        <v>175</v>
      </c>
    </row>
    <row r="292" spans="1:65" s="13" customFormat="1" ht="11.25">
      <c r="B292" s="205"/>
      <c r="C292" s="206"/>
      <c r="D292" s="207" t="s">
        <v>184</v>
      </c>
      <c r="E292" s="208" t="s">
        <v>1</v>
      </c>
      <c r="F292" s="209" t="s">
        <v>187</v>
      </c>
      <c r="G292" s="206"/>
      <c r="H292" s="208" t="s">
        <v>1</v>
      </c>
      <c r="I292" s="210"/>
      <c r="J292" s="206"/>
      <c r="K292" s="206"/>
      <c r="L292" s="211"/>
      <c r="M292" s="212"/>
      <c r="N292" s="213"/>
      <c r="O292" s="213"/>
      <c r="P292" s="213"/>
      <c r="Q292" s="213"/>
      <c r="R292" s="213"/>
      <c r="S292" s="213"/>
      <c r="T292" s="214"/>
      <c r="AT292" s="215" t="s">
        <v>184</v>
      </c>
      <c r="AU292" s="215" t="s">
        <v>176</v>
      </c>
      <c r="AV292" s="13" t="s">
        <v>83</v>
      </c>
      <c r="AW292" s="13" t="s">
        <v>34</v>
      </c>
      <c r="AX292" s="13" t="s">
        <v>76</v>
      </c>
      <c r="AY292" s="215" t="s">
        <v>175</v>
      </c>
    </row>
    <row r="293" spans="1:65" s="13" customFormat="1" ht="11.25">
      <c r="B293" s="205"/>
      <c r="C293" s="206"/>
      <c r="D293" s="207" t="s">
        <v>184</v>
      </c>
      <c r="E293" s="208" t="s">
        <v>1</v>
      </c>
      <c r="F293" s="209" t="s">
        <v>281</v>
      </c>
      <c r="G293" s="206"/>
      <c r="H293" s="208" t="s">
        <v>1</v>
      </c>
      <c r="I293" s="210"/>
      <c r="J293" s="206"/>
      <c r="K293" s="206"/>
      <c r="L293" s="211"/>
      <c r="M293" s="212"/>
      <c r="N293" s="213"/>
      <c r="O293" s="213"/>
      <c r="P293" s="213"/>
      <c r="Q293" s="213"/>
      <c r="R293" s="213"/>
      <c r="S293" s="213"/>
      <c r="T293" s="214"/>
      <c r="AT293" s="215" t="s">
        <v>184</v>
      </c>
      <c r="AU293" s="215" t="s">
        <v>176</v>
      </c>
      <c r="AV293" s="13" t="s">
        <v>83</v>
      </c>
      <c r="AW293" s="13" t="s">
        <v>34</v>
      </c>
      <c r="AX293" s="13" t="s">
        <v>76</v>
      </c>
      <c r="AY293" s="215" t="s">
        <v>175</v>
      </c>
    </row>
    <row r="294" spans="1:65" s="14" customFormat="1" ht="11.25">
      <c r="B294" s="216"/>
      <c r="C294" s="217"/>
      <c r="D294" s="207" t="s">
        <v>184</v>
      </c>
      <c r="E294" s="218" t="s">
        <v>1</v>
      </c>
      <c r="F294" s="219" t="s">
        <v>282</v>
      </c>
      <c r="G294" s="217"/>
      <c r="H294" s="220">
        <v>53.407000000000004</v>
      </c>
      <c r="I294" s="221"/>
      <c r="J294" s="217"/>
      <c r="K294" s="217"/>
      <c r="L294" s="222"/>
      <c r="M294" s="223"/>
      <c r="N294" s="224"/>
      <c r="O294" s="224"/>
      <c r="P294" s="224"/>
      <c r="Q294" s="224"/>
      <c r="R294" s="224"/>
      <c r="S294" s="224"/>
      <c r="T294" s="225"/>
      <c r="AT294" s="226" t="s">
        <v>184</v>
      </c>
      <c r="AU294" s="226" t="s">
        <v>176</v>
      </c>
      <c r="AV294" s="14" t="s">
        <v>85</v>
      </c>
      <c r="AW294" s="14" t="s">
        <v>34</v>
      </c>
      <c r="AX294" s="14" t="s">
        <v>76</v>
      </c>
      <c r="AY294" s="226" t="s">
        <v>175</v>
      </c>
    </row>
    <row r="295" spans="1:65" s="14" customFormat="1" ht="11.25">
      <c r="B295" s="216"/>
      <c r="C295" s="217"/>
      <c r="D295" s="207" t="s">
        <v>184</v>
      </c>
      <c r="E295" s="218" t="s">
        <v>1</v>
      </c>
      <c r="F295" s="219" t="s">
        <v>283</v>
      </c>
      <c r="G295" s="217"/>
      <c r="H295" s="220">
        <v>91.972499999999997</v>
      </c>
      <c r="I295" s="221"/>
      <c r="J295" s="217"/>
      <c r="K295" s="217"/>
      <c r="L295" s="222"/>
      <c r="M295" s="223"/>
      <c r="N295" s="224"/>
      <c r="O295" s="224"/>
      <c r="P295" s="224"/>
      <c r="Q295" s="224"/>
      <c r="R295" s="224"/>
      <c r="S295" s="224"/>
      <c r="T295" s="225"/>
      <c r="AT295" s="226" t="s">
        <v>184</v>
      </c>
      <c r="AU295" s="226" t="s">
        <v>176</v>
      </c>
      <c r="AV295" s="14" t="s">
        <v>85</v>
      </c>
      <c r="AW295" s="14" t="s">
        <v>34</v>
      </c>
      <c r="AX295" s="14" t="s">
        <v>76</v>
      </c>
      <c r="AY295" s="226" t="s">
        <v>175</v>
      </c>
    </row>
    <row r="296" spans="1:65" s="14" customFormat="1" ht="11.25">
      <c r="B296" s="216"/>
      <c r="C296" s="217"/>
      <c r="D296" s="207" t="s">
        <v>184</v>
      </c>
      <c r="E296" s="218" t="s">
        <v>1</v>
      </c>
      <c r="F296" s="219" t="s">
        <v>284</v>
      </c>
      <c r="G296" s="217"/>
      <c r="H296" s="220">
        <v>36.515000000000001</v>
      </c>
      <c r="I296" s="221"/>
      <c r="J296" s="217"/>
      <c r="K296" s="217"/>
      <c r="L296" s="222"/>
      <c r="M296" s="223"/>
      <c r="N296" s="224"/>
      <c r="O296" s="224"/>
      <c r="P296" s="224"/>
      <c r="Q296" s="224"/>
      <c r="R296" s="224"/>
      <c r="S296" s="224"/>
      <c r="T296" s="225"/>
      <c r="AT296" s="226" t="s">
        <v>184</v>
      </c>
      <c r="AU296" s="226" t="s">
        <v>176</v>
      </c>
      <c r="AV296" s="14" t="s">
        <v>85</v>
      </c>
      <c r="AW296" s="14" t="s">
        <v>34</v>
      </c>
      <c r="AX296" s="14" t="s">
        <v>76</v>
      </c>
      <c r="AY296" s="226" t="s">
        <v>175</v>
      </c>
    </row>
    <row r="297" spans="1:65" s="14" customFormat="1" ht="11.25">
      <c r="B297" s="216"/>
      <c r="C297" s="217"/>
      <c r="D297" s="207" t="s">
        <v>184</v>
      </c>
      <c r="E297" s="218" t="s">
        <v>1</v>
      </c>
      <c r="F297" s="219" t="s">
        <v>285</v>
      </c>
      <c r="G297" s="217"/>
      <c r="H297" s="220">
        <v>53.765000000000008</v>
      </c>
      <c r="I297" s="221"/>
      <c r="J297" s="217"/>
      <c r="K297" s="217"/>
      <c r="L297" s="222"/>
      <c r="M297" s="223"/>
      <c r="N297" s="224"/>
      <c r="O297" s="224"/>
      <c r="P297" s="224"/>
      <c r="Q297" s="224"/>
      <c r="R297" s="224"/>
      <c r="S297" s="224"/>
      <c r="T297" s="225"/>
      <c r="AT297" s="226" t="s">
        <v>184</v>
      </c>
      <c r="AU297" s="226" t="s">
        <v>176</v>
      </c>
      <c r="AV297" s="14" t="s">
        <v>85</v>
      </c>
      <c r="AW297" s="14" t="s">
        <v>34</v>
      </c>
      <c r="AX297" s="14" t="s">
        <v>76</v>
      </c>
      <c r="AY297" s="226" t="s">
        <v>175</v>
      </c>
    </row>
    <row r="298" spans="1:65" s="14" customFormat="1" ht="11.25">
      <c r="B298" s="216"/>
      <c r="C298" s="217"/>
      <c r="D298" s="207" t="s">
        <v>184</v>
      </c>
      <c r="E298" s="218" t="s">
        <v>1</v>
      </c>
      <c r="F298" s="219" t="s">
        <v>286</v>
      </c>
      <c r="G298" s="217"/>
      <c r="H298" s="220">
        <v>27.110000000000003</v>
      </c>
      <c r="I298" s="221"/>
      <c r="J298" s="217"/>
      <c r="K298" s="217"/>
      <c r="L298" s="222"/>
      <c r="M298" s="223"/>
      <c r="N298" s="224"/>
      <c r="O298" s="224"/>
      <c r="P298" s="224"/>
      <c r="Q298" s="224"/>
      <c r="R298" s="224"/>
      <c r="S298" s="224"/>
      <c r="T298" s="225"/>
      <c r="AT298" s="226" t="s">
        <v>184</v>
      </c>
      <c r="AU298" s="226" t="s">
        <v>176</v>
      </c>
      <c r="AV298" s="14" t="s">
        <v>85</v>
      </c>
      <c r="AW298" s="14" t="s">
        <v>34</v>
      </c>
      <c r="AX298" s="14" t="s">
        <v>76</v>
      </c>
      <c r="AY298" s="226" t="s">
        <v>175</v>
      </c>
    </row>
    <row r="299" spans="1:65" s="14" customFormat="1" ht="11.25">
      <c r="B299" s="216"/>
      <c r="C299" s="217"/>
      <c r="D299" s="207" t="s">
        <v>184</v>
      </c>
      <c r="E299" s="218" t="s">
        <v>1</v>
      </c>
      <c r="F299" s="219" t="s">
        <v>287</v>
      </c>
      <c r="G299" s="217"/>
      <c r="H299" s="220">
        <v>34.910000000000004</v>
      </c>
      <c r="I299" s="221"/>
      <c r="J299" s="217"/>
      <c r="K299" s="217"/>
      <c r="L299" s="222"/>
      <c r="M299" s="223"/>
      <c r="N299" s="224"/>
      <c r="O299" s="224"/>
      <c r="P299" s="224"/>
      <c r="Q299" s="224"/>
      <c r="R299" s="224"/>
      <c r="S299" s="224"/>
      <c r="T299" s="225"/>
      <c r="AT299" s="226" t="s">
        <v>184</v>
      </c>
      <c r="AU299" s="226" t="s">
        <v>176</v>
      </c>
      <c r="AV299" s="14" t="s">
        <v>85</v>
      </c>
      <c r="AW299" s="14" t="s">
        <v>34</v>
      </c>
      <c r="AX299" s="14" t="s">
        <v>76</v>
      </c>
      <c r="AY299" s="226" t="s">
        <v>175</v>
      </c>
    </row>
    <row r="300" spans="1:65" s="14" customFormat="1" ht="11.25">
      <c r="B300" s="216"/>
      <c r="C300" s="217"/>
      <c r="D300" s="207" t="s">
        <v>184</v>
      </c>
      <c r="E300" s="218" t="s">
        <v>1</v>
      </c>
      <c r="F300" s="219" t="s">
        <v>288</v>
      </c>
      <c r="G300" s="217"/>
      <c r="H300" s="220">
        <v>29.689999999999994</v>
      </c>
      <c r="I300" s="221"/>
      <c r="J300" s="217"/>
      <c r="K300" s="217"/>
      <c r="L300" s="222"/>
      <c r="M300" s="223"/>
      <c r="N300" s="224"/>
      <c r="O300" s="224"/>
      <c r="P300" s="224"/>
      <c r="Q300" s="224"/>
      <c r="R300" s="224"/>
      <c r="S300" s="224"/>
      <c r="T300" s="225"/>
      <c r="AT300" s="226" t="s">
        <v>184</v>
      </c>
      <c r="AU300" s="226" t="s">
        <v>176</v>
      </c>
      <c r="AV300" s="14" t="s">
        <v>85</v>
      </c>
      <c r="AW300" s="14" t="s">
        <v>34</v>
      </c>
      <c r="AX300" s="14" t="s">
        <v>76</v>
      </c>
      <c r="AY300" s="226" t="s">
        <v>175</v>
      </c>
    </row>
    <row r="301" spans="1:65" s="14" customFormat="1" ht="11.25">
      <c r="B301" s="216"/>
      <c r="C301" s="217"/>
      <c r="D301" s="207" t="s">
        <v>184</v>
      </c>
      <c r="E301" s="218" t="s">
        <v>1</v>
      </c>
      <c r="F301" s="219" t="s">
        <v>289</v>
      </c>
      <c r="G301" s="217"/>
      <c r="H301" s="220">
        <v>51.989999999999995</v>
      </c>
      <c r="I301" s="221"/>
      <c r="J301" s="217"/>
      <c r="K301" s="217"/>
      <c r="L301" s="222"/>
      <c r="M301" s="223"/>
      <c r="N301" s="224"/>
      <c r="O301" s="224"/>
      <c r="P301" s="224"/>
      <c r="Q301" s="224"/>
      <c r="R301" s="224"/>
      <c r="S301" s="224"/>
      <c r="T301" s="225"/>
      <c r="AT301" s="226" t="s">
        <v>184</v>
      </c>
      <c r="AU301" s="226" t="s">
        <v>176</v>
      </c>
      <c r="AV301" s="14" t="s">
        <v>85</v>
      </c>
      <c r="AW301" s="14" t="s">
        <v>34</v>
      </c>
      <c r="AX301" s="14" t="s">
        <v>76</v>
      </c>
      <c r="AY301" s="226" t="s">
        <v>175</v>
      </c>
    </row>
    <row r="302" spans="1:65" s="15" customFormat="1" ht="11.25">
      <c r="B302" s="232"/>
      <c r="C302" s="233"/>
      <c r="D302" s="207" t="s">
        <v>184</v>
      </c>
      <c r="E302" s="234" t="s">
        <v>1</v>
      </c>
      <c r="F302" s="235" t="s">
        <v>290</v>
      </c>
      <c r="G302" s="233"/>
      <c r="H302" s="236">
        <v>379.35950000000003</v>
      </c>
      <c r="I302" s="237"/>
      <c r="J302" s="233"/>
      <c r="K302" s="233"/>
      <c r="L302" s="238"/>
      <c r="M302" s="239"/>
      <c r="N302" s="240"/>
      <c r="O302" s="240"/>
      <c r="P302" s="240"/>
      <c r="Q302" s="240"/>
      <c r="R302" s="240"/>
      <c r="S302" s="240"/>
      <c r="T302" s="241"/>
      <c r="AT302" s="242" t="s">
        <v>184</v>
      </c>
      <c r="AU302" s="242" t="s">
        <v>176</v>
      </c>
      <c r="AV302" s="15" t="s">
        <v>176</v>
      </c>
      <c r="AW302" s="15" t="s">
        <v>34</v>
      </c>
      <c r="AX302" s="15" t="s">
        <v>76</v>
      </c>
      <c r="AY302" s="242" t="s">
        <v>175</v>
      </c>
    </row>
    <row r="303" spans="1:65" s="16" customFormat="1" ht="11.25">
      <c r="B303" s="243"/>
      <c r="C303" s="244"/>
      <c r="D303" s="207" t="s">
        <v>184</v>
      </c>
      <c r="E303" s="245" t="s">
        <v>1</v>
      </c>
      <c r="F303" s="246" t="s">
        <v>291</v>
      </c>
      <c r="G303" s="244"/>
      <c r="H303" s="247">
        <v>379.35950000000003</v>
      </c>
      <c r="I303" s="248"/>
      <c r="J303" s="244"/>
      <c r="K303" s="244"/>
      <c r="L303" s="249"/>
      <c r="M303" s="250"/>
      <c r="N303" s="251"/>
      <c r="O303" s="251"/>
      <c r="P303" s="251"/>
      <c r="Q303" s="251"/>
      <c r="R303" s="251"/>
      <c r="S303" s="251"/>
      <c r="T303" s="252"/>
      <c r="AT303" s="253" t="s">
        <v>184</v>
      </c>
      <c r="AU303" s="253" t="s">
        <v>176</v>
      </c>
      <c r="AV303" s="16" t="s">
        <v>182</v>
      </c>
      <c r="AW303" s="16" t="s">
        <v>34</v>
      </c>
      <c r="AX303" s="16" t="s">
        <v>83</v>
      </c>
      <c r="AY303" s="253" t="s">
        <v>175</v>
      </c>
    </row>
    <row r="304" spans="1:65" s="2" customFormat="1" ht="21.75" customHeight="1">
      <c r="A304" s="35"/>
      <c r="B304" s="36"/>
      <c r="C304" s="192" t="s">
        <v>314</v>
      </c>
      <c r="D304" s="192" t="s">
        <v>178</v>
      </c>
      <c r="E304" s="193" t="s">
        <v>315</v>
      </c>
      <c r="F304" s="194" t="s">
        <v>316</v>
      </c>
      <c r="G304" s="195" t="s">
        <v>242</v>
      </c>
      <c r="H304" s="196">
        <v>134.96600000000001</v>
      </c>
      <c r="I304" s="197"/>
      <c r="J304" s="198">
        <f>ROUND(I304*H304,2)</f>
        <v>0</v>
      </c>
      <c r="K304" s="194" t="s">
        <v>224</v>
      </c>
      <c r="L304" s="40"/>
      <c r="M304" s="199" t="s">
        <v>1</v>
      </c>
      <c r="N304" s="200" t="s">
        <v>41</v>
      </c>
      <c r="O304" s="72"/>
      <c r="P304" s="201">
        <f>O304*H304</f>
        <v>0</v>
      </c>
      <c r="Q304" s="201">
        <v>4.3800000000000002E-3</v>
      </c>
      <c r="R304" s="201">
        <f>Q304*H304</f>
        <v>0.59115108000000005</v>
      </c>
      <c r="S304" s="201">
        <v>0</v>
      </c>
      <c r="T304" s="202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03" t="s">
        <v>182</v>
      </c>
      <c r="AT304" s="203" t="s">
        <v>178</v>
      </c>
      <c r="AU304" s="203" t="s">
        <v>176</v>
      </c>
      <c r="AY304" s="18" t="s">
        <v>175</v>
      </c>
      <c r="BE304" s="204">
        <f>IF(N304="základní",J304,0)</f>
        <v>0</v>
      </c>
      <c r="BF304" s="204">
        <f>IF(N304="snížená",J304,0)</f>
        <v>0</v>
      </c>
      <c r="BG304" s="204">
        <f>IF(N304="zákl. přenesená",J304,0)</f>
        <v>0</v>
      </c>
      <c r="BH304" s="204">
        <f>IF(N304="sníž. přenesená",J304,0)</f>
        <v>0</v>
      </c>
      <c r="BI304" s="204">
        <f>IF(N304="nulová",J304,0)</f>
        <v>0</v>
      </c>
      <c r="BJ304" s="18" t="s">
        <v>83</v>
      </c>
      <c r="BK304" s="204">
        <f>ROUND(I304*H304,2)</f>
        <v>0</v>
      </c>
      <c r="BL304" s="18" t="s">
        <v>182</v>
      </c>
      <c r="BM304" s="203" t="s">
        <v>317</v>
      </c>
    </row>
    <row r="305" spans="1:65" s="2" customFormat="1" ht="11.25">
      <c r="A305" s="35"/>
      <c r="B305" s="36"/>
      <c r="C305" s="37"/>
      <c r="D305" s="227" t="s">
        <v>193</v>
      </c>
      <c r="E305" s="37"/>
      <c r="F305" s="228" t="s">
        <v>318</v>
      </c>
      <c r="G305" s="37"/>
      <c r="H305" s="37"/>
      <c r="I305" s="229"/>
      <c r="J305" s="37"/>
      <c r="K305" s="37"/>
      <c r="L305" s="40"/>
      <c r="M305" s="230"/>
      <c r="N305" s="231"/>
      <c r="O305" s="72"/>
      <c r="P305" s="72"/>
      <c r="Q305" s="72"/>
      <c r="R305" s="72"/>
      <c r="S305" s="72"/>
      <c r="T305" s="73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T305" s="18" t="s">
        <v>193</v>
      </c>
      <c r="AU305" s="18" t="s">
        <v>176</v>
      </c>
    </row>
    <row r="306" spans="1:65" s="13" customFormat="1" ht="11.25">
      <c r="B306" s="205"/>
      <c r="C306" s="206"/>
      <c r="D306" s="207" t="s">
        <v>184</v>
      </c>
      <c r="E306" s="208" t="s">
        <v>1</v>
      </c>
      <c r="F306" s="209" t="s">
        <v>319</v>
      </c>
      <c r="G306" s="206"/>
      <c r="H306" s="208" t="s">
        <v>1</v>
      </c>
      <c r="I306" s="210"/>
      <c r="J306" s="206"/>
      <c r="K306" s="206"/>
      <c r="L306" s="211"/>
      <c r="M306" s="212"/>
      <c r="N306" s="213"/>
      <c r="O306" s="213"/>
      <c r="P306" s="213"/>
      <c r="Q306" s="213"/>
      <c r="R306" s="213"/>
      <c r="S306" s="213"/>
      <c r="T306" s="214"/>
      <c r="AT306" s="215" t="s">
        <v>184</v>
      </c>
      <c r="AU306" s="215" t="s">
        <v>176</v>
      </c>
      <c r="AV306" s="13" t="s">
        <v>83</v>
      </c>
      <c r="AW306" s="13" t="s">
        <v>34</v>
      </c>
      <c r="AX306" s="13" t="s">
        <v>76</v>
      </c>
      <c r="AY306" s="215" t="s">
        <v>175</v>
      </c>
    </row>
    <row r="307" spans="1:65" s="13" customFormat="1" ht="11.25">
      <c r="B307" s="205"/>
      <c r="C307" s="206"/>
      <c r="D307" s="207" t="s">
        <v>184</v>
      </c>
      <c r="E307" s="208" t="s">
        <v>1</v>
      </c>
      <c r="F307" s="209" t="s">
        <v>320</v>
      </c>
      <c r="G307" s="206"/>
      <c r="H307" s="208" t="s">
        <v>1</v>
      </c>
      <c r="I307" s="210"/>
      <c r="J307" s="206"/>
      <c r="K307" s="206"/>
      <c r="L307" s="211"/>
      <c r="M307" s="212"/>
      <c r="N307" s="213"/>
      <c r="O307" s="213"/>
      <c r="P307" s="213"/>
      <c r="Q307" s="213"/>
      <c r="R307" s="213"/>
      <c r="S307" s="213"/>
      <c r="T307" s="214"/>
      <c r="AT307" s="215" t="s">
        <v>184</v>
      </c>
      <c r="AU307" s="215" t="s">
        <v>176</v>
      </c>
      <c r="AV307" s="13" t="s">
        <v>83</v>
      </c>
      <c r="AW307" s="13" t="s">
        <v>34</v>
      </c>
      <c r="AX307" s="13" t="s">
        <v>76</v>
      </c>
      <c r="AY307" s="215" t="s">
        <v>175</v>
      </c>
    </row>
    <row r="308" spans="1:65" s="14" customFormat="1" ht="11.25">
      <c r="B308" s="216"/>
      <c r="C308" s="217"/>
      <c r="D308" s="207" t="s">
        <v>184</v>
      </c>
      <c r="E308" s="218" t="s">
        <v>1</v>
      </c>
      <c r="F308" s="219" t="s">
        <v>321</v>
      </c>
      <c r="G308" s="217"/>
      <c r="H308" s="220">
        <v>134.96600000000001</v>
      </c>
      <c r="I308" s="221"/>
      <c r="J308" s="217"/>
      <c r="K308" s="217"/>
      <c r="L308" s="222"/>
      <c r="M308" s="223"/>
      <c r="N308" s="224"/>
      <c r="O308" s="224"/>
      <c r="P308" s="224"/>
      <c r="Q308" s="224"/>
      <c r="R308" s="224"/>
      <c r="S308" s="224"/>
      <c r="T308" s="225"/>
      <c r="AT308" s="226" t="s">
        <v>184</v>
      </c>
      <c r="AU308" s="226" t="s">
        <v>176</v>
      </c>
      <c r="AV308" s="14" t="s">
        <v>85</v>
      </c>
      <c r="AW308" s="14" t="s">
        <v>34</v>
      </c>
      <c r="AX308" s="14" t="s">
        <v>76</v>
      </c>
      <c r="AY308" s="226" t="s">
        <v>175</v>
      </c>
    </row>
    <row r="309" spans="1:65" s="16" customFormat="1" ht="11.25">
      <c r="B309" s="243"/>
      <c r="C309" s="244"/>
      <c r="D309" s="207" t="s">
        <v>184</v>
      </c>
      <c r="E309" s="245" t="s">
        <v>1</v>
      </c>
      <c r="F309" s="246" t="s">
        <v>291</v>
      </c>
      <c r="G309" s="244"/>
      <c r="H309" s="247">
        <v>134.96600000000001</v>
      </c>
      <c r="I309" s="248"/>
      <c r="J309" s="244"/>
      <c r="K309" s="244"/>
      <c r="L309" s="249"/>
      <c r="M309" s="250"/>
      <c r="N309" s="251"/>
      <c r="O309" s="251"/>
      <c r="P309" s="251"/>
      <c r="Q309" s="251"/>
      <c r="R309" s="251"/>
      <c r="S309" s="251"/>
      <c r="T309" s="252"/>
      <c r="AT309" s="253" t="s">
        <v>184</v>
      </c>
      <c r="AU309" s="253" t="s">
        <v>176</v>
      </c>
      <c r="AV309" s="16" t="s">
        <v>182</v>
      </c>
      <c r="AW309" s="16" t="s">
        <v>34</v>
      </c>
      <c r="AX309" s="16" t="s">
        <v>83</v>
      </c>
      <c r="AY309" s="253" t="s">
        <v>175</v>
      </c>
    </row>
    <row r="310" spans="1:65" s="2" customFormat="1" ht="24.2" customHeight="1">
      <c r="A310" s="35"/>
      <c r="B310" s="36"/>
      <c r="C310" s="192" t="s">
        <v>322</v>
      </c>
      <c r="D310" s="192" t="s">
        <v>178</v>
      </c>
      <c r="E310" s="193" t="s">
        <v>323</v>
      </c>
      <c r="F310" s="194" t="s">
        <v>324</v>
      </c>
      <c r="G310" s="195" t="s">
        <v>242</v>
      </c>
      <c r="H310" s="196">
        <v>8</v>
      </c>
      <c r="I310" s="197"/>
      <c r="J310" s="198">
        <f>ROUND(I310*H310,2)</f>
        <v>0</v>
      </c>
      <c r="K310" s="194" t="s">
        <v>224</v>
      </c>
      <c r="L310" s="40"/>
      <c r="M310" s="199" t="s">
        <v>1</v>
      </c>
      <c r="N310" s="200" t="s">
        <v>41</v>
      </c>
      <c r="O310" s="72"/>
      <c r="P310" s="201">
        <f>O310*H310</f>
        <v>0</v>
      </c>
      <c r="Q310" s="201">
        <v>4.3830000000000001E-2</v>
      </c>
      <c r="R310" s="201">
        <f>Q310*H310</f>
        <v>0.35064000000000001</v>
      </c>
      <c r="S310" s="201">
        <v>0</v>
      </c>
      <c r="T310" s="20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03" t="s">
        <v>182</v>
      </c>
      <c r="AT310" s="203" t="s">
        <v>178</v>
      </c>
      <c r="AU310" s="203" t="s">
        <v>176</v>
      </c>
      <c r="AY310" s="18" t="s">
        <v>175</v>
      </c>
      <c r="BE310" s="204">
        <f>IF(N310="základní",J310,0)</f>
        <v>0</v>
      </c>
      <c r="BF310" s="204">
        <f>IF(N310="snížená",J310,0)</f>
        <v>0</v>
      </c>
      <c r="BG310" s="204">
        <f>IF(N310="zákl. přenesená",J310,0)</f>
        <v>0</v>
      </c>
      <c r="BH310" s="204">
        <f>IF(N310="sníž. přenesená",J310,0)</f>
        <v>0</v>
      </c>
      <c r="BI310" s="204">
        <f>IF(N310="nulová",J310,0)</f>
        <v>0</v>
      </c>
      <c r="BJ310" s="18" t="s">
        <v>83</v>
      </c>
      <c r="BK310" s="204">
        <f>ROUND(I310*H310,2)</f>
        <v>0</v>
      </c>
      <c r="BL310" s="18" t="s">
        <v>182</v>
      </c>
      <c r="BM310" s="203" t="s">
        <v>325</v>
      </c>
    </row>
    <row r="311" spans="1:65" s="2" customFormat="1" ht="11.25">
      <c r="A311" s="35"/>
      <c r="B311" s="36"/>
      <c r="C311" s="37"/>
      <c r="D311" s="227" t="s">
        <v>193</v>
      </c>
      <c r="E311" s="37"/>
      <c r="F311" s="228" t="s">
        <v>326</v>
      </c>
      <c r="G311" s="37"/>
      <c r="H311" s="37"/>
      <c r="I311" s="229"/>
      <c r="J311" s="37"/>
      <c r="K311" s="37"/>
      <c r="L311" s="40"/>
      <c r="M311" s="230"/>
      <c r="N311" s="231"/>
      <c r="O311" s="72"/>
      <c r="P311" s="72"/>
      <c r="Q311" s="72"/>
      <c r="R311" s="72"/>
      <c r="S311" s="72"/>
      <c r="T311" s="73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T311" s="18" t="s">
        <v>193</v>
      </c>
      <c r="AU311" s="18" t="s">
        <v>176</v>
      </c>
    </row>
    <row r="312" spans="1:65" s="13" customFormat="1" ht="22.5">
      <c r="B312" s="205"/>
      <c r="C312" s="206"/>
      <c r="D312" s="207" t="s">
        <v>184</v>
      </c>
      <c r="E312" s="208" t="s">
        <v>1</v>
      </c>
      <c r="F312" s="209" t="s">
        <v>206</v>
      </c>
      <c r="G312" s="206"/>
      <c r="H312" s="208" t="s">
        <v>1</v>
      </c>
      <c r="I312" s="210"/>
      <c r="J312" s="206"/>
      <c r="K312" s="206"/>
      <c r="L312" s="211"/>
      <c r="M312" s="212"/>
      <c r="N312" s="213"/>
      <c r="O312" s="213"/>
      <c r="P312" s="213"/>
      <c r="Q312" s="213"/>
      <c r="R312" s="213"/>
      <c r="S312" s="213"/>
      <c r="T312" s="214"/>
      <c r="AT312" s="215" t="s">
        <v>184</v>
      </c>
      <c r="AU312" s="215" t="s">
        <v>176</v>
      </c>
      <c r="AV312" s="13" t="s">
        <v>83</v>
      </c>
      <c r="AW312" s="13" t="s">
        <v>34</v>
      </c>
      <c r="AX312" s="13" t="s">
        <v>76</v>
      </c>
      <c r="AY312" s="215" t="s">
        <v>175</v>
      </c>
    </row>
    <row r="313" spans="1:65" s="13" customFormat="1" ht="11.25">
      <c r="B313" s="205"/>
      <c r="C313" s="206"/>
      <c r="D313" s="207" t="s">
        <v>184</v>
      </c>
      <c r="E313" s="208" t="s">
        <v>1</v>
      </c>
      <c r="F313" s="209" t="s">
        <v>187</v>
      </c>
      <c r="G313" s="206"/>
      <c r="H313" s="208" t="s">
        <v>1</v>
      </c>
      <c r="I313" s="210"/>
      <c r="J313" s="206"/>
      <c r="K313" s="206"/>
      <c r="L313" s="211"/>
      <c r="M313" s="212"/>
      <c r="N313" s="213"/>
      <c r="O313" s="213"/>
      <c r="P313" s="213"/>
      <c r="Q313" s="213"/>
      <c r="R313" s="213"/>
      <c r="S313" s="213"/>
      <c r="T313" s="214"/>
      <c r="AT313" s="215" t="s">
        <v>184</v>
      </c>
      <c r="AU313" s="215" t="s">
        <v>176</v>
      </c>
      <c r="AV313" s="13" t="s">
        <v>83</v>
      </c>
      <c r="AW313" s="13" t="s">
        <v>34</v>
      </c>
      <c r="AX313" s="13" t="s">
        <v>76</v>
      </c>
      <c r="AY313" s="215" t="s">
        <v>175</v>
      </c>
    </row>
    <row r="314" spans="1:65" s="13" customFormat="1" ht="11.25">
      <c r="B314" s="205"/>
      <c r="C314" s="206"/>
      <c r="D314" s="207" t="s">
        <v>184</v>
      </c>
      <c r="E314" s="208" t="s">
        <v>1</v>
      </c>
      <c r="F314" s="209" t="s">
        <v>327</v>
      </c>
      <c r="G314" s="206"/>
      <c r="H314" s="208" t="s">
        <v>1</v>
      </c>
      <c r="I314" s="210"/>
      <c r="J314" s="206"/>
      <c r="K314" s="206"/>
      <c r="L314" s="211"/>
      <c r="M314" s="212"/>
      <c r="N314" s="213"/>
      <c r="O314" s="213"/>
      <c r="P314" s="213"/>
      <c r="Q314" s="213"/>
      <c r="R314" s="213"/>
      <c r="S314" s="213"/>
      <c r="T314" s="214"/>
      <c r="AT314" s="215" t="s">
        <v>184</v>
      </c>
      <c r="AU314" s="215" t="s">
        <v>176</v>
      </c>
      <c r="AV314" s="13" t="s">
        <v>83</v>
      </c>
      <c r="AW314" s="13" t="s">
        <v>34</v>
      </c>
      <c r="AX314" s="13" t="s">
        <v>76</v>
      </c>
      <c r="AY314" s="215" t="s">
        <v>175</v>
      </c>
    </row>
    <row r="315" spans="1:65" s="14" customFormat="1" ht="11.25">
      <c r="B315" s="216"/>
      <c r="C315" s="217"/>
      <c r="D315" s="207" t="s">
        <v>184</v>
      </c>
      <c r="E315" s="218" t="s">
        <v>1</v>
      </c>
      <c r="F315" s="219" t="s">
        <v>328</v>
      </c>
      <c r="G315" s="217"/>
      <c r="H315" s="220">
        <v>8</v>
      </c>
      <c r="I315" s="221"/>
      <c r="J315" s="217"/>
      <c r="K315" s="217"/>
      <c r="L315" s="222"/>
      <c r="M315" s="223"/>
      <c r="N315" s="224"/>
      <c r="O315" s="224"/>
      <c r="P315" s="224"/>
      <c r="Q315" s="224"/>
      <c r="R315" s="224"/>
      <c r="S315" s="224"/>
      <c r="T315" s="225"/>
      <c r="AT315" s="226" t="s">
        <v>184</v>
      </c>
      <c r="AU315" s="226" t="s">
        <v>176</v>
      </c>
      <c r="AV315" s="14" t="s">
        <v>85</v>
      </c>
      <c r="AW315" s="14" t="s">
        <v>34</v>
      </c>
      <c r="AX315" s="14" t="s">
        <v>76</v>
      </c>
      <c r="AY315" s="226" t="s">
        <v>175</v>
      </c>
    </row>
    <row r="316" spans="1:65" s="16" customFormat="1" ht="11.25">
      <c r="B316" s="243"/>
      <c r="C316" s="244"/>
      <c r="D316" s="207" t="s">
        <v>184</v>
      </c>
      <c r="E316" s="245" t="s">
        <v>1</v>
      </c>
      <c r="F316" s="246" t="s">
        <v>291</v>
      </c>
      <c r="G316" s="244"/>
      <c r="H316" s="247">
        <v>8</v>
      </c>
      <c r="I316" s="248"/>
      <c r="J316" s="244"/>
      <c r="K316" s="244"/>
      <c r="L316" s="249"/>
      <c r="M316" s="250"/>
      <c r="N316" s="251"/>
      <c r="O316" s="251"/>
      <c r="P316" s="251"/>
      <c r="Q316" s="251"/>
      <c r="R316" s="251"/>
      <c r="S316" s="251"/>
      <c r="T316" s="252"/>
      <c r="AT316" s="253" t="s">
        <v>184</v>
      </c>
      <c r="AU316" s="253" t="s">
        <v>176</v>
      </c>
      <c r="AV316" s="16" t="s">
        <v>182</v>
      </c>
      <c r="AW316" s="16" t="s">
        <v>34</v>
      </c>
      <c r="AX316" s="16" t="s">
        <v>83</v>
      </c>
      <c r="AY316" s="253" t="s">
        <v>175</v>
      </c>
    </row>
    <row r="317" spans="1:65" s="2" customFormat="1" ht="24.2" customHeight="1">
      <c r="A317" s="35"/>
      <c r="B317" s="36"/>
      <c r="C317" s="192" t="s">
        <v>329</v>
      </c>
      <c r="D317" s="192" t="s">
        <v>178</v>
      </c>
      <c r="E317" s="193" t="s">
        <v>330</v>
      </c>
      <c r="F317" s="194" t="s">
        <v>331</v>
      </c>
      <c r="G317" s="195" t="s">
        <v>181</v>
      </c>
      <c r="H317" s="196">
        <v>10</v>
      </c>
      <c r="I317" s="197"/>
      <c r="J317" s="198">
        <f>ROUND(I317*H317,2)</f>
        <v>0</v>
      </c>
      <c r="K317" s="194" t="s">
        <v>224</v>
      </c>
      <c r="L317" s="40"/>
      <c r="M317" s="199" t="s">
        <v>1</v>
      </c>
      <c r="N317" s="200" t="s">
        <v>41</v>
      </c>
      <c r="O317" s="72"/>
      <c r="P317" s="201">
        <f>O317*H317</f>
        <v>0</v>
      </c>
      <c r="Q317" s="201">
        <v>4.3799999999999999E-2</v>
      </c>
      <c r="R317" s="201">
        <f>Q317*H317</f>
        <v>0.438</v>
      </c>
      <c r="S317" s="201">
        <v>0</v>
      </c>
      <c r="T317" s="20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03" t="s">
        <v>182</v>
      </c>
      <c r="AT317" s="203" t="s">
        <v>178</v>
      </c>
      <c r="AU317" s="203" t="s">
        <v>176</v>
      </c>
      <c r="AY317" s="18" t="s">
        <v>175</v>
      </c>
      <c r="BE317" s="204">
        <f>IF(N317="základní",J317,0)</f>
        <v>0</v>
      </c>
      <c r="BF317" s="204">
        <f>IF(N317="snížená",J317,0)</f>
        <v>0</v>
      </c>
      <c r="BG317" s="204">
        <f>IF(N317="zákl. přenesená",J317,0)</f>
        <v>0</v>
      </c>
      <c r="BH317" s="204">
        <f>IF(N317="sníž. přenesená",J317,0)</f>
        <v>0</v>
      </c>
      <c r="BI317" s="204">
        <f>IF(N317="nulová",J317,0)</f>
        <v>0</v>
      </c>
      <c r="BJ317" s="18" t="s">
        <v>83</v>
      </c>
      <c r="BK317" s="204">
        <f>ROUND(I317*H317,2)</f>
        <v>0</v>
      </c>
      <c r="BL317" s="18" t="s">
        <v>182</v>
      </c>
      <c r="BM317" s="203" t="s">
        <v>332</v>
      </c>
    </row>
    <row r="318" spans="1:65" s="2" customFormat="1" ht="11.25">
      <c r="A318" s="35"/>
      <c r="B318" s="36"/>
      <c r="C318" s="37"/>
      <c r="D318" s="227" t="s">
        <v>193</v>
      </c>
      <c r="E318" s="37"/>
      <c r="F318" s="228" t="s">
        <v>333</v>
      </c>
      <c r="G318" s="37"/>
      <c r="H318" s="37"/>
      <c r="I318" s="229"/>
      <c r="J318" s="37"/>
      <c r="K318" s="37"/>
      <c r="L318" s="40"/>
      <c r="M318" s="230"/>
      <c r="N318" s="231"/>
      <c r="O318" s="72"/>
      <c r="P318" s="72"/>
      <c r="Q318" s="72"/>
      <c r="R318" s="72"/>
      <c r="S318" s="72"/>
      <c r="T318" s="73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T318" s="18" t="s">
        <v>193</v>
      </c>
      <c r="AU318" s="18" t="s">
        <v>176</v>
      </c>
    </row>
    <row r="319" spans="1:65" s="13" customFormat="1" ht="22.5">
      <c r="B319" s="205"/>
      <c r="C319" s="206"/>
      <c r="D319" s="207" t="s">
        <v>184</v>
      </c>
      <c r="E319" s="208" t="s">
        <v>1</v>
      </c>
      <c r="F319" s="209" t="s">
        <v>206</v>
      </c>
      <c r="G319" s="206"/>
      <c r="H319" s="208" t="s">
        <v>1</v>
      </c>
      <c r="I319" s="210"/>
      <c r="J319" s="206"/>
      <c r="K319" s="206"/>
      <c r="L319" s="211"/>
      <c r="M319" s="212"/>
      <c r="N319" s="213"/>
      <c r="O319" s="213"/>
      <c r="P319" s="213"/>
      <c r="Q319" s="213"/>
      <c r="R319" s="213"/>
      <c r="S319" s="213"/>
      <c r="T319" s="214"/>
      <c r="AT319" s="215" t="s">
        <v>184</v>
      </c>
      <c r="AU319" s="215" t="s">
        <v>176</v>
      </c>
      <c r="AV319" s="13" t="s">
        <v>83</v>
      </c>
      <c r="AW319" s="13" t="s">
        <v>34</v>
      </c>
      <c r="AX319" s="13" t="s">
        <v>76</v>
      </c>
      <c r="AY319" s="215" t="s">
        <v>175</v>
      </c>
    </row>
    <row r="320" spans="1:65" s="13" customFormat="1" ht="11.25">
      <c r="B320" s="205"/>
      <c r="C320" s="206"/>
      <c r="D320" s="207" t="s">
        <v>184</v>
      </c>
      <c r="E320" s="208" t="s">
        <v>1</v>
      </c>
      <c r="F320" s="209" t="s">
        <v>187</v>
      </c>
      <c r="G320" s="206"/>
      <c r="H320" s="208" t="s">
        <v>1</v>
      </c>
      <c r="I320" s="210"/>
      <c r="J320" s="206"/>
      <c r="K320" s="206"/>
      <c r="L320" s="211"/>
      <c r="M320" s="212"/>
      <c r="N320" s="213"/>
      <c r="O320" s="213"/>
      <c r="P320" s="213"/>
      <c r="Q320" s="213"/>
      <c r="R320" s="213"/>
      <c r="S320" s="213"/>
      <c r="T320" s="214"/>
      <c r="AT320" s="215" t="s">
        <v>184</v>
      </c>
      <c r="AU320" s="215" t="s">
        <v>176</v>
      </c>
      <c r="AV320" s="13" t="s">
        <v>83</v>
      </c>
      <c r="AW320" s="13" t="s">
        <v>34</v>
      </c>
      <c r="AX320" s="13" t="s">
        <v>76</v>
      </c>
      <c r="AY320" s="215" t="s">
        <v>175</v>
      </c>
    </row>
    <row r="321" spans="1:65" s="13" customFormat="1" ht="11.25">
      <c r="B321" s="205"/>
      <c r="C321" s="206"/>
      <c r="D321" s="207" t="s">
        <v>184</v>
      </c>
      <c r="E321" s="208" t="s">
        <v>1</v>
      </c>
      <c r="F321" s="209" t="s">
        <v>334</v>
      </c>
      <c r="G321" s="206"/>
      <c r="H321" s="208" t="s">
        <v>1</v>
      </c>
      <c r="I321" s="210"/>
      <c r="J321" s="206"/>
      <c r="K321" s="206"/>
      <c r="L321" s="211"/>
      <c r="M321" s="212"/>
      <c r="N321" s="213"/>
      <c r="O321" s="213"/>
      <c r="P321" s="213"/>
      <c r="Q321" s="213"/>
      <c r="R321" s="213"/>
      <c r="S321" s="213"/>
      <c r="T321" s="214"/>
      <c r="AT321" s="215" t="s">
        <v>184</v>
      </c>
      <c r="AU321" s="215" t="s">
        <v>176</v>
      </c>
      <c r="AV321" s="13" t="s">
        <v>83</v>
      </c>
      <c r="AW321" s="13" t="s">
        <v>34</v>
      </c>
      <c r="AX321" s="13" t="s">
        <v>76</v>
      </c>
      <c r="AY321" s="215" t="s">
        <v>175</v>
      </c>
    </row>
    <row r="322" spans="1:65" s="14" customFormat="1" ht="11.25">
      <c r="B322" s="216"/>
      <c r="C322" s="217"/>
      <c r="D322" s="207" t="s">
        <v>184</v>
      </c>
      <c r="E322" s="218" t="s">
        <v>1</v>
      </c>
      <c r="F322" s="219" t="s">
        <v>258</v>
      </c>
      <c r="G322" s="217"/>
      <c r="H322" s="220">
        <v>10</v>
      </c>
      <c r="I322" s="221"/>
      <c r="J322" s="217"/>
      <c r="K322" s="217"/>
      <c r="L322" s="222"/>
      <c r="M322" s="223"/>
      <c r="N322" s="224"/>
      <c r="O322" s="224"/>
      <c r="P322" s="224"/>
      <c r="Q322" s="224"/>
      <c r="R322" s="224"/>
      <c r="S322" s="224"/>
      <c r="T322" s="225"/>
      <c r="AT322" s="226" t="s">
        <v>184</v>
      </c>
      <c r="AU322" s="226" t="s">
        <v>176</v>
      </c>
      <c r="AV322" s="14" t="s">
        <v>85</v>
      </c>
      <c r="AW322" s="14" t="s">
        <v>34</v>
      </c>
      <c r="AX322" s="14" t="s">
        <v>76</v>
      </c>
      <c r="AY322" s="226" t="s">
        <v>175</v>
      </c>
    </row>
    <row r="323" spans="1:65" s="16" customFormat="1" ht="11.25">
      <c r="B323" s="243"/>
      <c r="C323" s="244"/>
      <c r="D323" s="207" t="s">
        <v>184</v>
      </c>
      <c r="E323" s="245" t="s">
        <v>1</v>
      </c>
      <c r="F323" s="246" t="s">
        <v>291</v>
      </c>
      <c r="G323" s="244"/>
      <c r="H323" s="247">
        <v>10</v>
      </c>
      <c r="I323" s="248"/>
      <c r="J323" s="244"/>
      <c r="K323" s="244"/>
      <c r="L323" s="249"/>
      <c r="M323" s="250"/>
      <c r="N323" s="251"/>
      <c r="O323" s="251"/>
      <c r="P323" s="251"/>
      <c r="Q323" s="251"/>
      <c r="R323" s="251"/>
      <c r="S323" s="251"/>
      <c r="T323" s="252"/>
      <c r="AT323" s="253" t="s">
        <v>184</v>
      </c>
      <c r="AU323" s="253" t="s">
        <v>176</v>
      </c>
      <c r="AV323" s="16" t="s">
        <v>182</v>
      </c>
      <c r="AW323" s="16" t="s">
        <v>34</v>
      </c>
      <c r="AX323" s="16" t="s">
        <v>83</v>
      </c>
      <c r="AY323" s="253" t="s">
        <v>175</v>
      </c>
    </row>
    <row r="324" spans="1:65" s="2" customFormat="1" ht="44.25" customHeight="1">
      <c r="A324" s="35"/>
      <c r="B324" s="36"/>
      <c r="C324" s="192" t="s">
        <v>335</v>
      </c>
      <c r="D324" s="192" t="s">
        <v>178</v>
      </c>
      <c r="E324" s="193" t="s">
        <v>336</v>
      </c>
      <c r="F324" s="194" t="s">
        <v>337</v>
      </c>
      <c r="G324" s="195" t="s">
        <v>242</v>
      </c>
      <c r="H324" s="196">
        <v>144.72999999999999</v>
      </c>
      <c r="I324" s="197"/>
      <c r="J324" s="198">
        <f>ROUND(I324*H324,2)</f>
        <v>0</v>
      </c>
      <c r="K324" s="194" t="s">
        <v>224</v>
      </c>
      <c r="L324" s="40"/>
      <c r="M324" s="199" t="s">
        <v>1</v>
      </c>
      <c r="N324" s="200" t="s">
        <v>41</v>
      </c>
      <c r="O324" s="72"/>
      <c r="P324" s="201">
        <f>O324*H324</f>
        <v>0</v>
      </c>
      <c r="Q324" s="201">
        <v>2.06E-2</v>
      </c>
      <c r="R324" s="201">
        <f>Q324*H324</f>
        <v>2.9814379999999998</v>
      </c>
      <c r="S324" s="201">
        <v>0</v>
      </c>
      <c r="T324" s="20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03" t="s">
        <v>182</v>
      </c>
      <c r="AT324" s="203" t="s">
        <v>178</v>
      </c>
      <c r="AU324" s="203" t="s">
        <v>176</v>
      </c>
      <c r="AY324" s="18" t="s">
        <v>175</v>
      </c>
      <c r="BE324" s="204">
        <f>IF(N324="základní",J324,0)</f>
        <v>0</v>
      </c>
      <c r="BF324" s="204">
        <f>IF(N324="snížená",J324,0)</f>
        <v>0</v>
      </c>
      <c r="BG324" s="204">
        <f>IF(N324="zákl. přenesená",J324,0)</f>
        <v>0</v>
      </c>
      <c r="BH324" s="204">
        <f>IF(N324="sníž. přenesená",J324,0)</f>
        <v>0</v>
      </c>
      <c r="BI324" s="204">
        <f>IF(N324="nulová",J324,0)</f>
        <v>0</v>
      </c>
      <c r="BJ324" s="18" t="s">
        <v>83</v>
      </c>
      <c r="BK324" s="204">
        <f>ROUND(I324*H324,2)</f>
        <v>0</v>
      </c>
      <c r="BL324" s="18" t="s">
        <v>182</v>
      </c>
      <c r="BM324" s="203" t="s">
        <v>338</v>
      </c>
    </row>
    <row r="325" spans="1:65" s="2" customFormat="1" ht="11.25">
      <c r="A325" s="35"/>
      <c r="B325" s="36"/>
      <c r="C325" s="37"/>
      <c r="D325" s="227" t="s">
        <v>193</v>
      </c>
      <c r="E325" s="37"/>
      <c r="F325" s="228" t="s">
        <v>339</v>
      </c>
      <c r="G325" s="37"/>
      <c r="H325" s="37"/>
      <c r="I325" s="229"/>
      <c r="J325" s="37"/>
      <c r="K325" s="37"/>
      <c r="L325" s="40"/>
      <c r="M325" s="230"/>
      <c r="N325" s="231"/>
      <c r="O325" s="72"/>
      <c r="P325" s="72"/>
      <c r="Q325" s="72"/>
      <c r="R325" s="72"/>
      <c r="S325" s="72"/>
      <c r="T325" s="73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T325" s="18" t="s">
        <v>193</v>
      </c>
      <c r="AU325" s="18" t="s">
        <v>176</v>
      </c>
    </row>
    <row r="326" spans="1:65" s="13" customFormat="1" ht="22.5">
      <c r="B326" s="205"/>
      <c r="C326" s="206"/>
      <c r="D326" s="207" t="s">
        <v>184</v>
      </c>
      <c r="E326" s="208" t="s">
        <v>1</v>
      </c>
      <c r="F326" s="209" t="s">
        <v>206</v>
      </c>
      <c r="G326" s="206"/>
      <c r="H326" s="208" t="s">
        <v>1</v>
      </c>
      <c r="I326" s="210"/>
      <c r="J326" s="206"/>
      <c r="K326" s="206"/>
      <c r="L326" s="211"/>
      <c r="M326" s="212"/>
      <c r="N326" s="213"/>
      <c r="O326" s="213"/>
      <c r="P326" s="213"/>
      <c r="Q326" s="213"/>
      <c r="R326" s="213"/>
      <c r="S326" s="213"/>
      <c r="T326" s="214"/>
      <c r="AT326" s="215" t="s">
        <v>184</v>
      </c>
      <c r="AU326" s="215" t="s">
        <v>176</v>
      </c>
      <c r="AV326" s="13" t="s">
        <v>83</v>
      </c>
      <c r="AW326" s="13" t="s">
        <v>34</v>
      </c>
      <c r="AX326" s="13" t="s">
        <v>76</v>
      </c>
      <c r="AY326" s="215" t="s">
        <v>175</v>
      </c>
    </row>
    <row r="327" spans="1:65" s="13" customFormat="1" ht="11.25">
      <c r="B327" s="205"/>
      <c r="C327" s="206"/>
      <c r="D327" s="207" t="s">
        <v>184</v>
      </c>
      <c r="E327" s="208" t="s">
        <v>1</v>
      </c>
      <c r="F327" s="209" t="s">
        <v>280</v>
      </c>
      <c r="G327" s="206"/>
      <c r="H327" s="208" t="s">
        <v>1</v>
      </c>
      <c r="I327" s="210"/>
      <c r="J327" s="206"/>
      <c r="K327" s="206"/>
      <c r="L327" s="211"/>
      <c r="M327" s="212"/>
      <c r="N327" s="213"/>
      <c r="O327" s="213"/>
      <c r="P327" s="213"/>
      <c r="Q327" s="213"/>
      <c r="R327" s="213"/>
      <c r="S327" s="213"/>
      <c r="T327" s="214"/>
      <c r="AT327" s="215" t="s">
        <v>184</v>
      </c>
      <c r="AU327" s="215" t="s">
        <v>176</v>
      </c>
      <c r="AV327" s="13" t="s">
        <v>83</v>
      </c>
      <c r="AW327" s="13" t="s">
        <v>34</v>
      </c>
      <c r="AX327" s="13" t="s">
        <v>76</v>
      </c>
      <c r="AY327" s="215" t="s">
        <v>175</v>
      </c>
    </row>
    <row r="328" spans="1:65" s="13" customFormat="1" ht="11.25">
      <c r="B328" s="205"/>
      <c r="C328" s="206"/>
      <c r="D328" s="207" t="s">
        <v>184</v>
      </c>
      <c r="E328" s="208" t="s">
        <v>1</v>
      </c>
      <c r="F328" s="209" t="s">
        <v>187</v>
      </c>
      <c r="G328" s="206"/>
      <c r="H328" s="208" t="s">
        <v>1</v>
      </c>
      <c r="I328" s="210"/>
      <c r="J328" s="206"/>
      <c r="K328" s="206"/>
      <c r="L328" s="211"/>
      <c r="M328" s="212"/>
      <c r="N328" s="213"/>
      <c r="O328" s="213"/>
      <c r="P328" s="213"/>
      <c r="Q328" s="213"/>
      <c r="R328" s="213"/>
      <c r="S328" s="213"/>
      <c r="T328" s="214"/>
      <c r="AT328" s="215" t="s">
        <v>184</v>
      </c>
      <c r="AU328" s="215" t="s">
        <v>176</v>
      </c>
      <c r="AV328" s="13" t="s">
        <v>83</v>
      </c>
      <c r="AW328" s="13" t="s">
        <v>34</v>
      </c>
      <c r="AX328" s="13" t="s">
        <v>76</v>
      </c>
      <c r="AY328" s="215" t="s">
        <v>175</v>
      </c>
    </row>
    <row r="329" spans="1:65" s="14" customFormat="1" ht="11.25">
      <c r="B329" s="216"/>
      <c r="C329" s="217"/>
      <c r="D329" s="207" t="s">
        <v>184</v>
      </c>
      <c r="E329" s="218" t="s">
        <v>1</v>
      </c>
      <c r="F329" s="219" t="s">
        <v>340</v>
      </c>
      <c r="G329" s="217"/>
      <c r="H329" s="220">
        <v>92.126999999999995</v>
      </c>
      <c r="I329" s="221"/>
      <c r="J329" s="217"/>
      <c r="K329" s="217"/>
      <c r="L329" s="222"/>
      <c r="M329" s="223"/>
      <c r="N329" s="224"/>
      <c r="O329" s="224"/>
      <c r="P329" s="224"/>
      <c r="Q329" s="224"/>
      <c r="R329" s="224"/>
      <c r="S329" s="224"/>
      <c r="T329" s="225"/>
      <c r="AT329" s="226" t="s">
        <v>184</v>
      </c>
      <c r="AU329" s="226" t="s">
        <v>176</v>
      </c>
      <c r="AV329" s="14" t="s">
        <v>85</v>
      </c>
      <c r="AW329" s="14" t="s">
        <v>34</v>
      </c>
      <c r="AX329" s="14" t="s">
        <v>76</v>
      </c>
      <c r="AY329" s="226" t="s">
        <v>175</v>
      </c>
    </row>
    <row r="330" spans="1:65" s="14" customFormat="1" ht="11.25">
      <c r="B330" s="216"/>
      <c r="C330" s="217"/>
      <c r="D330" s="207" t="s">
        <v>184</v>
      </c>
      <c r="E330" s="218" t="s">
        <v>1</v>
      </c>
      <c r="F330" s="219" t="s">
        <v>341</v>
      </c>
      <c r="G330" s="217"/>
      <c r="H330" s="220">
        <v>52.603000000000002</v>
      </c>
      <c r="I330" s="221"/>
      <c r="J330" s="217"/>
      <c r="K330" s="217"/>
      <c r="L330" s="222"/>
      <c r="M330" s="223"/>
      <c r="N330" s="224"/>
      <c r="O330" s="224"/>
      <c r="P330" s="224"/>
      <c r="Q330" s="224"/>
      <c r="R330" s="224"/>
      <c r="S330" s="224"/>
      <c r="T330" s="225"/>
      <c r="AT330" s="226" t="s">
        <v>184</v>
      </c>
      <c r="AU330" s="226" t="s">
        <v>176</v>
      </c>
      <c r="AV330" s="14" t="s">
        <v>85</v>
      </c>
      <c r="AW330" s="14" t="s">
        <v>34</v>
      </c>
      <c r="AX330" s="14" t="s">
        <v>76</v>
      </c>
      <c r="AY330" s="226" t="s">
        <v>175</v>
      </c>
    </row>
    <row r="331" spans="1:65" s="16" customFormat="1" ht="11.25">
      <c r="B331" s="243"/>
      <c r="C331" s="244"/>
      <c r="D331" s="207" t="s">
        <v>184</v>
      </c>
      <c r="E331" s="245" t="s">
        <v>1</v>
      </c>
      <c r="F331" s="246" t="s">
        <v>291</v>
      </c>
      <c r="G331" s="244"/>
      <c r="H331" s="247">
        <v>144.72999999999999</v>
      </c>
      <c r="I331" s="248"/>
      <c r="J331" s="244"/>
      <c r="K331" s="244"/>
      <c r="L331" s="249"/>
      <c r="M331" s="250"/>
      <c r="N331" s="251"/>
      <c r="O331" s="251"/>
      <c r="P331" s="251"/>
      <c r="Q331" s="251"/>
      <c r="R331" s="251"/>
      <c r="S331" s="251"/>
      <c r="T331" s="252"/>
      <c r="AT331" s="253" t="s">
        <v>184</v>
      </c>
      <c r="AU331" s="253" t="s">
        <v>176</v>
      </c>
      <c r="AV331" s="16" t="s">
        <v>182</v>
      </c>
      <c r="AW331" s="16" t="s">
        <v>34</v>
      </c>
      <c r="AX331" s="16" t="s">
        <v>83</v>
      </c>
      <c r="AY331" s="253" t="s">
        <v>175</v>
      </c>
    </row>
    <row r="332" spans="1:65" s="2" customFormat="1" ht="37.9" customHeight="1">
      <c r="A332" s="35"/>
      <c r="B332" s="36"/>
      <c r="C332" s="192" t="s">
        <v>7</v>
      </c>
      <c r="D332" s="192" t="s">
        <v>178</v>
      </c>
      <c r="E332" s="193" t="s">
        <v>342</v>
      </c>
      <c r="F332" s="194" t="s">
        <v>343</v>
      </c>
      <c r="G332" s="195" t="s">
        <v>242</v>
      </c>
      <c r="H332" s="196">
        <v>225.06700000000001</v>
      </c>
      <c r="I332" s="197"/>
      <c r="J332" s="198">
        <f>ROUND(I332*H332,2)</f>
        <v>0</v>
      </c>
      <c r="K332" s="194" t="s">
        <v>224</v>
      </c>
      <c r="L332" s="40"/>
      <c r="M332" s="199" t="s">
        <v>1</v>
      </c>
      <c r="N332" s="200" t="s">
        <v>41</v>
      </c>
      <c r="O332" s="72"/>
      <c r="P332" s="201">
        <f>O332*H332</f>
        <v>0</v>
      </c>
      <c r="Q332" s="201">
        <v>1.7600000000000001E-2</v>
      </c>
      <c r="R332" s="201">
        <f>Q332*H332</f>
        <v>3.9611792000000006</v>
      </c>
      <c r="S332" s="201">
        <v>0</v>
      </c>
      <c r="T332" s="202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03" t="s">
        <v>182</v>
      </c>
      <c r="AT332" s="203" t="s">
        <v>178</v>
      </c>
      <c r="AU332" s="203" t="s">
        <v>176</v>
      </c>
      <c r="AY332" s="18" t="s">
        <v>175</v>
      </c>
      <c r="BE332" s="204">
        <f>IF(N332="základní",J332,0)</f>
        <v>0</v>
      </c>
      <c r="BF332" s="204">
        <f>IF(N332="snížená",J332,0)</f>
        <v>0</v>
      </c>
      <c r="BG332" s="204">
        <f>IF(N332="zákl. přenesená",J332,0)</f>
        <v>0</v>
      </c>
      <c r="BH332" s="204">
        <f>IF(N332="sníž. přenesená",J332,0)</f>
        <v>0</v>
      </c>
      <c r="BI332" s="204">
        <f>IF(N332="nulová",J332,0)</f>
        <v>0</v>
      </c>
      <c r="BJ332" s="18" t="s">
        <v>83</v>
      </c>
      <c r="BK332" s="204">
        <f>ROUND(I332*H332,2)</f>
        <v>0</v>
      </c>
      <c r="BL332" s="18" t="s">
        <v>182</v>
      </c>
      <c r="BM332" s="203" t="s">
        <v>344</v>
      </c>
    </row>
    <row r="333" spans="1:65" s="2" customFormat="1" ht="11.25">
      <c r="A333" s="35"/>
      <c r="B333" s="36"/>
      <c r="C333" s="37"/>
      <c r="D333" s="227" t="s">
        <v>193</v>
      </c>
      <c r="E333" s="37"/>
      <c r="F333" s="228" t="s">
        <v>345</v>
      </c>
      <c r="G333" s="37"/>
      <c r="H333" s="37"/>
      <c r="I333" s="229"/>
      <c r="J333" s="37"/>
      <c r="K333" s="37"/>
      <c r="L333" s="40"/>
      <c r="M333" s="230"/>
      <c r="N333" s="231"/>
      <c r="O333" s="72"/>
      <c r="P333" s="72"/>
      <c r="Q333" s="72"/>
      <c r="R333" s="72"/>
      <c r="S333" s="72"/>
      <c r="T333" s="73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T333" s="18" t="s">
        <v>193</v>
      </c>
      <c r="AU333" s="18" t="s">
        <v>176</v>
      </c>
    </row>
    <row r="334" spans="1:65" s="13" customFormat="1" ht="22.5">
      <c r="B334" s="205"/>
      <c r="C334" s="206"/>
      <c r="D334" s="207" t="s">
        <v>184</v>
      </c>
      <c r="E334" s="208" t="s">
        <v>1</v>
      </c>
      <c r="F334" s="209" t="s">
        <v>206</v>
      </c>
      <c r="G334" s="206"/>
      <c r="H334" s="208" t="s">
        <v>1</v>
      </c>
      <c r="I334" s="210"/>
      <c r="J334" s="206"/>
      <c r="K334" s="206"/>
      <c r="L334" s="211"/>
      <c r="M334" s="212"/>
      <c r="N334" s="213"/>
      <c r="O334" s="213"/>
      <c r="P334" s="213"/>
      <c r="Q334" s="213"/>
      <c r="R334" s="213"/>
      <c r="S334" s="213"/>
      <c r="T334" s="214"/>
      <c r="AT334" s="215" t="s">
        <v>184</v>
      </c>
      <c r="AU334" s="215" t="s">
        <v>176</v>
      </c>
      <c r="AV334" s="13" t="s">
        <v>83</v>
      </c>
      <c r="AW334" s="13" t="s">
        <v>34</v>
      </c>
      <c r="AX334" s="13" t="s">
        <v>76</v>
      </c>
      <c r="AY334" s="215" t="s">
        <v>175</v>
      </c>
    </row>
    <row r="335" spans="1:65" s="13" customFormat="1" ht="11.25">
      <c r="B335" s="205"/>
      <c r="C335" s="206"/>
      <c r="D335" s="207" t="s">
        <v>184</v>
      </c>
      <c r="E335" s="208" t="s">
        <v>1</v>
      </c>
      <c r="F335" s="209" t="s">
        <v>280</v>
      </c>
      <c r="G335" s="206"/>
      <c r="H335" s="208" t="s">
        <v>1</v>
      </c>
      <c r="I335" s="210"/>
      <c r="J335" s="206"/>
      <c r="K335" s="206"/>
      <c r="L335" s="211"/>
      <c r="M335" s="212"/>
      <c r="N335" s="213"/>
      <c r="O335" s="213"/>
      <c r="P335" s="213"/>
      <c r="Q335" s="213"/>
      <c r="R335" s="213"/>
      <c r="S335" s="213"/>
      <c r="T335" s="214"/>
      <c r="AT335" s="215" t="s">
        <v>184</v>
      </c>
      <c r="AU335" s="215" t="s">
        <v>176</v>
      </c>
      <c r="AV335" s="13" t="s">
        <v>83</v>
      </c>
      <c r="AW335" s="13" t="s">
        <v>34</v>
      </c>
      <c r="AX335" s="13" t="s">
        <v>76</v>
      </c>
      <c r="AY335" s="215" t="s">
        <v>175</v>
      </c>
    </row>
    <row r="336" spans="1:65" s="13" customFormat="1" ht="11.25">
      <c r="B336" s="205"/>
      <c r="C336" s="206"/>
      <c r="D336" s="207" t="s">
        <v>184</v>
      </c>
      <c r="E336" s="208" t="s">
        <v>1</v>
      </c>
      <c r="F336" s="209" t="s">
        <v>187</v>
      </c>
      <c r="G336" s="206"/>
      <c r="H336" s="208" t="s">
        <v>1</v>
      </c>
      <c r="I336" s="210"/>
      <c r="J336" s="206"/>
      <c r="K336" s="206"/>
      <c r="L336" s="211"/>
      <c r="M336" s="212"/>
      <c r="N336" s="213"/>
      <c r="O336" s="213"/>
      <c r="P336" s="213"/>
      <c r="Q336" s="213"/>
      <c r="R336" s="213"/>
      <c r="S336" s="213"/>
      <c r="T336" s="214"/>
      <c r="AT336" s="215" t="s">
        <v>184</v>
      </c>
      <c r="AU336" s="215" t="s">
        <v>176</v>
      </c>
      <c r="AV336" s="13" t="s">
        <v>83</v>
      </c>
      <c r="AW336" s="13" t="s">
        <v>34</v>
      </c>
      <c r="AX336" s="13" t="s">
        <v>76</v>
      </c>
      <c r="AY336" s="215" t="s">
        <v>175</v>
      </c>
    </row>
    <row r="337" spans="1:65" s="13" customFormat="1" ht="11.25">
      <c r="B337" s="205"/>
      <c r="C337" s="206"/>
      <c r="D337" s="207" t="s">
        <v>184</v>
      </c>
      <c r="E337" s="208" t="s">
        <v>1</v>
      </c>
      <c r="F337" s="209" t="s">
        <v>215</v>
      </c>
      <c r="G337" s="206"/>
      <c r="H337" s="208" t="s">
        <v>1</v>
      </c>
      <c r="I337" s="210"/>
      <c r="J337" s="206"/>
      <c r="K337" s="206"/>
      <c r="L337" s="211"/>
      <c r="M337" s="212"/>
      <c r="N337" s="213"/>
      <c r="O337" s="213"/>
      <c r="P337" s="213"/>
      <c r="Q337" s="213"/>
      <c r="R337" s="213"/>
      <c r="S337" s="213"/>
      <c r="T337" s="214"/>
      <c r="AT337" s="215" t="s">
        <v>184</v>
      </c>
      <c r="AU337" s="215" t="s">
        <v>176</v>
      </c>
      <c r="AV337" s="13" t="s">
        <v>83</v>
      </c>
      <c r="AW337" s="13" t="s">
        <v>34</v>
      </c>
      <c r="AX337" s="13" t="s">
        <v>76</v>
      </c>
      <c r="AY337" s="215" t="s">
        <v>175</v>
      </c>
    </row>
    <row r="338" spans="1:65" s="14" customFormat="1" ht="11.25">
      <c r="B338" s="216"/>
      <c r="C338" s="217"/>
      <c r="D338" s="207" t="s">
        <v>184</v>
      </c>
      <c r="E338" s="218" t="s">
        <v>1</v>
      </c>
      <c r="F338" s="219" t="s">
        <v>346</v>
      </c>
      <c r="G338" s="217"/>
      <c r="H338" s="220">
        <v>152.40200000000002</v>
      </c>
      <c r="I338" s="221"/>
      <c r="J338" s="217"/>
      <c r="K338" s="217"/>
      <c r="L338" s="222"/>
      <c r="M338" s="223"/>
      <c r="N338" s="224"/>
      <c r="O338" s="224"/>
      <c r="P338" s="224"/>
      <c r="Q338" s="224"/>
      <c r="R338" s="224"/>
      <c r="S338" s="224"/>
      <c r="T338" s="225"/>
      <c r="AT338" s="226" t="s">
        <v>184</v>
      </c>
      <c r="AU338" s="226" t="s">
        <v>176</v>
      </c>
      <c r="AV338" s="14" t="s">
        <v>85</v>
      </c>
      <c r="AW338" s="14" t="s">
        <v>34</v>
      </c>
      <c r="AX338" s="14" t="s">
        <v>76</v>
      </c>
      <c r="AY338" s="226" t="s">
        <v>175</v>
      </c>
    </row>
    <row r="339" spans="1:65" s="14" customFormat="1" ht="11.25">
      <c r="B339" s="216"/>
      <c r="C339" s="217"/>
      <c r="D339" s="207" t="s">
        <v>184</v>
      </c>
      <c r="E339" s="218" t="s">
        <v>1</v>
      </c>
      <c r="F339" s="219" t="s">
        <v>347</v>
      </c>
      <c r="G339" s="217"/>
      <c r="H339" s="220">
        <v>72.664599999999993</v>
      </c>
      <c r="I339" s="221"/>
      <c r="J339" s="217"/>
      <c r="K339" s="217"/>
      <c r="L339" s="222"/>
      <c r="M339" s="223"/>
      <c r="N339" s="224"/>
      <c r="O339" s="224"/>
      <c r="P339" s="224"/>
      <c r="Q339" s="224"/>
      <c r="R339" s="224"/>
      <c r="S339" s="224"/>
      <c r="T339" s="225"/>
      <c r="AT339" s="226" t="s">
        <v>184</v>
      </c>
      <c r="AU339" s="226" t="s">
        <v>176</v>
      </c>
      <c r="AV339" s="14" t="s">
        <v>85</v>
      </c>
      <c r="AW339" s="14" t="s">
        <v>34</v>
      </c>
      <c r="AX339" s="14" t="s">
        <v>76</v>
      </c>
      <c r="AY339" s="226" t="s">
        <v>175</v>
      </c>
    </row>
    <row r="340" spans="1:65" s="2" customFormat="1" ht="24.2" customHeight="1">
      <c r="A340" s="35"/>
      <c r="B340" s="36"/>
      <c r="C340" s="192" t="s">
        <v>348</v>
      </c>
      <c r="D340" s="192" t="s">
        <v>178</v>
      </c>
      <c r="E340" s="193" t="s">
        <v>349</v>
      </c>
      <c r="F340" s="194" t="s">
        <v>350</v>
      </c>
      <c r="G340" s="195" t="s">
        <v>242</v>
      </c>
      <c r="H340" s="196">
        <v>255.297</v>
      </c>
      <c r="I340" s="197"/>
      <c r="J340" s="198">
        <f>ROUND(I340*H340,2)</f>
        <v>0</v>
      </c>
      <c r="K340" s="194" t="s">
        <v>1</v>
      </c>
      <c r="L340" s="40"/>
      <c r="M340" s="199" t="s">
        <v>1</v>
      </c>
      <c r="N340" s="200" t="s">
        <v>41</v>
      </c>
      <c r="O340" s="72"/>
      <c r="P340" s="201">
        <f>O340*H340</f>
        <v>0</v>
      </c>
      <c r="Q340" s="201">
        <v>2.5999999999999998E-4</v>
      </c>
      <c r="R340" s="201">
        <f>Q340*H340</f>
        <v>6.6377219999999987E-2</v>
      </c>
      <c r="S340" s="201">
        <v>0</v>
      </c>
      <c r="T340" s="202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03" t="s">
        <v>182</v>
      </c>
      <c r="AT340" s="203" t="s">
        <v>178</v>
      </c>
      <c r="AU340" s="203" t="s">
        <v>176</v>
      </c>
      <c r="AY340" s="18" t="s">
        <v>175</v>
      </c>
      <c r="BE340" s="204">
        <f>IF(N340="základní",J340,0)</f>
        <v>0</v>
      </c>
      <c r="BF340" s="204">
        <f>IF(N340="snížená",J340,0)</f>
        <v>0</v>
      </c>
      <c r="BG340" s="204">
        <f>IF(N340="zákl. přenesená",J340,0)</f>
        <v>0</v>
      </c>
      <c r="BH340" s="204">
        <f>IF(N340="sníž. přenesená",J340,0)</f>
        <v>0</v>
      </c>
      <c r="BI340" s="204">
        <f>IF(N340="nulová",J340,0)</f>
        <v>0</v>
      </c>
      <c r="BJ340" s="18" t="s">
        <v>83</v>
      </c>
      <c r="BK340" s="204">
        <f>ROUND(I340*H340,2)</f>
        <v>0</v>
      </c>
      <c r="BL340" s="18" t="s">
        <v>182</v>
      </c>
      <c r="BM340" s="203" t="s">
        <v>351</v>
      </c>
    </row>
    <row r="341" spans="1:65" s="13" customFormat="1" ht="22.5">
      <c r="B341" s="205"/>
      <c r="C341" s="206"/>
      <c r="D341" s="207" t="s">
        <v>184</v>
      </c>
      <c r="E341" s="208" t="s">
        <v>1</v>
      </c>
      <c r="F341" s="209" t="s">
        <v>206</v>
      </c>
      <c r="G341" s="206"/>
      <c r="H341" s="208" t="s">
        <v>1</v>
      </c>
      <c r="I341" s="210"/>
      <c r="J341" s="206"/>
      <c r="K341" s="206"/>
      <c r="L341" s="211"/>
      <c r="M341" s="212"/>
      <c r="N341" s="213"/>
      <c r="O341" s="213"/>
      <c r="P341" s="213"/>
      <c r="Q341" s="213"/>
      <c r="R341" s="213"/>
      <c r="S341" s="213"/>
      <c r="T341" s="214"/>
      <c r="AT341" s="215" t="s">
        <v>184</v>
      </c>
      <c r="AU341" s="215" t="s">
        <v>176</v>
      </c>
      <c r="AV341" s="13" t="s">
        <v>83</v>
      </c>
      <c r="AW341" s="13" t="s">
        <v>34</v>
      </c>
      <c r="AX341" s="13" t="s">
        <v>76</v>
      </c>
      <c r="AY341" s="215" t="s">
        <v>175</v>
      </c>
    </row>
    <row r="342" spans="1:65" s="13" customFormat="1" ht="11.25">
      <c r="B342" s="205"/>
      <c r="C342" s="206"/>
      <c r="D342" s="207" t="s">
        <v>184</v>
      </c>
      <c r="E342" s="208" t="s">
        <v>1</v>
      </c>
      <c r="F342" s="209" t="s">
        <v>280</v>
      </c>
      <c r="G342" s="206"/>
      <c r="H342" s="208" t="s">
        <v>1</v>
      </c>
      <c r="I342" s="210"/>
      <c r="J342" s="206"/>
      <c r="K342" s="206"/>
      <c r="L342" s="211"/>
      <c r="M342" s="212"/>
      <c r="N342" s="213"/>
      <c r="O342" s="213"/>
      <c r="P342" s="213"/>
      <c r="Q342" s="213"/>
      <c r="R342" s="213"/>
      <c r="S342" s="213"/>
      <c r="T342" s="214"/>
      <c r="AT342" s="215" t="s">
        <v>184</v>
      </c>
      <c r="AU342" s="215" t="s">
        <v>176</v>
      </c>
      <c r="AV342" s="13" t="s">
        <v>83</v>
      </c>
      <c r="AW342" s="13" t="s">
        <v>34</v>
      </c>
      <c r="AX342" s="13" t="s">
        <v>76</v>
      </c>
      <c r="AY342" s="215" t="s">
        <v>175</v>
      </c>
    </row>
    <row r="343" spans="1:65" s="13" customFormat="1" ht="11.25">
      <c r="B343" s="205"/>
      <c r="C343" s="206"/>
      <c r="D343" s="207" t="s">
        <v>184</v>
      </c>
      <c r="E343" s="208" t="s">
        <v>1</v>
      </c>
      <c r="F343" s="209" t="s">
        <v>187</v>
      </c>
      <c r="G343" s="206"/>
      <c r="H343" s="208" t="s">
        <v>1</v>
      </c>
      <c r="I343" s="210"/>
      <c r="J343" s="206"/>
      <c r="K343" s="206"/>
      <c r="L343" s="211"/>
      <c r="M343" s="212"/>
      <c r="N343" s="213"/>
      <c r="O343" s="213"/>
      <c r="P343" s="213"/>
      <c r="Q343" s="213"/>
      <c r="R343" s="213"/>
      <c r="S343" s="213"/>
      <c r="T343" s="214"/>
      <c r="AT343" s="215" t="s">
        <v>184</v>
      </c>
      <c r="AU343" s="215" t="s">
        <v>176</v>
      </c>
      <c r="AV343" s="13" t="s">
        <v>83</v>
      </c>
      <c r="AW343" s="13" t="s">
        <v>34</v>
      </c>
      <c r="AX343" s="13" t="s">
        <v>76</v>
      </c>
      <c r="AY343" s="215" t="s">
        <v>175</v>
      </c>
    </row>
    <row r="344" spans="1:65" s="13" customFormat="1" ht="22.5">
      <c r="B344" s="205"/>
      <c r="C344" s="206"/>
      <c r="D344" s="207" t="s">
        <v>184</v>
      </c>
      <c r="E344" s="208" t="s">
        <v>1</v>
      </c>
      <c r="F344" s="209" t="s">
        <v>352</v>
      </c>
      <c r="G344" s="206"/>
      <c r="H344" s="208" t="s">
        <v>1</v>
      </c>
      <c r="I344" s="210"/>
      <c r="J344" s="206"/>
      <c r="K344" s="206"/>
      <c r="L344" s="211"/>
      <c r="M344" s="212"/>
      <c r="N344" s="213"/>
      <c r="O344" s="213"/>
      <c r="P344" s="213"/>
      <c r="Q344" s="213"/>
      <c r="R344" s="213"/>
      <c r="S344" s="213"/>
      <c r="T344" s="214"/>
      <c r="AT344" s="215" t="s">
        <v>184</v>
      </c>
      <c r="AU344" s="215" t="s">
        <v>176</v>
      </c>
      <c r="AV344" s="13" t="s">
        <v>83</v>
      </c>
      <c r="AW344" s="13" t="s">
        <v>34</v>
      </c>
      <c r="AX344" s="13" t="s">
        <v>76</v>
      </c>
      <c r="AY344" s="215" t="s">
        <v>175</v>
      </c>
    </row>
    <row r="345" spans="1:65" s="13" customFormat="1" ht="11.25">
      <c r="B345" s="205"/>
      <c r="C345" s="206"/>
      <c r="D345" s="207" t="s">
        <v>184</v>
      </c>
      <c r="E345" s="208" t="s">
        <v>1</v>
      </c>
      <c r="F345" s="209" t="s">
        <v>353</v>
      </c>
      <c r="G345" s="206"/>
      <c r="H345" s="208" t="s">
        <v>1</v>
      </c>
      <c r="I345" s="210"/>
      <c r="J345" s="206"/>
      <c r="K345" s="206"/>
      <c r="L345" s="211"/>
      <c r="M345" s="212"/>
      <c r="N345" s="213"/>
      <c r="O345" s="213"/>
      <c r="P345" s="213"/>
      <c r="Q345" s="213"/>
      <c r="R345" s="213"/>
      <c r="S345" s="213"/>
      <c r="T345" s="214"/>
      <c r="AT345" s="215" t="s">
        <v>184</v>
      </c>
      <c r="AU345" s="215" t="s">
        <v>176</v>
      </c>
      <c r="AV345" s="13" t="s">
        <v>83</v>
      </c>
      <c r="AW345" s="13" t="s">
        <v>34</v>
      </c>
      <c r="AX345" s="13" t="s">
        <v>76</v>
      </c>
      <c r="AY345" s="215" t="s">
        <v>175</v>
      </c>
    </row>
    <row r="346" spans="1:65" s="14" customFormat="1" ht="11.25">
      <c r="B346" s="216"/>
      <c r="C346" s="217"/>
      <c r="D346" s="207" t="s">
        <v>184</v>
      </c>
      <c r="E346" s="218" t="s">
        <v>1</v>
      </c>
      <c r="F346" s="219" t="s">
        <v>354</v>
      </c>
      <c r="G346" s="217"/>
      <c r="H346" s="220">
        <v>49.935000000000002</v>
      </c>
      <c r="I346" s="221"/>
      <c r="J346" s="217"/>
      <c r="K346" s="217"/>
      <c r="L346" s="222"/>
      <c r="M346" s="223"/>
      <c r="N346" s="224"/>
      <c r="O346" s="224"/>
      <c r="P346" s="224"/>
      <c r="Q346" s="224"/>
      <c r="R346" s="224"/>
      <c r="S346" s="224"/>
      <c r="T346" s="225"/>
      <c r="AT346" s="226" t="s">
        <v>184</v>
      </c>
      <c r="AU346" s="226" t="s">
        <v>176</v>
      </c>
      <c r="AV346" s="14" t="s">
        <v>85</v>
      </c>
      <c r="AW346" s="14" t="s">
        <v>34</v>
      </c>
      <c r="AX346" s="14" t="s">
        <v>76</v>
      </c>
      <c r="AY346" s="226" t="s">
        <v>175</v>
      </c>
    </row>
    <row r="347" spans="1:65" s="14" customFormat="1" ht="11.25">
      <c r="B347" s="216"/>
      <c r="C347" s="217"/>
      <c r="D347" s="207" t="s">
        <v>184</v>
      </c>
      <c r="E347" s="218" t="s">
        <v>1</v>
      </c>
      <c r="F347" s="219" t="s">
        <v>355</v>
      </c>
      <c r="G347" s="217"/>
      <c r="H347" s="220">
        <v>13.686999999999999</v>
      </c>
      <c r="I347" s="221"/>
      <c r="J347" s="217"/>
      <c r="K347" s="217"/>
      <c r="L347" s="222"/>
      <c r="M347" s="223"/>
      <c r="N347" s="224"/>
      <c r="O347" s="224"/>
      <c r="P347" s="224"/>
      <c r="Q347" s="224"/>
      <c r="R347" s="224"/>
      <c r="S347" s="224"/>
      <c r="T347" s="225"/>
      <c r="AT347" s="226" t="s">
        <v>184</v>
      </c>
      <c r="AU347" s="226" t="s">
        <v>176</v>
      </c>
      <c r="AV347" s="14" t="s">
        <v>85</v>
      </c>
      <c r="AW347" s="14" t="s">
        <v>34</v>
      </c>
      <c r="AX347" s="14" t="s">
        <v>76</v>
      </c>
      <c r="AY347" s="226" t="s">
        <v>175</v>
      </c>
    </row>
    <row r="348" spans="1:65" s="14" customFormat="1" ht="11.25">
      <c r="B348" s="216"/>
      <c r="C348" s="217"/>
      <c r="D348" s="207" t="s">
        <v>184</v>
      </c>
      <c r="E348" s="218" t="s">
        <v>1</v>
      </c>
      <c r="F348" s="219" t="s">
        <v>356</v>
      </c>
      <c r="G348" s="217"/>
      <c r="H348" s="220">
        <v>20.190000000000001</v>
      </c>
      <c r="I348" s="221"/>
      <c r="J348" s="217"/>
      <c r="K348" s="217"/>
      <c r="L348" s="222"/>
      <c r="M348" s="223"/>
      <c r="N348" s="224"/>
      <c r="O348" s="224"/>
      <c r="P348" s="224"/>
      <c r="Q348" s="224"/>
      <c r="R348" s="224"/>
      <c r="S348" s="224"/>
      <c r="T348" s="225"/>
      <c r="AT348" s="226" t="s">
        <v>184</v>
      </c>
      <c r="AU348" s="226" t="s">
        <v>176</v>
      </c>
      <c r="AV348" s="14" t="s">
        <v>85</v>
      </c>
      <c r="AW348" s="14" t="s">
        <v>34</v>
      </c>
      <c r="AX348" s="14" t="s">
        <v>76</v>
      </c>
      <c r="AY348" s="226" t="s">
        <v>175</v>
      </c>
    </row>
    <row r="349" spans="1:65" s="14" customFormat="1" ht="11.25">
      <c r="B349" s="216"/>
      <c r="C349" s="217"/>
      <c r="D349" s="207" t="s">
        <v>184</v>
      </c>
      <c r="E349" s="218" t="s">
        <v>1</v>
      </c>
      <c r="F349" s="219" t="s">
        <v>357</v>
      </c>
      <c r="G349" s="217"/>
      <c r="H349" s="220">
        <v>2.75</v>
      </c>
      <c r="I349" s="221"/>
      <c r="J349" s="217"/>
      <c r="K349" s="217"/>
      <c r="L349" s="222"/>
      <c r="M349" s="223"/>
      <c r="N349" s="224"/>
      <c r="O349" s="224"/>
      <c r="P349" s="224"/>
      <c r="Q349" s="224"/>
      <c r="R349" s="224"/>
      <c r="S349" s="224"/>
      <c r="T349" s="225"/>
      <c r="AT349" s="226" t="s">
        <v>184</v>
      </c>
      <c r="AU349" s="226" t="s">
        <v>176</v>
      </c>
      <c r="AV349" s="14" t="s">
        <v>85</v>
      </c>
      <c r="AW349" s="14" t="s">
        <v>34</v>
      </c>
      <c r="AX349" s="14" t="s">
        <v>76</v>
      </c>
      <c r="AY349" s="226" t="s">
        <v>175</v>
      </c>
    </row>
    <row r="350" spans="1:65" s="15" customFormat="1" ht="11.25">
      <c r="B350" s="232"/>
      <c r="C350" s="233"/>
      <c r="D350" s="207" t="s">
        <v>184</v>
      </c>
      <c r="E350" s="234" t="s">
        <v>1</v>
      </c>
      <c r="F350" s="235" t="s">
        <v>290</v>
      </c>
      <c r="G350" s="233"/>
      <c r="H350" s="236">
        <v>86.561999999999998</v>
      </c>
      <c r="I350" s="237"/>
      <c r="J350" s="233"/>
      <c r="K350" s="233"/>
      <c r="L350" s="238"/>
      <c r="M350" s="239"/>
      <c r="N350" s="240"/>
      <c r="O350" s="240"/>
      <c r="P350" s="240"/>
      <c r="Q350" s="240"/>
      <c r="R350" s="240"/>
      <c r="S350" s="240"/>
      <c r="T350" s="241"/>
      <c r="AT350" s="242" t="s">
        <v>184</v>
      </c>
      <c r="AU350" s="242" t="s">
        <v>176</v>
      </c>
      <c r="AV350" s="15" t="s">
        <v>176</v>
      </c>
      <c r="AW350" s="15" t="s">
        <v>34</v>
      </c>
      <c r="AX350" s="15" t="s">
        <v>76</v>
      </c>
      <c r="AY350" s="242" t="s">
        <v>175</v>
      </c>
    </row>
    <row r="351" spans="1:65" s="13" customFormat="1" ht="11.25">
      <c r="B351" s="205"/>
      <c r="C351" s="206"/>
      <c r="D351" s="207" t="s">
        <v>184</v>
      </c>
      <c r="E351" s="208" t="s">
        <v>1</v>
      </c>
      <c r="F351" s="209" t="s">
        <v>358</v>
      </c>
      <c r="G351" s="206"/>
      <c r="H351" s="208" t="s">
        <v>1</v>
      </c>
      <c r="I351" s="210"/>
      <c r="J351" s="206"/>
      <c r="K351" s="206"/>
      <c r="L351" s="211"/>
      <c r="M351" s="212"/>
      <c r="N351" s="213"/>
      <c r="O351" s="213"/>
      <c r="P351" s="213"/>
      <c r="Q351" s="213"/>
      <c r="R351" s="213"/>
      <c r="S351" s="213"/>
      <c r="T351" s="214"/>
      <c r="AT351" s="215" t="s">
        <v>184</v>
      </c>
      <c r="AU351" s="215" t="s">
        <v>176</v>
      </c>
      <c r="AV351" s="13" t="s">
        <v>83</v>
      </c>
      <c r="AW351" s="13" t="s">
        <v>34</v>
      </c>
      <c r="AX351" s="13" t="s">
        <v>76</v>
      </c>
      <c r="AY351" s="215" t="s">
        <v>175</v>
      </c>
    </row>
    <row r="352" spans="1:65" s="14" customFormat="1" ht="11.25">
      <c r="B352" s="216"/>
      <c r="C352" s="217"/>
      <c r="D352" s="207" t="s">
        <v>184</v>
      </c>
      <c r="E352" s="218" t="s">
        <v>1</v>
      </c>
      <c r="F352" s="219" t="s">
        <v>359</v>
      </c>
      <c r="G352" s="217"/>
      <c r="H352" s="220">
        <v>16.600000000000001</v>
      </c>
      <c r="I352" s="221"/>
      <c r="J352" s="217"/>
      <c r="K352" s="217"/>
      <c r="L352" s="222"/>
      <c r="M352" s="223"/>
      <c r="N352" s="224"/>
      <c r="O352" s="224"/>
      <c r="P352" s="224"/>
      <c r="Q352" s="224"/>
      <c r="R352" s="224"/>
      <c r="S352" s="224"/>
      <c r="T352" s="225"/>
      <c r="AT352" s="226" t="s">
        <v>184</v>
      </c>
      <c r="AU352" s="226" t="s">
        <v>176</v>
      </c>
      <c r="AV352" s="14" t="s">
        <v>85</v>
      </c>
      <c r="AW352" s="14" t="s">
        <v>34</v>
      </c>
      <c r="AX352" s="14" t="s">
        <v>76</v>
      </c>
      <c r="AY352" s="226" t="s">
        <v>175</v>
      </c>
    </row>
    <row r="353" spans="1:65" s="14" customFormat="1" ht="11.25">
      <c r="B353" s="216"/>
      <c r="C353" s="217"/>
      <c r="D353" s="207" t="s">
        <v>184</v>
      </c>
      <c r="E353" s="218" t="s">
        <v>1</v>
      </c>
      <c r="F353" s="219" t="s">
        <v>360</v>
      </c>
      <c r="G353" s="217"/>
      <c r="H353" s="220">
        <v>16.52</v>
      </c>
      <c r="I353" s="221"/>
      <c r="J353" s="217"/>
      <c r="K353" s="217"/>
      <c r="L353" s="222"/>
      <c r="M353" s="223"/>
      <c r="N353" s="224"/>
      <c r="O353" s="224"/>
      <c r="P353" s="224"/>
      <c r="Q353" s="224"/>
      <c r="R353" s="224"/>
      <c r="S353" s="224"/>
      <c r="T353" s="225"/>
      <c r="AT353" s="226" t="s">
        <v>184</v>
      </c>
      <c r="AU353" s="226" t="s">
        <v>176</v>
      </c>
      <c r="AV353" s="14" t="s">
        <v>85</v>
      </c>
      <c r="AW353" s="14" t="s">
        <v>34</v>
      </c>
      <c r="AX353" s="14" t="s">
        <v>76</v>
      </c>
      <c r="AY353" s="226" t="s">
        <v>175</v>
      </c>
    </row>
    <row r="354" spans="1:65" s="14" customFormat="1" ht="11.25">
      <c r="B354" s="216"/>
      <c r="C354" s="217"/>
      <c r="D354" s="207" t="s">
        <v>184</v>
      </c>
      <c r="E354" s="218" t="s">
        <v>1</v>
      </c>
      <c r="F354" s="219" t="s">
        <v>361</v>
      </c>
      <c r="G354" s="217"/>
      <c r="H354" s="220">
        <v>18.085000000000001</v>
      </c>
      <c r="I354" s="221"/>
      <c r="J354" s="217"/>
      <c r="K354" s="217"/>
      <c r="L354" s="222"/>
      <c r="M354" s="223"/>
      <c r="N354" s="224"/>
      <c r="O354" s="224"/>
      <c r="P354" s="224"/>
      <c r="Q354" s="224"/>
      <c r="R354" s="224"/>
      <c r="S354" s="224"/>
      <c r="T354" s="225"/>
      <c r="AT354" s="226" t="s">
        <v>184</v>
      </c>
      <c r="AU354" s="226" t="s">
        <v>176</v>
      </c>
      <c r="AV354" s="14" t="s">
        <v>85</v>
      </c>
      <c r="AW354" s="14" t="s">
        <v>34</v>
      </c>
      <c r="AX354" s="14" t="s">
        <v>76</v>
      </c>
      <c r="AY354" s="226" t="s">
        <v>175</v>
      </c>
    </row>
    <row r="355" spans="1:65" s="14" customFormat="1" ht="11.25">
      <c r="B355" s="216"/>
      <c r="C355" s="217"/>
      <c r="D355" s="207" t="s">
        <v>184</v>
      </c>
      <c r="E355" s="218" t="s">
        <v>1</v>
      </c>
      <c r="F355" s="219" t="s">
        <v>362</v>
      </c>
      <c r="G355" s="217"/>
      <c r="H355" s="220">
        <v>18.914999999999999</v>
      </c>
      <c r="I355" s="221"/>
      <c r="J355" s="217"/>
      <c r="K355" s="217"/>
      <c r="L355" s="222"/>
      <c r="M355" s="223"/>
      <c r="N355" s="224"/>
      <c r="O355" s="224"/>
      <c r="P355" s="224"/>
      <c r="Q355" s="224"/>
      <c r="R355" s="224"/>
      <c r="S355" s="224"/>
      <c r="T355" s="225"/>
      <c r="AT355" s="226" t="s">
        <v>184</v>
      </c>
      <c r="AU355" s="226" t="s">
        <v>176</v>
      </c>
      <c r="AV355" s="14" t="s">
        <v>85</v>
      </c>
      <c r="AW355" s="14" t="s">
        <v>34</v>
      </c>
      <c r="AX355" s="14" t="s">
        <v>76</v>
      </c>
      <c r="AY355" s="226" t="s">
        <v>175</v>
      </c>
    </row>
    <row r="356" spans="1:65" s="14" customFormat="1" ht="11.25">
      <c r="B356" s="216"/>
      <c r="C356" s="217"/>
      <c r="D356" s="207" t="s">
        <v>184</v>
      </c>
      <c r="E356" s="218" t="s">
        <v>1</v>
      </c>
      <c r="F356" s="219" t="s">
        <v>363</v>
      </c>
      <c r="G356" s="217"/>
      <c r="H356" s="220">
        <v>23.38</v>
      </c>
      <c r="I356" s="221"/>
      <c r="J356" s="217"/>
      <c r="K356" s="217"/>
      <c r="L356" s="222"/>
      <c r="M356" s="223"/>
      <c r="N356" s="224"/>
      <c r="O356" s="224"/>
      <c r="P356" s="224"/>
      <c r="Q356" s="224"/>
      <c r="R356" s="224"/>
      <c r="S356" s="224"/>
      <c r="T356" s="225"/>
      <c r="AT356" s="226" t="s">
        <v>184</v>
      </c>
      <c r="AU356" s="226" t="s">
        <v>176</v>
      </c>
      <c r="AV356" s="14" t="s">
        <v>85</v>
      </c>
      <c r="AW356" s="14" t="s">
        <v>34</v>
      </c>
      <c r="AX356" s="14" t="s">
        <v>76</v>
      </c>
      <c r="AY356" s="226" t="s">
        <v>175</v>
      </c>
    </row>
    <row r="357" spans="1:65" s="14" customFormat="1" ht="11.25">
      <c r="B357" s="216"/>
      <c r="C357" s="217"/>
      <c r="D357" s="207" t="s">
        <v>184</v>
      </c>
      <c r="E357" s="218" t="s">
        <v>1</v>
      </c>
      <c r="F357" s="219" t="s">
        <v>364</v>
      </c>
      <c r="G357" s="217"/>
      <c r="H357" s="220">
        <v>35.344999999999999</v>
      </c>
      <c r="I357" s="221"/>
      <c r="J357" s="217"/>
      <c r="K357" s="217"/>
      <c r="L357" s="222"/>
      <c r="M357" s="223"/>
      <c r="N357" s="224"/>
      <c r="O357" s="224"/>
      <c r="P357" s="224"/>
      <c r="Q357" s="224"/>
      <c r="R357" s="224"/>
      <c r="S357" s="224"/>
      <c r="T357" s="225"/>
      <c r="AT357" s="226" t="s">
        <v>184</v>
      </c>
      <c r="AU357" s="226" t="s">
        <v>176</v>
      </c>
      <c r="AV357" s="14" t="s">
        <v>85</v>
      </c>
      <c r="AW357" s="14" t="s">
        <v>34</v>
      </c>
      <c r="AX357" s="14" t="s">
        <v>76</v>
      </c>
      <c r="AY357" s="226" t="s">
        <v>175</v>
      </c>
    </row>
    <row r="358" spans="1:65" s="14" customFormat="1" ht="11.25">
      <c r="B358" s="216"/>
      <c r="C358" s="217"/>
      <c r="D358" s="207" t="s">
        <v>184</v>
      </c>
      <c r="E358" s="218" t="s">
        <v>1</v>
      </c>
      <c r="F358" s="219" t="s">
        <v>365</v>
      </c>
      <c r="G358" s="217"/>
      <c r="H358" s="220">
        <v>6.84</v>
      </c>
      <c r="I358" s="221"/>
      <c r="J358" s="217"/>
      <c r="K358" s="217"/>
      <c r="L358" s="222"/>
      <c r="M358" s="223"/>
      <c r="N358" s="224"/>
      <c r="O358" s="224"/>
      <c r="P358" s="224"/>
      <c r="Q358" s="224"/>
      <c r="R358" s="224"/>
      <c r="S358" s="224"/>
      <c r="T358" s="225"/>
      <c r="AT358" s="226" t="s">
        <v>184</v>
      </c>
      <c r="AU358" s="226" t="s">
        <v>176</v>
      </c>
      <c r="AV358" s="14" t="s">
        <v>85</v>
      </c>
      <c r="AW358" s="14" t="s">
        <v>34</v>
      </c>
      <c r="AX358" s="14" t="s">
        <v>76</v>
      </c>
      <c r="AY358" s="226" t="s">
        <v>175</v>
      </c>
    </row>
    <row r="359" spans="1:65" s="14" customFormat="1" ht="11.25">
      <c r="B359" s="216"/>
      <c r="C359" s="217"/>
      <c r="D359" s="207" t="s">
        <v>184</v>
      </c>
      <c r="E359" s="218" t="s">
        <v>1</v>
      </c>
      <c r="F359" s="219" t="s">
        <v>366</v>
      </c>
      <c r="G359" s="217"/>
      <c r="H359" s="220">
        <v>12.01</v>
      </c>
      <c r="I359" s="221"/>
      <c r="J359" s="217"/>
      <c r="K359" s="217"/>
      <c r="L359" s="222"/>
      <c r="M359" s="223"/>
      <c r="N359" s="224"/>
      <c r="O359" s="224"/>
      <c r="P359" s="224"/>
      <c r="Q359" s="224"/>
      <c r="R359" s="224"/>
      <c r="S359" s="224"/>
      <c r="T359" s="225"/>
      <c r="AT359" s="226" t="s">
        <v>184</v>
      </c>
      <c r="AU359" s="226" t="s">
        <v>176</v>
      </c>
      <c r="AV359" s="14" t="s">
        <v>85</v>
      </c>
      <c r="AW359" s="14" t="s">
        <v>34</v>
      </c>
      <c r="AX359" s="14" t="s">
        <v>76</v>
      </c>
      <c r="AY359" s="226" t="s">
        <v>175</v>
      </c>
    </row>
    <row r="360" spans="1:65" s="14" customFormat="1" ht="11.25">
      <c r="B360" s="216"/>
      <c r="C360" s="217"/>
      <c r="D360" s="207" t="s">
        <v>184</v>
      </c>
      <c r="E360" s="218" t="s">
        <v>1</v>
      </c>
      <c r="F360" s="219" t="s">
        <v>367</v>
      </c>
      <c r="G360" s="217"/>
      <c r="H360" s="220">
        <v>21.04</v>
      </c>
      <c r="I360" s="221"/>
      <c r="J360" s="217"/>
      <c r="K360" s="217"/>
      <c r="L360" s="222"/>
      <c r="M360" s="223"/>
      <c r="N360" s="224"/>
      <c r="O360" s="224"/>
      <c r="P360" s="224"/>
      <c r="Q360" s="224"/>
      <c r="R360" s="224"/>
      <c r="S360" s="224"/>
      <c r="T360" s="225"/>
      <c r="AT360" s="226" t="s">
        <v>184</v>
      </c>
      <c r="AU360" s="226" t="s">
        <v>176</v>
      </c>
      <c r="AV360" s="14" t="s">
        <v>85</v>
      </c>
      <c r="AW360" s="14" t="s">
        <v>34</v>
      </c>
      <c r="AX360" s="14" t="s">
        <v>76</v>
      </c>
      <c r="AY360" s="226" t="s">
        <v>175</v>
      </c>
    </row>
    <row r="361" spans="1:65" s="15" customFormat="1" ht="11.25">
      <c r="B361" s="232"/>
      <c r="C361" s="233"/>
      <c r="D361" s="207" t="s">
        <v>184</v>
      </c>
      <c r="E361" s="234" t="s">
        <v>1</v>
      </c>
      <c r="F361" s="235" t="s">
        <v>290</v>
      </c>
      <c r="G361" s="233"/>
      <c r="H361" s="236">
        <v>168.73500000000001</v>
      </c>
      <c r="I361" s="237"/>
      <c r="J361" s="233"/>
      <c r="K361" s="233"/>
      <c r="L361" s="238"/>
      <c r="M361" s="239"/>
      <c r="N361" s="240"/>
      <c r="O361" s="240"/>
      <c r="P361" s="240"/>
      <c r="Q361" s="240"/>
      <c r="R361" s="240"/>
      <c r="S361" s="240"/>
      <c r="T361" s="241"/>
      <c r="AT361" s="242" t="s">
        <v>184</v>
      </c>
      <c r="AU361" s="242" t="s">
        <v>176</v>
      </c>
      <c r="AV361" s="15" t="s">
        <v>176</v>
      </c>
      <c r="AW361" s="15" t="s">
        <v>34</v>
      </c>
      <c r="AX361" s="15" t="s">
        <v>76</v>
      </c>
      <c r="AY361" s="242" t="s">
        <v>175</v>
      </c>
    </row>
    <row r="362" spans="1:65" s="16" customFormat="1" ht="11.25">
      <c r="B362" s="243"/>
      <c r="C362" s="244"/>
      <c r="D362" s="207" t="s">
        <v>184</v>
      </c>
      <c r="E362" s="245" t="s">
        <v>1</v>
      </c>
      <c r="F362" s="246" t="s">
        <v>291</v>
      </c>
      <c r="G362" s="244"/>
      <c r="H362" s="247">
        <v>255.297</v>
      </c>
      <c r="I362" s="248"/>
      <c r="J362" s="244"/>
      <c r="K362" s="244"/>
      <c r="L362" s="249"/>
      <c r="M362" s="250"/>
      <c r="N362" s="251"/>
      <c r="O362" s="251"/>
      <c r="P362" s="251"/>
      <c r="Q362" s="251"/>
      <c r="R362" s="251"/>
      <c r="S362" s="251"/>
      <c r="T362" s="252"/>
      <c r="AT362" s="253" t="s">
        <v>184</v>
      </c>
      <c r="AU362" s="253" t="s">
        <v>176</v>
      </c>
      <c r="AV362" s="16" t="s">
        <v>182</v>
      </c>
      <c r="AW362" s="16" t="s">
        <v>34</v>
      </c>
      <c r="AX362" s="16" t="s">
        <v>83</v>
      </c>
      <c r="AY362" s="253" t="s">
        <v>175</v>
      </c>
    </row>
    <row r="363" spans="1:65" s="12" customFormat="1" ht="20.85" customHeight="1">
      <c r="B363" s="176"/>
      <c r="C363" s="177"/>
      <c r="D363" s="178" t="s">
        <v>75</v>
      </c>
      <c r="E363" s="190" t="s">
        <v>368</v>
      </c>
      <c r="F363" s="190" t="s">
        <v>369</v>
      </c>
      <c r="G363" s="177"/>
      <c r="H363" s="177"/>
      <c r="I363" s="180"/>
      <c r="J363" s="191">
        <f>BK363</f>
        <v>0</v>
      </c>
      <c r="K363" s="177"/>
      <c r="L363" s="182"/>
      <c r="M363" s="183"/>
      <c r="N363" s="184"/>
      <c r="O363" s="184"/>
      <c r="P363" s="185">
        <f>SUM(P364:P564)</f>
        <v>0</v>
      </c>
      <c r="Q363" s="184"/>
      <c r="R363" s="185">
        <f>SUM(R364:R564)</f>
        <v>55.990508259999999</v>
      </c>
      <c r="S363" s="184"/>
      <c r="T363" s="186">
        <f>SUM(T364:T564)</f>
        <v>0</v>
      </c>
      <c r="AR363" s="187" t="s">
        <v>83</v>
      </c>
      <c r="AT363" s="188" t="s">
        <v>75</v>
      </c>
      <c r="AU363" s="188" t="s">
        <v>85</v>
      </c>
      <c r="AY363" s="187" t="s">
        <v>175</v>
      </c>
      <c r="BK363" s="189">
        <f>SUM(BK364:BK564)</f>
        <v>0</v>
      </c>
    </row>
    <row r="364" spans="1:65" s="2" customFormat="1" ht="33" customHeight="1">
      <c r="A364" s="35"/>
      <c r="B364" s="36"/>
      <c r="C364" s="192" t="s">
        <v>370</v>
      </c>
      <c r="D364" s="192" t="s">
        <v>178</v>
      </c>
      <c r="E364" s="193" t="s">
        <v>371</v>
      </c>
      <c r="F364" s="194" t="s">
        <v>372</v>
      </c>
      <c r="G364" s="195" t="s">
        <v>203</v>
      </c>
      <c r="H364" s="196">
        <v>14.452999999999999</v>
      </c>
      <c r="I364" s="197"/>
      <c r="J364" s="198">
        <f>ROUND(I364*H364,2)</f>
        <v>0</v>
      </c>
      <c r="K364" s="194" t="s">
        <v>224</v>
      </c>
      <c r="L364" s="40"/>
      <c r="M364" s="199" t="s">
        <v>1</v>
      </c>
      <c r="N364" s="200" t="s">
        <v>41</v>
      </c>
      <c r="O364" s="72"/>
      <c r="P364" s="201">
        <f>O364*H364</f>
        <v>0</v>
      </c>
      <c r="Q364" s="201">
        <v>2.5018699999999998</v>
      </c>
      <c r="R364" s="201">
        <f>Q364*H364</f>
        <v>36.159527109999999</v>
      </c>
      <c r="S364" s="201">
        <v>0</v>
      </c>
      <c r="T364" s="202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03" t="s">
        <v>182</v>
      </c>
      <c r="AT364" s="203" t="s">
        <v>178</v>
      </c>
      <c r="AU364" s="203" t="s">
        <v>176</v>
      </c>
      <c r="AY364" s="18" t="s">
        <v>175</v>
      </c>
      <c r="BE364" s="204">
        <f>IF(N364="základní",J364,0)</f>
        <v>0</v>
      </c>
      <c r="BF364" s="204">
        <f>IF(N364="snížená",J364,0)</f>
        <v>0</v>
      </c>
      <c r="BG364" s="204">
        <f>IF(N364="zákl. přenesená",J364,0)</f>
        <v>0</v>
      </c>
      <c r="BH364" s="204">
        <f>IF(N364="sníž. přenesená",J364,0)</f>
        <v>0</v>
      </c>
      <c r="BI364" s="204">
        <f>IF(N364="nulová",J364,0)</f>
        <v>0</v>
      </c>
      <c r="BJ364" s="18" t="s">
        <v>83</v>
      </c>
      <c r="BK364" s="204">
        <f>ROUND(I364*H364,2)</f>
        <v>0</v>
      </c>
      <c r="BL364" s="18" t="s">
        <v>182</v>
      </c>
      <c r="BM364" s="203" t="s">
        <v>373</v>
      </c>
    </row>
    <row r="365" spans="1:65" s="2" customFormat="1" ht="11.25">
      <c r="A365" s="35"/>
      <c r="B365" s="36"/>
      <c r="C365" s="37"/>
      <c r="D365" s="227" t="s">
        <v>193</v>
      </c>
      <c r="E365" s="37"/>
      <c r="F365" s="228" t="s">
        <v>374</v>
      </c>
      <c r="G365" s="37"/>
      <c r="H365" s="37"/>
      <c r="I365" s="229"/>
      <c r="J365" s="37"/>
      <c r="K365" s="37"/>
      <c r="L365" s="40"/>
      <c r="M365" s="230"/>
      <c r="N365" s="231"/>
      <c r="O365" s="72"/>
      <c r="P365" s="72"/>
      <c r="Q365" s="72"/>
      <c r="R365" s="72"/>
      <c r="S365" s="72"/>
      <c r="T365" s="73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T365" s="18" t="s">
        <v>193</v>
      </c>
      <c r="AU365" s="18" t="s">
        <v>176</v>
      </c>
    </row>
    <row r="366" spans="1:65" s="13" customFormat="1" ht="22.5">
      <c r="B366" s="205"/>
      <c r="C366" s="206"/>
      <c r="D366" s="207" t="s">
        <v>184</v>
      </c>
      <c r="E366" s="208" t="s">
        <v>1</v>
      </c>
      <c r="F366" s="209" t="s">
        <v>206</v>
      </c>
      <c r="G366" s="206"/>
      <c r="H366" s="208" t="s">
        <v>1</v>
      </c>
      <c r="I366" s="210"/>
      <c r="J366" s="206"/>
      <c r="K366" s="206"/>
      <c r="L366" s="211"/>
      <c r="M366" s="212"/>
      <c r="N366" s="213"/>
      <c r="O366" s="213"/>
      <c r="P366" s="213"/>
      <c r="Q366" s="213"/>
      <c r="R366" s="213"/>
      <c r="S366" s="213"/>
      <c r="T366" s="214"/>
      <c r="AT366" s="215" t="s">
        <v>184</v>
      </c>
      <c r="AU366" s="215" t="s">
        <v>176</v>
      </c>
      <c r="AV366" s="13" t="s">
        <v>83</v>
      </c>
      <c r="AW366" s="13" t="s">
        <v>34</v>
      </c>
      <c r="AX366" s="13" t="s">
        <v>76</v>
      </c>
      <c r="AY366" s="215" t="s">
        <v>175</v>
      </c>
    </row>
    <row r="367" spans="1:65" s="13" customFormat="1" ht="11.25">
      <c r="B367" s="205"/>
      <c r="C367" s="206"/>
      <c r="D367" s="207" t="s">
        <v>184</v>
      </c>
      <c r="E367" s="208" t="s">
        <v>1</v>
      </c>
      <c r="F367" s="209" t="s">
        <v>280</v>
      </c>
      <c r="G367" s="206"/>
      <c r="H367" s="208" t="s">
        <v>1</v>
      </c>
      <c r="I367" s="210"/>
      <c r="J367" s="206"/>
      <c r="K367" s="206"/>
      <c r="L367" s="211"/>
      <c r="M367" s="212"/>
      <c r="N367" s="213"/>
      <c r="O367" s="213"/>
      <c r="P367" s="213"/>
      <c r="Q367" s="213"/>
      <c r="R367" s="213"/>
      <c r="S367" s="213"/>
      <c r="T367" s="214"/>
      <c r="AT367" s="215" t="s">
        <v>184</v>
      </c>
      <c r="AU367" s="215" t="s">
        <v>176</v>
      </c>
      <c r="AV367" s="13" t="s">
        <v>83</v>
      </c>
      <c r="AW367" s="13" t="s">
        <v>34</v>
      </c>
      <c r="AX367" s="13" t="s">
        <v>76</v>
      </c>
      <c r="AY367" s="215" t="s">
        <v>175</v>
      </c>
    </row>
    <row r="368" spans="1:65" s="13" customFormat="1" ht="11.25">
      <c r="B368" s="205"/>
      <c r="C368" s="206"/>
      <c r="D368" s="207" t="s">
        <v>184</v>
      </c>
      <c r="E368" s="208" t="s">
        <v>1</v>
      </c>
      <c r="F368" s="209" t="s">
        <v>187</v>
      </c>
      <c r="G368" s="206"/>
      <c r="H368" s="208" t="s">
        <v>1</v>
      </c>
      <c r="I368" s="210"/>
      <c r="J368" s="206"/>
      <c r="K368" s="206"/>
      <c r="L368" s="211"/>
      <c r="M368" s="212"/>
      <c r="N368" s="213"/>
      <c r="O368" s="213"/>
      <c r="P368" s="213"/>
      <c r="Q368" s="213"/>
      <c r="R368" s="213"/>
      <c r="S368" s="213"/>
      <c r="T368" s="214"/>
      <c r="AT368" s="215" t="s">
        <v>184</v>
      </c>
      <c r="AU368" s="215" t="s">
        <v>176</v>
      </c>
      <c r="AV368" s="13" t="s">
        <v>83</v>
      </c>
      <c r="AW368" s="13" t="s">
        <v>34</v>
      </c>
      <c r="AX368" s="13" t="s">
        <v>76</v>
      </c>
      <c r="AY368" s="215" t="s">
        <v>175</v>
      </c>
    </row>
    <row r="369" spans="2:51" s="13" customFormat="1" ht="11.25">
      <c r="B369" s="205"/>
      <c r="C369" s="206"/>
      <c r="D369" s="207" t="s">
        <v>184</v>
      </c>
      <c r="E369" s="208" t="s">
        <v>1</v>
      </c>
      <c r="F369" s="209" t="s">
        <v>375</v>
      </c>
      <c r="G369" s="206"/>
      <c r="H369" s="208" t="s">
        <v>1</v>
      </c>
      <c r="I369" s="210"/>
      <c r="J369" s="206"/>
      <c r="K369" s="206"/>
      <c r="L369" s="211"/>
      <c r="M369" s="212"/>
      <c r="N369" s="213"/>
      <c r="O369" s="213"/>
      <c r="P369" s="213"/>
      <c r="Q369" s="213"/>
      <c r="R369" s="213"/>
      <c r="S369" s="213"/>
      <c r="T369" s="214"/>
      <c r="AT369" s="215" t="s">
        <v>184</v>
      </c>
      <c r="AU369" s="215" t="s">
        <v>176</v>
      </c>
      <c r="AV369" s="13" t="s">
        <v>83</v>
      </c>
      <c r="AW369" s="13" t="s">
        <v>34</v>
      </c>
      <c r="AX369" s="13" t="s">
        <v>76</v>
      </c>
      <c r="AY369" s="215" t="s">
        <v>175</v>
      </c>
    </row>
    <row r="370" spans="2:51" s="13" customFormat="1" ht="11.25">
      <c r="B370" s="205"/>
      <c r="C370" s="206"/>
      <c r="D370" s="207" t="s">
        <v>184</v>
      </c>
      <c r="E370" s="208" t="s">
        <v>1</v>
      </c>
      <c r="F370" s="209" t="s">
        <v>376</v>
      </c>
      <c r="G370" s="206"/>
      <c r="H370" s="208" t="s">
        <v>1</v>
      </c>
      <c r="I370" s="210"/>
      <c r="J370" s="206"/>
      <c r="K370" s="206"/>
      <c r="L370" s="211"/>
      <c r="M370" s="212"/>
      <c r="N370" s="213"/>
      <c r="O370" s="213"/>
      <c r="P370" s="213"/>
      <c r="Q370" s="213"/>
      <c r="R370" s="213"/>
      <c r="S370" s="213"/>
      <c r="T370" s="214"/>
      <c r="AT370" s="215" t="s">
        <v>184</v>
      </c>
      <c r="AU370" s="215" t="s">
        <v>176</v>
      </c>
      <c r="AV370" s="13" t="s">
        <v>83</v>
      </c>
      <c r="AW370" s="13" t="s">
        <v>34</v>
      </c>
      <c r="AX370" s="13" t="s">
        <v>76</v>
      </c>
      <c r="AY370" s="215" t="s">
        <v>175</v>
      </c>
    </row>
    <row r="371" spans="2:51" s="14" customFormat="1" ht="11.25">
      <c r="B371" s="216"/>
      <c r="C371" s="217"/>
      <c r="D371" s="207" t="s">
        <v>184</v>
      </c>
      <c r="E371" s="218" t="s">
        <v>1</v>
      </c>
      <c r="F371" s="219" t="s">
        <v>377</v>
      </c>
      <c r="G371" s="217"/>
      <c r="H371" s="220">
        <v>0.30374999999999996</v>
      </c>
      <c r="I371" s="221"/>
      <c r="J371" s="217"/>
      <c r="K371" s="217"/>
      <c r="L371" s="222"/>
      <c r="M371" s="223"/>
      <c r="N371" s="224"/>
      <c r="O371" s="224"/>
      <c r="P371" s="224"/>
      <c r="Q371" s="224"/>
      <c r="R371" s="224"/>
      <c r="S371" s="224"/>
      <c r="T371" s="225"/>
      <c r="AT371" s="226" t="s">
        <v>184</v>
      </c>
      <c r="AU371" s="226" t="s">
        <v>176</v>
      </c>
      <c r="AV371" s="14" t="s">
        <v>85</v>
      </c>
      <c r="AW371" s="14" t="s">
        <v>34</v>
      </c>
      <c r="AX371" s="14" t="s">
        <v>76</v>
      </c>
      <c r="AY371" s="226" t="s">
        <v>175</v>
      </c>
    </row>
    <row r="372" spans="2:51" s="14" customFormat="1" ht="11.25">
      <c r="B372" s="216"/>
      <c r="C372" s="217"/>
      <c r="D372" s="207" t="s">
        <v>184</v>
      </c>
      <c r="E372" s="218" t="s">
        <v>1</v>
      </c>
      <c r="F372" s="219" t="s">
        <v>378</v>
      </c>
      <c r="G372" s="217"/>
      <c r="H372" s="220">
        <v>0.78</v>
      </c>
      <c r="I372" s="221"/>
      <c r="J372" s="217"/>
      <c r="K372" s="217"/>
      <c r="L372" s="222"/>
      <c r="M372" s="223"/>
      <c r="N372" s="224"/>
      <c r="O372" s="224"/>
      <c r="P372" s="224"/>
      <c r="Q372" s="224"/>
      <c r="R372" s="224"/>
      <c r="S372" s="224"/>
      <c r="T372" s="225"/>
      <c r="AT372" s="226" t="s">
        <v>184</v>
      </c>
      <c r="AU372" s="226" t="s">
        <v>176</v>
      </c>
      <c r="AV372" s="14" t="s">
        <v>85</v>
      </c>
      <c r="AW372" s="14" t="s">
        <v>34</v>
      </c>
      <c r="AX372" s="14" t="s">
        <v>76</v>
      </c>
      <c r="AY372" s="226" t="s">
        <v>175</v>
      </c>
    </row>
    <row r="373" spans="2:51" s="14" customFormat="1" ht="11.25">
      <c r="B373" s="216"/>
      <c r="C373" s="217"/>
      <c r="D373" s="207" t="s">
        <v>184</v>
      </c>
      <c r="E373" s="218" t="s">
        <v>1</v>
      </c>
      <c r="F373" s="219" t="s">
        <v>379</v>
      </c>
      <c r="G373" s="217"/>
      <c r="H373" s="220">
        <v>1.4774999999999998</v>
      </c>
      <c r="I373" s="221"/>
      <c r="J373" s="217"/>
      <c r="K373" s="217"/>
      <c r="L373" s="222"/>
      <c r="M373" s="223"/>
      <c r="N373" s="224"/>
      <c r="O373" s="224"/>
      <c r="P373" s="224"/>
      <c r="Q373" s="224"/>
      <c r="R373" s="224"/>
      <c r="S373" s="224"/>
      <c r="T373" s="225"/>
      <c r="AT373" s="226" t="s">
        <v>184</v>
      </c>
      <c r="AU373" s="226" t="s">
        <v>176</v>
      </c>
      <c r="AV373" s="14" t="s">
        <v>85</v>
      </c>
      <c r="AW373" s="14" t="s">
        <v>34</v>
      </c>
      <c r="AX373" s="14" t="s">
        <v>76</v>
      </c>
      <c r="AY373" s="226" t="s">
        <v>175</v>
      </c>
    </row>
    <row r="374" spans="2:51" s="14" customFormat="1" ht="11.25">
      <c r="B374" s="216"/>
      <c r="C374" s="217"/>
      <c r="D374" s="207" t="s">
        <v>184</v>
      </c>
      <c r="E374" s="218" t="s">
        <v>1</v>
      </c>
      <c r="F374" s="219" t="s">
        <v>380</v>
      </c>
      <c r="G374" s="217"/>
      <c r="H374" s="220">
        <v>0.315</v>
      </c>
      <c r="I374" s="221"/>
      <c r="J374" s="217"/>
      <c r="K374" s="217"/>
      <c r="L374" s="222"/>
      <c r="M374" s="223"/>
      <c r="N374" s="224"/>
      <c r="O374" s="224"/>
      <c r="P374" s="224"/>
      <c r="Q374" s="224"/>
      <c r="R374" s="224"/>
      <c r="S374" s="224"/>
      <c r="T374" s="225"/>
      <c r="AT374" s="226" t="s">
        <v>184</v>
      </c>
      <c r="AU374" s="226" t="s">
        <v>176</v>
      </c>
      <c r="AV374" s="14" t="s">
        <v>85</v>
      </c>
      <c r="AW374" s="14" t="s">
        <v>34</v>
      </c>
      <c r="AX374" s="14" t="s">
        <v>76</v>
      </c>
      <c r="AY374" s="226" t="s">
        <v>175</v>
      </c>
    </row>
    <row r="375" spans="2:51" s="14" customFormat="1" ht="11.25">
      <c r="B375" s="216"/>
      <c r="C375" s="217"/>
      <c r="D375" s="207" t="s">
        <v>184</v>
      </c>
      <c r="E375" s="218" t="s">
        <v>1</v>
      </c>
      <c r="F375" s="219" t="s">
        <v>381</v>
      </c>
      <c r="G375" s="217"/>
      <c r="H375" s="220">
        <v>1.0687499999999999</v>
      </c>
      <c r="I375" s="221"/>
      <c r="J375" s="217"/>
      <c r="K375" s="217"/>
      <c r="L375" s="222"/>
      <c r="M375" s="223"/>
      <c r="N375" s="224"/>
      <c r="O375" s="224"/>
      <c r="P375" s="224"/>
      <c r="Q375" s="224"/>
      <c r="R375" s="224"/>
      <c r="S375" s="224"/>
      <c r="T375" s="225"/>
      <c r="AT375" s="226" t="s">
        <v>184</v>
      </c>
      <c r="AU375" s="226" t="s">
        <v>176</v>
      </c>
      <c r="AV375" s="14" t="s">
        <v>85</v>
      </c>
      <c r="AW375" s="14" t="s">
        <v>34</v>
      </c>
      <c r="AX375" s="14" t="s">
        <v>76</v>
      </c>
      <c r="AY375" s="226" t="s">
        <v>175</v>
      </c>
    </row>
    <row r="376" spans="2:51" s="15" customFormat="1" ht="11.25">
      <c r="B376" s="232"/>
      <c r="C376" s="233"/>
      <c r="D376" s="207" t="s">
        <v>184</v>
      </c>
      <c r="E376" s="234" t="s">
        <v>1</v>
      </c>
      <c r="F376" s="235" t="s">
        <v>290</v>
      </c>
      <c r="G376" s="233"/>
      <c r="H376" s="236">
        <v>3.9449999999999994</v>
      </c>
      <c r="I376" s="237"/>
      <c r="J376" s="233"/>
      <c r="K376" s="233"/>
      <c r="L376" s="238"/>
      <c r="M376" s="239"/>
      <c r="N376" s="240"/>
      <c r="O376" s="240"/>
      <c r="P376" s="240"/>
      <c r="Q376" s="240"/>
      <c r="R376" s="240"/>
      <c r="S376" s="240"/>
      <c r="T376" s="241"/>
      <c r="AT376" s="242" t="s">
        <v>184</v>
      </c>
      <c r="AU376" s="242" t="s">
        <v>176</v>
      </c>
      <c r="AV376" s="15" t="s">
        <v>176</v>
      </c>
      <c r="AW376" s="15" t="s">
        <v>34</v>
      </c>
      <c r="AX376" s="15" t="s">
        <v>76</v>
      </c>
      <c r="AY376" s="242" t="s">
        <v>175</v>
      </c>
    </row>
    <row r="377" spans="2:51" s="13" customFormat="1" ht="11.25">
      <c r="B377" s="205"/>
      <c r="C377" s="206"/>
      <c r="D377" s="207" t="s">
        <v>184</v>
      </c>
      <c r="E377" s="208" t="s">
        <v>1</v>
      </c>
      <c r="F377" s="209" t="s">
        <v>382</v>
      </c>
      <c r="G377" s="206"/>
      <c r="H377" s="208" t="s">
        <v>1</v>
      </c>
      <c r="I377" s="210"/>
      <c r="J377" s="206"/>
      <c r="K377" s="206"/>
      <c r="L377" s="211"/>
      <c r="M377" s="212"/>
      <c r="N377" s="213"/>
      <c r="O377" s="213"/>
      <c r="P377" s="213"/>
      <c r="Q377" s="213"/>
      <c r="R377" s="213"/>
      <c r="S377" s="213"/>
      <c r="T377" s="214"/>
      <c r="AT377" s="215" t="s">
        <v>184</v>
      </c>
      <c r="AU377" s="215" t="s">
        <v>176</v>
      </c>
      <c r="AV377" s="13" t="s">
        <v>83</v>
      </c>
      <c r="AW377" s="13" t="s">
        <v>34</v>
      </c>
      <c r="AX377" s="13" t="s">
        <v>76</v>
      </c>
      <c r="AY377" s="215" t="s">
        <v>175</v>
      </c>
    </row>
    <row r="378" spans="2:51" s="14" customFormat="1" ht="11.25">
      <c r="B378" s="216"/>
      <c r="C378" s="217"/>
      <c r="D378" s="207" t="s">
        <v>184</v>
      </c>
      <c r="E378" s="218" t="s">
        <v>1</v>
      </c>
      <c r="F378" s="219" t="s">
        <v>383</v>
      </c>
      <c r="G378" s="217"/>
      <c r="H378" s="220">
        <v>1.5225</v>
      </c>
      <c r="I378" s="221"/>
      <c r="J378" s="217"/>
      <c r="K378" s="217"/>
      <c r="L378" s="222"/>
      <c r="M378" s="223"/>
      <c r="N378" s="224"/>
      <c r="O378" s="224"/>
      <c r="P378" s="224"/>
      <c r="Q378" s="224"/>
      <c r="R378" s="224"/>
      <c r="S378" s="224"/>
      <c r="T378" s="225"/>
      <c r="AT378" s="226" t="s">
        <v>184</v>
      </c>
      <c r="AU378" s="226" t="s">
        <v>176</v>
      </c>
      <c r="AV378" s="14" t="s">
        <v>85</v>
      </c>
      <c r="AW378" s="14" t="s">
        <v>34</v>
      </c>
      <c r="AX378" s="14" t="s">
        <v>76</v>
      </c>
      <c r="AY378" s="226" t="s">
        <v>175</v>
      </c>
    </row>
    <row r="379" spans="2:51" s="14" customFormat="1" ht="11.25">
      <c r="B379" s="216"/>
      <c r="C379" s="217"/>
      <c r="D379" s="207" t="s">
        <v>184</v>
      </c>
      <c r="E379" s="218" t="s">
        <v>1</v>
      </c>
      <c r="F379" s="219" t="s">
        <v>384</v>
      </c>
      <c r="G379" s="217"/>
      <c r="H379" s="220">
        <v>1.2749999999999999</v>
      </c>
      <c r="I379" s="221"/>
      <c r="J379" s="217"/>
      <c r="K379" s="217"/>
      <c r="L379" s="222"/>
      <c r="M379" s="223"/>
      <c r="N379" s="224"/>
      <c r="O379" s="224"/>
      <c r="P379" s="224"/>
      <c r="Q379" s="224"/>
      <c r="R379" s="224"/>
      <c r="S379" s="224"/>
      <c r="T379" s="225"/>
      <c r="AT379" s="226" t="s">
        <v>184</v>
      </c>
      <c r="AU379" s="226" t="s">
        <v>176</v>
      </c>
      <c r="AV379" s="14" t="s">
        <v>85</v>
      </c>
      <c r="AW379" s="14" t="s">
        <v>34</v>
      </c>
      <c r="AX379" s="14" t="s">
        <v>76</v>
      </c>
      <c r="AY379" s="226" t="s">
        <v>175</v>
      </c>
    </row>
    <row r="380" spans="2:51" s="14" customFormat="1" ht="11.25">
      <c r="B380" s="216"/>
      <c r="C380" s="217"/>
      <c r="D380" s="207" t="s">
        <v>184</v>
      </c>
      <c r="E380" s="218" t="s">
        <v>1</v>
      </c>
      <c r="F380" s="219" t="s">
        <v>385</v>
      </c>
      <c r="G380" s="217"/>
      <c r="H380" s="220">
        <v>0.34499999999999997</v>
      </c>
      <c r="I380" s="221"/>
      <c r="J380" s="217"/>
      <c r="K380" s="217"/>
      <c r="L380" s="222"/>
      <c r="M380" s="223"/>
      <c r="N380" s="224"/>
      <c r="O380" s="224"/>
      <c r="P380" s="224"/>
      <c r="Q380" s="224"/>
      <c r="R380" s="224"/>
      <c r="S380" s="224"/>
      <c r="T380" s="225"/>
      <c r="AT380" s="226" t="s">
        <v>184</v>
      </c>
      <c r="AU380" s="226" t="s">
        <v>176</v>
      </c>
      <c r="AV380" s="14" t="s">
        <v>85</v>
      </c>
      <c r="AW380" s="14" t="s">
        <v>34</v>
      </c>
      <c r="AX380" s="14" t="s">
        <v>76</v>
      </c>
      <c r="AY380" s="226" t="s">
        <v>175</v>
      </c>
    </row>
    <row r="381" spans="2:51" s="15" customFormat="1" ht="11.25">
      <c r="B381" s="232"/>
      <c r="C381" s="233"/>
      <c r="D381" s="207" t="s">
        <v>184</v>
      </c>
      <c r="E381" s="234" t="s">
        <v>1</v>
      </c>
      <c r="F381" s="235" t="s">
        <v>290</v>
      </c>
      <c r="G381" s="233"/>
      <c r="H381" s="236">
        <v>3.1425000000000001</v>
      </c>
      <c r="I381" s="237"/>
      <c r="J381" s="233"/>
      <c r="K381" s="233"/>
      <c r="L381" s="238"/>
      <c r="M381" s="239"/>
      <c r="N381" s="240"/>
      <c r="O381" s="240"/>
      <c r="P381" s="240"/>
      <c r="Q381" s="240"/>
      <c r="R381" s="240"/>
      <c r="S381" s="240"/>
      <c r="T381" s="241"/>
      <c r="AT381" s="242" t="s">
        <v>184</v>
      </c>
      <c r="AU381" s="242" t="s">
        <v>176</v>
      </c>
      <c r="AV381" s="15" t="s">
        <v>176</v>
      </c>
      <c r="AW381" s="15" t="s">
        <v>34</v>
      </c>
      <c r="AX381" s="15" t="s">
        <v>76</v>
      </c>
      <c r="AY381" s="242" t="s">
        <v>175</v>
      </c>
    </row>
    <row r="382" spans="2:51" s="13" customFormat="1" ht="11.25">
      <c r="B382" s="205"/>
      <c r="C382" s="206"/>
      <c r="D382" s="207" t="s">
        <v>184</v>
      </c>
      <c r="E382" s="208" t="s">
        <v>1</v>
      </c>
      <c r="F382" s="209" t="s">
        <v>386</v>
      </c>
      <c r="G382" s="206"/>
      <c r="H382" s="208" t="s">
        <v>1</v>
      </c>
      <c r="I382" s="210"/>
      <c r="J382" s="206"/>
      <c r="K382" s="206"/>
      <c r="L382" s="211"/>
      <c r="M382" s="212"/>
      <c r="N382" s="213"/>
      <c r="O382" s="213"/>
      <c r="P382" s="213"/>
      <c r="Q382" s="213"/>
      <c r="R382" s="213"/>
      <c r="S382" s="213"/>
      <c r="T382" s="214"/>
      <c r="AT382" s="215" t="s">
        <v>184</v>
      </c>
      <c r="AU382" s="215" t="s">
        <v>176</v>
      </c>
      <c r="AV382" s="13" t="s">
        <v>83</v>
      </c>
      <c r="AW382" s="13" t="s">
        <v>34</v>
      </c>
      <c r="AX382" s="13" t="s">
        <v>76</v>
      </c>
      <c r="AY382" s="215" t="s">
        <v>175</v>
      </c>
    </row>
    <row r="383" spans="2:51" s="14" customFormat="1" ht="11.25">
      <c r="B383" s="216"/>
      <c r="C383" s="217"/>
      <c r="D383" s="207" t="s">
        <v>184</v>
      </c>
      <c r="E383" s="218" t="s">
        <v>1</v>
      </c>
      <c r="F383" s="219" t="s">
        <v>387</v>
      </c>
      <c r="G383" s="217"/>
      <c r="H383" s="220">
        <v>0.19874999999999998</v>
      </c>
      <c r="I383" s="221"/>
      <c r="J383" s="217"/>
      <c r="K383" s="217"/>
      <c r="L383" s="222"/>
      <c r="M383" s="223"/>
      <c r="N383" s="224"/>
      <c r="O383" s="224"/>
      <c r="P383" s="224"/>
      <c r="Q383" s="224"/>
      <c r="R383" s="224"/>
      <c r="S383" s="224"/>
      <c r="T383" s="225"/>
      <c r="AT383" s="226" t="s">
        <v>184</v>
      </c>
      <c r="AU383" s="226" t="s">
        <v>176</v>
      </c>
      <c r="AV383" s="14" t="s">
        <v>85</v>
      </c>
      <c r="AW383" s="14" t="s">
        <v>34</v>
      </c>
      <c r="AX383" s="14" t="s">
        <v>76</v>
      </c>
      <c r="AY383" s="226" t="s">
        <v>175</v>
      </c>
    </row>
    <row r="384" spans="2:51" s="15" customFormat="1" ht="11.25">
      <c r="B384" s="232"/>
      <c r="C384" s="233"/>
      <c r="D384" s="207" t="s">
        <v>184</v>
      </c>
      <c r="E384" s="234" t="s">
        <v>1</v>
      </c>
      <c r="F384" s="235" t="s">
        <v>290</v>
      </c>
      <c r="G384" s="233"/>
      <c r="H384" s="236">
        <v>0.19874999999999998</v>
      </c>
      <c r="I384" s="237"/>
      <c r="J384" s="233"/>
      <c r="K384" s="233"/>
      <c r="L384" s="238"/>
      <c r="M384" s="239"/>
      <c r="N384" s="240"/>
      <c r="O384" s="240"/>
      <c r="P384" s="240"/>
      <c r="Q384" s="240"/>
      <c r="R384" s="240"/>
      <c r="S384" s="240"/>
      <c r="T384" s="241"/>
      <c r="AT384" s="242" t="s">
        <v>184</v>
      </c>
      <c r="AU384" s="242" t="s">
        <v>176</v>
      </c>
      <c r="AV384" s="15" t="s">
        <v>176</v>
      </c>
      <c r="AW384" s="15" t="s">
        <v>34</v>
      </c>
      <c r="AX384" s="15" t="s">
        <v>76</v>
      </c>
      <c r="AY384" s="242" t="s">
        <v>175</v>
      </c>
    </row>
    <row r="385" spans="2:51" s="13" customFormat="1" ht="11.25">
      <c r="B385" s="205"/>
      <c r="C385" s="206"/>
      <c r="D385" s="207" t="s">
        <v>184</v>
      </c>
      <c r="E385" s="208" t="s">
        <v>1</v>
      </c>
      <c r="F385" s="209" t="s">
        <v>187</v>
      </c>
      <c r="G385" s="206"/>
      <c r="H385" s="208" t="s">
        <v>1</v>
      </c>
      <c r="I385" s="210"/>
      <c r="J385" s="206"/>
      <c r="K385" s="206"/>
      <c r="L385" s="211"/>
      <c r="M385" s="212"/>
      <c r="N385" s="213"/>
      <c r="O385" s="213"/>
      <c r="P385" s="213"/>
      <c r="Q385" s="213"/>
      <c r="R385" s="213"/>
      <c r="S385" s="213"/>
      <c r="T385" s="214"/>
      <c r="AT385" s="215" t="s">
        <v>184</v>
      </c>
      <c r="AU385" s="215" t="s">
        <v>176</v>
      </c>
      <c r="AV385" s="13" t="s">
        <v>83</v>
      </c>
      <c r="AW385" s="13" t="s">
        <v>34</v>
      </c>
      <c r="AX385" s="13" t="s">
        <v>76</v>
      </c>
      <c r="AY385" s="215" t="s">
        <v>175</v>
      </c>
    </row>
    <row r="386" spans="2:51" s="13" customFormat="1" ht="11.25">
      <c r="B386" s="205"/>
      <c r="C386" s="206"/>
      <c r="D386" s="207" t="s">
        <v>184</v>
      </c>
      <c r="E386" s="208" t="s">
        <v>1</v>
      </c>
      <c r="F386" s="209" t="s">
        <v>388</v>
      </c>
      <c r="G386" s="206"/>
      <c r="H386" s="208" t="s">
        <v>1</v>
      </c>
      <c r="I386" s="210"/>
      <c r="J386" s="206"/>
      <c r="K386" s="206"/>
      <c r="L386" s="211"/>
      <c r="M386" s="212"/>
      <c r="N386" s="213"/>
      <c r="O386" s="213"/>
      <c r="P386" s="213"/>
      <c r="Q386" s="213"/>
      <c r="R386" s="213"/>
      <c r="S386" s="213"/>
      <c r="T386" s="214"/>
      <c r="AT386" s="215" t="s">
        <v>184</v>
      </c>
      <c r="AU386" s="215" t="s">
        <v>176</v>
      </c>
      <c r="AV386" s="13" t="s">
        <v>83</v>
      </c>
      <c r="AW386" s="13" t="s">
        <v>34</v>
      </c>
      <c r="AX386" s="13" t="s">
        <v>76</v>
      </c>
      <c r="AY386" s="215" t="s">
        <v>175</v>
      </c>
    </row>
    <row r="387" spans="2:51" s="13" customFormat="1" ht="11.25">
      <c r="B387" s="205"/>
      <c r="C387" s="206"/>
      <c r="D387" s="207" t="s">
        <v>184</v>
      </c>
      <c r="E387" s="208" t="s">
        <v>1</v>
      </c>
      <c r="F387" s="209" t="s">
        <v>389</v>
      </c>
      <c r="G387" s="206"/>
      <c r="H387" s="208" t="s">
        <v>1</v>
      </c>
      <c r="I387" s="210"/>
      <c r="J387" s="206"/>
      <c r="K387" s="206"/>
      <c r="L387" s="211"/>
      <c r="M387" s="212"/>
      <c r="N387" s="213"/>
      <c r="O387" s="213"/>
      <c r="P387" s="213"/>
      <c r="Q387" s="213"/>
      <c r="R387" s="213"/>
      <c r="S387" s="213"/>
      <c r="T387" s="214"/>
      <c r="AT387" s="215" t="s">
        <v>184</v>
      </c>
      <c r="AU387" s="215" t="s">
        <v>176</v>
      </c>
      <c r="AV387" s="13" t="s">
        <v>83</v>
      </c>
      <c r="AW387" s="13" t="s">
        <v>34</v>
      </c>
      <c r="AX387" s="13" t="s">
        <v>76</v>
      </c>
      <c r="AY387" s="215" t="s">
        <v>175</v>
      </c>
    </row>
    <row r="388" spans="2:51" s="14" customFormat="1" ht="11.25">
      <c r="B388" s="216"/>
      <c r="C388" s="217"/>
      <c r="D388" s="207" t="s">
        <v>184</v>
      </c>
      <c r="E388" s="218" t="s">
        <v>1</v>
      </c>
      <c r="F388" s="219" t="s">
        <v>390</v>
      </c>
      <c r="G388" s="217"/>
      <c r="H388" s="220">
        <v>2.2914000000000003</v>
      </c>
      <c r="I388" s="221"/>
      <c r="J388" s="217"/>
      <c r="K388" s="217"/>
      <c r="L388" s="222"/>
      <c r="M388" s="223"/>
      <c r="N388" s="224"/>
      <c r="O388" s="224"/>
      <c r="P388" s="224"/>
      <c r="Q388" s="224"/>
      <c r="R388" s="224"/>
      <c r="S388" s="224"/>
      <c r="T388" s="225"/>
      <c r="AT388" s="226" t="s">
        <v>184</v>
      </c>
      <c r="AU388" s="226" t="s">
        <v>176</v>
      </c>
      <c r="AV388" s="14" t="s">
        <v>85</v>
      </c>
      <c r="AW388" s="14" t="s">
        <v>34</v>
      </c>
      <c r="AX388" s="14" t="s">
        <v>76</v>
      </c>
      <c r="AY388" s="226" t="s">
        <v>175</v>
      </c>
    </row>
    <row r="389" spans="2:51" s="14" customFormat="1" ht="11.25">
      <c r="B389" s="216"/>
      <c r="C389" s="217"/>
      <c r="D389" s="207" t="s">
        <v>184</v>
      </c>
      <c r="E389" s="218" t="s">
        <v>1</v>
      </c>
      <c r="F389" s="219" t="s">
        <v>391</v>
      </c>
      <c r="G389" s="217"/>
      <c r="H389" s="220">
        <v>0.9849</v>
      </c>
      <c r="I389" s="221"/>
      <c r="J389" s="217"/>
      <c r="K389" s="217"/>
      <c r="L389" s="222"/>
      <c r="M389" s="223"/>
      <c r="N389" s="224"/>
      <c r="O389" s="224"/>
      <c r="P389" s="224"/>
      <c r="Q389" s="224"/>
      <c r="R389" s="224"/>
      <c r="S389" s="224"/>
      <c r="T389" s="225"/>
      <c r="AT389" s="226" t="s">
        <v>184</v>
      </c>
      <c r="AU389" s="226" t="s">
        <v>176</v>
      </c>
      <c r="AV389" s="14" t="s">
        <v>85</v>
      </c>
      <c r="AW389" s="14" t="s">
        <v>34</v>
      </c>
      <c r="AX389" s="14" t="s">
        <v>76</v>
      </c>
      <c r="AY389" s="226" t="s">
        <v>175</v>
      </c>
    </row>
    <row r="390" spans="2:51" s="15" customFormat="1" ht="11.25">
      <c r="B390" s="232"/>
      <c r="C390" s="233"/>
      <c r="D390" s="207" t="s">
        <v>184</v>
      </c>
      <c r="E390" s="234" t="s">
        <v>1</v>
      </c>
      <c r="F390" s="235" t="s">
        <v>290</v>
      </c>
      <c r="G390" s="233"/>
      <c r="H390" s="236">
        <v>3.2763000000000004</v>
      </c>
      <c r="I390" s="237"/>
      <c r="J390" s="233"/>
      <c r="K390" s="233"/>
      <c r="L390" s="238"/>
      <c r="M390" s="239"/>
      <c r="N390" s="240"/>
      <c r="O390" s="240"/>
      <c r="P390" s="240"/>
      <c r="Q390" s="240"/>
      <c r="R390" s="240"/>
      <c r="S390" s="240"/>
      <c r="T390" s="241"/>
      <c r="AT390" s="242" t="s">
        <v>184</v>
      </c>
      <c r="AU390" s="242" t="s">
        <v>176</v>
      </c>
      <c r="AV390" s="15" t="s">
        <v>176</v>
      </c>
      <c r="AW390" s="15" t="s">
        <v>34</v>
      </c>
      <c r="AX390" s="15" t="s">
        <v>76</v>
      </c>
      <c r="AY390" s="242" t="s">
        <v>175</v>
      </c>
    </row>
    <row r="391" spans="2:51" s="13" customFormat="1" ht="11.25">
      <c r="B391" s="205"/>
      <c r="C391" s="206"/>
      <c r="D391" s="207" t="s">
        <v>184</v>
      </c>
      <c r="E391" s="208" t="s">
        <v>1</v>
      </c>
      <c r="F391" s="209" t="s">
        <v>392</v>
      </c>
      <c r="G391" s="206"/>
      <c r="H391" s="208" t="s">
        <v>1</v>
      </c>
      <c r="I391" s="210"/>
      <c r="J391" s="206"/>
      <c r="K391" s="206"/>
      <c r="L391" s="211"/>
      <c r="M391" s="212"/>
      <c r="N391" s="213"/>
      <c r="O391" s="213"/>
      <c r="P391" s="213"/>
      <c r="Q391" s="213"/>
      <c r="R391" s="213"/>
      <c r="S391" s="213"/>
      <c r="T391" s="214"/>
      <c r="AT391" s="215" t="s">
        <v>184</v>
      </c>
      <c r="AU391" s="215" t="s">
        <v>176</v>
      </c>
      <c r="AV391" s="13" t="s">
        <v>83</v>
      </c>
      <c r="AW391" s="13" t="s">
        <v>34</v>
      </c>
      <c r="AX391" s="13" t="s">
        <v>76</v>
      </c>
      <c r="AY391" s="215" t="s">
        <v>175</v>
      </c>
    </row>
    <row r="392" spans="2:51" s="14" customFormat="1" ht="11.25">
      <c r="B392" s="216"/>
      <c r="C392" s="217"/>
      <c r="D392" s="207" t="s">
        <v>184</v>
      </c>
      <c r="E392" s="218" t="s">
        <v>1</v>
      </c>
      <c r="F392" s="219" t="s">
        <v>393</v>
      </c>
      <c r="G392" s="217"/>
      <c r="H392" s="220">
        <v>0.14740000000000003</v>
      </c>
      <c r="I392" s="221"/>
      <c r="J392" s="217"/>
      <c r="K392" s="217"/>
      <c r="L392" s="222"/>
      <c r="M392" s="223"/>
      <c r="N392" s="224"/>
      <c r="O392" s="224"/>
      <c r="P392" s="224"/>
      <c r="Q392" s="224"/>
      <c r="R392" s="224"/>
      <c r="S392" s="224"/>
      <c r="T392" s="225"/>
      <c r="AT392" s="226" t="s">
        <v>184</v>
      </c>
      <c r="AU392" s="226" t="s">
        <v>176</v>
      </c>
      <c r="AV392" s="14" t="s">
        <v>85</v>
      </c>
      <c r="AW392" s="14" t="s">
        <v>34</v>
      </c>
      <c r="AX392" s="14" t="s">
        <v>76</v>
      </c>
      <c r="AY392" s="226" t="s">
        <v>175</v>
      </c>
    </row>
    <row r="393" spans="2:51" s="15" customFormat="1" ht="11.25">
      <c r="B393" s="232"/>
      <c r="C393" s="233"/>
      <c r="D393" s="207" t="s">
        <v>184</v>
      </c>
      <c r="E393" s="234" t="s">
        <v>1</v>
      </c>
      <c r="F393" s="235" t="s">
        <v>290</v>
      </c>
      <c r="G393" s="233"/>
      <c r="H393" s="236">
        <v>0.14740000000000003</v>
      </c>
      <c r="I393" s="237"/>
      <c r="J393" s="233"/>
      <c r="K393" s="233"/>
      <c r="L393" s="238"/>
      <c r="M393" s="239"/>
      <c r="N393" s="240"/>
      <c r="O393" s="240"/>
      <c r="P393" s="240"/>
      <c r="Q393" s="240"/>
      <c r="R393" s="240"/>
      <c r="S393" s="240"/>
      <c r="T393" s="241"/>
      <c r="AT393" s="242" t="s">
        <v>184</v>
      </c>
      <c r="AU393" s="242" t="s">
        <v>176</v>
      </c>
      <c r="AV393" s="15" t="s">
        <v>176</v>
      </c>
      <c r="AW393" s="15" t="s">
        <v>34</v>
      </c>
      <c r="AX393" s="15" t="s">
        <v>76</v>
      </c>
      <c r="AY393" s="242" t="s">
        <v>175</v>
      </c>
    </row>
    <row r="394" spans="2:51" s="13" customFormat="1" ht="11.25">
      <c r="B394" s="205"/>
      <c r="C394" s="206"/>
      <c r="D394" s="207" t="s">
        <v>184</v>
      </c>
      <c r="E394" s="208" t="s">
        <v>1</v>
      </c>
      <c r="F394" s="209" t="s">
        <v>187</v>
      </c>
      <c r="G394" s="206"/>
      <c r="H394" s="208" t="s">
        <v>1</v>
      </c>
      <c r="I394" s="210"/>
      <c r="J394" s="206"/>
      <c r="K394" s="206"/>
      <c r="L394" s="211"/>
      <c r="M394" s="212"/>
      <c r="N394" s="213"/>
      <c r="O394" s="213"/>
      <c r="P394" s="213"/>
      <c r="Q394" s="213"/>
      <c r="R394" s="213"/>
      <c r="S394" s="213"/>
      <c r="T394" s="214"/>
      <c r="AT394" s="215" t="s">
        <v>184</v>
      </c>
      <c r="AU394" s="215" t="s">
        <v>176</v>
      </c>
      <c r="AV394" s="13" t="s">
        <v>83</v>
      </c>
      <c r="AW394" s="13" t="s">
        <v>34</v>
      </c>
      <c r="AX394" s="13" t="s">
        <v>76</v>
      </c>
      <c r="AY394" s="215" t="s">
        <v>175</v>
      </c>
    </row>
    <row r="395" spans="2:51" s="13" customFormat="1" ht="11.25">
      <c r="B395" s="205"/>
      <c r="C395" s="206"/>
      <c r="D395" s="207" t="s">
        <v>184</v>
      </c>
      <c r="E395" s="208" t="s">
        <v>1</v>
      </c>
      <c r="F395" s="209" t="s">
        <v>394</v>
      </c>
      <c r="G395" s="206"/>
      <c r="H395" s="208" t="s">
        <v>1</v>
      </c>
      <c r="I395" s="210"/>
      <c r="J395" s="206"/>
      <c r="K395" s="206"/>
      <c r="L395" s="211"/>
      <c r="M395" s="212"/>
      <c r="N395" s="213"/>
      <c r="O395" s="213"/>
      <c r="P395" s="213"/>
      <c r="Q395" s="213"/>
      <c r="R395" s="213"/>
      <c r="S395" s="213"/>
      <c r="T395" s="214"/>
      <c r="AT395" s="215" t="s">
        <v>184</v>
      </c>
      <c r="AU395" s="215" t="s">
        <v>176</v>
      </c>
      <c r="AV395" s="13" t="s">
        <v>83</v>
      </c>
      <c r="AW395" s="13" t="s">
        <v>34</v>
      </c>
      <c r="AX395" s="13" t="s">
        <v>76</v>
      </c>
      <c r="AY395" s="215" t="s">
        <v>175</v>
      </c>
    </row>
    <row r="396" spans="2:51" s="13" customFormat="1" ht="11.25">
      <c r="B396" s="205"/>
      <c r="C396" s="206"/>
      <c r="D396" s="207" t="s">
        <v>184</v>
      </c>
      <c r="E396" s="208" t="s">
        <v>1</v>
      </c>
      <c r="F396" s="209" t="s">
        <v>395</v>
      </c>
      <c r="G396" s="206"/>
      <c r="H396" s="208" t="s">
        <v>1</v>
      </c>
      <c r="I396" s="210"/>
      <c r="J396" s="206"/>
      <c r="K396" s="206"/>
      <c r="L396" s="211"/>
      <c r="M396" s="212"/>
      <c r="N396" s="213"/>
      <c r="O396" s="213"/>
      <c r="P396" s="213"/>
      <c r="Q396" s="213"/>
      <c r="R396" s="213"/>
      <c r="S396" s="213"/>
      <c r="T396" s="214"/>
      <c r="AT396" s="215" t="s">
        <v>184</v>
      </c>
      <c r="AU396" s="215" t="s">
        <v>176</v>
      </c>
      <c r="AV396" s="13" t="s">
        <v>83</v>
      </c>
      <c r="AW396" s="13" t="s">
        <v>34</v>
      </c>
      <c r="AX396" s="13" t="s">
        <v>76</v>
      </c>
      <c r="AY396" s="215" t="s">
        <v>175</v>
      </c>
    </row>
    <row r="397" spans="2:51" s="14" customFormat="1" ht="11.25">
      <c r="B397" s="216"/>
      <c r="C397" s="217"/>
      <c r="D397" s="207" t="s">
        <v>184</v>
      </c>
      <c r="E397" s="218" t="s">
        <v>1</v>
      </c>
      <c r="F397" s="219" t="s">
        <v>396</v>
      </c>
      <c r="G397" s="217"/>
      <c r="H397" s="220">
        <v>0.25160000000000005</v>
      </c>
      <c r="I397" s="221"/>
      <c r="J397" s="217"/>
      <c r="K397" s="217"/>
      <c r="L397" s="222"/>
      <c r="M397" s="223"/>
      <c r="N397" s="224"/>
      <c r="O397" s="224"/>
      <c r="P397" s="224"/>
      <c r="Q397" s="224"/>
      <c r="R397" s="224"/>
      <c r="S397" s="224"/>
      <c r="T397" s="225"/>
      <c r="AT397" s="226" t="s">
        <v>184</v>
      </c>
      <c r="AU397" s="226" t="s">
        <v>176</v>
      </c>
      <c r="AV397" s="14" t="s">
        <v>85</v>
      </c>
      <c r="AW397" s="14" t="s">
        <v>34</v>
      </c>
      <c r="AX397" s="14" t="s">
        <v>76</v>
      </c>
      <c r="AY397" s="226" t="s">
        <v>175</v>
      </c>
    </row>
    <row r="398" spans="2:51" s="14" customFormat="1" ht="11.25">
      <c r="B398" s="216"/>
      <c r="C398" s="217"/>
      <c r="D398" s="207" t="s">
        <v>184</v>
      </c>
      <c r="E398" s="218" t="s">
        <v>1</v>
      </c>
      <c r="F398" s="219" t="s">
        <v>397</v>
      </c>
      <c r="G398" s="217"/>
      <c r="H398" s="220">
        <v>0.18360000000000001</v>
      </c>
      <c r="I398" s="221"/>
      <c r="J398" s="217"/>
      <c r="K398" s="217"/>
      <c r="L398" s="222"/>
      <c r="M398" s="223"/>
      <c r="N398" s="224"/>
      <c r="O398" s="224"/>
      <c r="P398" s="224"/>
      <c r="Q398" s="224"/>
      <c r="R398" s="224"/>
      <c r="S398" s="224"/>
      <c r="T398" s="225"/>
      <c r="AT398" s="226" t="s">
        <v>184</v>
      </c>
      <c r="AU398" s="226" t="s">
        <v>176</v>
      </c>
      <c r="AV398" s="14" t="s">
        <v>85</v>
      </c>
      <c r="AW398" s="14" t="s">
        <v>34</v>
      </c>
      <c r="AX398" s="14" t="s">
        <v>76</v>
      </c>
      <c r="AY398" s="226" t="s">
        <v>175</v>
      </c>
    </row>
    <row r="399" spans="2:51" s="14" customFormat="1" ht="11.25">
      <c r="B399" s="216"/>
      <c r="C399" s="217"/>
      <c r="D399" s="207" t="s">
        <v>184</v>
      </c>
      <c r="E399" s="218" t="s">
        <v>1</v>
      </c>
      <c r="F399" s="219" t="s">
        <v>398</v>
      </c>
      <c r="G399" s="217"/>
      <c r="H399" s="220">
        <v>0.10200000000000001</v>
      </c>
      <c r="I399" s="221"/>
      <c r="J399" s="217"/>
      <c r="K399" s="217"/>
      <c r="L399" s="222"/>
      <c r="M399" s="223"/>
      <c r="N399" s="224"/>
      <c r="O399" s="224"/>
      <c r="P399" s="224"/>
      <c r="Q399" s="224"/>
      <c r="R399" s="224"/>
      <c r="S399" s="224"/>
      <c r="T399" s="225"/>
      <c r="AT399" s="226" t="s">
        <v>184</v>
      </c>
      <c r="AU399" s="226" t="s">
        <v>176</v>
      </c>
      <c r="AV399" s="14" t="s">
        <v>85</v>
      </c>
      <c r="AW399" s="14" t="s">
        <v>34</v>
      </c>
      <c r="AX399" s="14" t="s">
        <v>76</v>
      </c>
      <c r="AY399" s="226" t="s">
        <v>175</v>
      </c>
    </row>
    <row r="400" spans="2:51" s="14" customFormat="1" ht="11.25">
      <c r="B400" s="216"/>
      <c r="C400" s="217"/>
      <c r="D400" s="207" t="s">
        <v>184</v>
      </c>
      <c r="E400" s="218" t="s">
        <v>1</v>
      </c>
      <c r="F400" s="219" t="s">
        <v>399</v>
      </c>
      <c r="G400" s="217"/>
      <c r="H400" s="220">
        <v>0.15640000000000001</v>
      </c>
      <c r="I400" s="221"/>
      <c r="J400" s="217"/>
      <c r="K400" s="217"/>
      <c r="L400" s="222"/>
      <c r="M400" s="223"/>
      <c r="N400" s="224"/>
      <c r="O400" s="224"/>
      <c r="P400" s="224"/>
      <c r="Q400" s="224"/>
      <c r="R400" s="224"/>
      <c r="S400" s="224"/>
      <c r="T400" s="225"/>
      <c r="AT400" s="226" t="s">
        <v>184</v>
      </c>
      <c r="AU400" s="226" t="s">
        <v>176</v>
      </c>
      <c r="AV400" s="14" t="s">
        <v>85</v>
      </c>
      <c r="AW400" s="14" t="s">
        <v>34</v>
      </c>
      <c r="AX400" s="14" t="s">
        <v>76</v>
      </c>
      <c r="AY400" s="226" t="s">
        <v>175</v>
      </c>
    </row>
    <row r="401" spans="2:51" s="14" customFormat="1" ht="11.25">
      <c r="B401" s="216"/>
      <c r="C401" s="217"/>
      <c r="D401" s="207" t="s">
        <v>184</v>
      </c>
      <c r="E401" s="218" t="s">
        <v>1</v>
      </c>
      <c r="F401" s="219" t="s">
        <v>400</v>
      </c>
      <c r="G401" s="217"/>
      <c r="H401" s="220">
        <v>0.12240000000000001</v>
      </c>
      <c r="I401" s="221"/>
      <c r="J401" s="217"/>
      <c r="K401" s="217"/>
      <c r="L401" s="222"/>
      <c r="M401" s="223"/>
      <c r="N401" s="224"/>
      <c r="O401" s="224"/>
      <c r="P401" s="224"/>
      <c r="Q401" s="224"/>
      <c r="R401" s="224"/>
      <c r="S401" s="224"/>
      <c r="T401" s="225"/>
      <c r="AT401" s="226" t="s">
        <v>184</v>
      </c>
      <c r="AU401" s="226" t="s">
        <v>176</v>
      </c>
      <c r="AV401" s="14" t="s">
        <v>85</v>
      </c>
      <c r="AW401" s="14" t="s">
        <v>34</v>
      </c>
      <c r="AX401" s="14" t="s">
        <v>76</v>
      </c>
      <c r="AY401" s="226" t="s">
        <v>175</v>
      </c>
    </row>
    <row r="402" spans="2:51" s="14" customFormat="1" ht="11.25">
      <c r="B402" s="216"/>
      <c r="C402" s="217"/>
      <c r="D402" s="207" t="s">
        <v>184</v>
      </c>
      <c r="E402" s="218" t="s">
        <v>1</v>
      </c>
      <c r="F402" s="219" t="s">
        <v>401</v>
      </c>
      <c r="G402" s="217"/>
      <c r="H402" s="220">
        <v>0.11560000000000001</v>
      </c>
      <c r="I402" s="221"/>
      <c r="J402" s="217"/>
      <c r="K402" s="217"/>
      <c r="L402" s="222"/>
      <c r="M402" s="223"/>
      <c r="N402" s="224"/>
      <c r="O402" s="224"/>
      <c r="P402" s="224"/>
      <c r="Q402" s="224"/>
      <c r="R402" s="224"/>
      <c r="S402" s="224"/>
      <c r="T402" s="225"/>
      <c r="AT402" s="226" t="s">
        <v>184</v>
      </c>
      <c r="AU402" s="226" t="s">
        <v>176</v>
      </c>
      <c r="AV402" s="14" t="s">
        <v>85</v>
      </c>
      <c r="AW402" s="14" t="s">
        <v>34</v>
      </c>
      <c r="AX402" s="14" t="s">
        <v>76</v>
      </c>
      <c r="AY402" s="226" t="s">
        <v>175</v>
      </c>
    </row>
    <row r="403" spans="2:51" s="15" customFormat="1" ht="11.25">
      <c r="B403" s="232"/>
      <c r="C403" s="233"/>
      <c r="D403" s="207" t="s">
        <v>184</v>
      </c>
      <c r="E403" s="234" t="s">
        <v>1</v>
      </c>
      <c r="F403" s="235" t="s">
        <v>290</v>
      </c>
      <c r="G403" s="233"/>
      <c r="H403" s="236">
        <v>0.93160000000000009</v>
      </c>
      <c r="I403" s="237"/>
      <c r="J403" s="233"/>
      <c r="K403" s="233"/>
      <c r="L403" s="238"/>
      <c r="M403" s="239"/>
      <c r="N403" s="240"/>
      <c r="O403" s="240"/>
      <c r="P403" s="240"/>
      <c r="Q403" s="240"/>
      <c r="R403" s="240"/>
      <c r="S403" s="240"/>
      <c r="T403" s="241"/>
      <c r="AT403" s="242" t="s">
        <v>184</v>
      </c>
      <c r="AU403" s="242" t="s">
        <v>176</v>
      </c>
      <c r="AV403" s="15" t="s">
        <v>176</v>
      </c>
      <c r="AW403" s="15" t="s">
        <v>34</v>
      </c>
      <c r="AX403" s="15" t="s">
        <v>76</v>
      </c>
      <c r="AY403" s="242" t="s">
        <v>175</v>
      </c>
    </row>
    <row r="404" spans="2:51" s="13" customFormat="1" ht="11.25">
      <c r="B404" s="205"/>
      <c r="C404" s="206"/>
      <c r="D404" s="207" t="s">
        <v>184</v>
      </c>
      <c r="E404" s="208" t="s">
        <v>1</v>
      </c>
      <c r="F404" s="209" t="s">
        <v>402</v>
      </c>
      <c r="G404" s="206"/>
      <c r="H404" s="208" t="s">
        <v>1</v>
      </c>
      <c r="I404" s="210"/>
      <c r="J404" s="206"/>
      <c r="K404" s="206"/>
      <c r="L404" s="211"/>
      <c r="M404" s="212"/>
      <c r="N404" s="213"/>
      <c r="O404" s="213"/>
      <c r="P404" s="213"/>
      <c r="Q404" s="213"/>
      <c r="R404" s="213"/>
      <c r="S404" s="213"/>
      <c r="T404" s="214"/>
      <c r="AT404" s="215" t="s">
        <v>184</v>
      </c>
      <c r="AU404" s="215" t="s">
        <v>176</v>
      </c>
      <c r="AV404" s="13" t="s">
        <v>83</v>
      </c>
      <c r="AW404" s="13" t="s">
        <v>34</v>
      </c>
      <c r="AX404" s="13" t="s">
        <v>76</v>
      </c>
      <c r="AY404" s="215" t="s">
        <v>175</v>
      </c>
    </row>
    <row r="405" spans="2:51" s="14" customFormat="1" ht="11.25">
      <c r="B405" s="216"/>
      <c r="C405" s="217"/>
      <c r="D405" s="207" t="s">
        <v>184</v>
      </c>
      <c r="E405" s="218" t="s">
        <v>1</v>
      </c>
      <c r="F405" s="219" t="s">
        <v>403</v>
      </c>
      <c r="G405" s="217"/>
      <c r="H405" s="220">
        <v>0.40800000000000003</v>
      </c>
      <c r="I405" s="221"/>
      <c r="J405" s="217"/>
      <c r="K405" s="217"/>
      <c r="L405" s="222"/>
      <c r="M405" s="223"/>
      <c r="N405" s="224"/>
      <c r="O405" s="224"/>
      <c r="P405" s="224"/>
      <c r="Q405" s="224"/>
      <c r="R405" s="224"/>
      <c r="S405" s="224"/>
      <c r="T405" s="225"/>
      <c r="AT405" s="226" t="s">
        <v>184</v>
      </c>
      <c r="AU405" s="226" t="s">
        <v>176</v>
      </c>
      <c r="AV405" s="14" t="s">
        <v>85</v>
      </c>
      <c r="AW405" s="14" t="s">
        <v>34</v>
      </c>
      <c r="AX405" s="14" t="s">
        <v>76</v>
      </c>
      <c r="AY405" s="226" t="s">
        <v>175</v>
      </c>
    </row>
    <row r="406" spans="2:51" s="15" customFormat="1" ht="11.25">
      <c r="B406" s="232"/>
      <c r="C406" s="233"/>
      <c r="D406" s="207" t="s">
        <v>184</v>
      </c>
      <c r="E406" s="234" t="s">
        <v>1</v>
      </c>
      <c r="F406" s="235" t="s">
        <v>290</v>
      </c>
      <c r="G406" s="233"/>
      <c r="H406" s="236">
        <v>0.40800000000000003</v>
      </c>
      <c r="I406" s="237"/>
      <c r="J406" s="233"/>
      <c r="K406" s="233"/>
      <c r="L406" s="238"/>
      <c r="M406" s="239"/>
      <c r="N406" s="240"/>
      <c r="O406" s="240"/>
      <c r="P406" s="240"/>
      <c r="Q406" s="240"/>
      <c r="R406" s="240"/>
      <c r="S406" s="240"/>
      <c r="T406" s="241"/>
      <c r="AT406" s="242" t="s">
        <v>184</v>
      </c>
      <c r="AU406" s="242" t="s">
        <v>176</v>
      </c>
      <c r="AV406" s="15" t="s">
        <v>176</v>
      </c>
      <c r="AW406" s="15" t="s">
        <v>34</v>
      </c>
      <c r="AX406" s="15" t="s">
        <v>76</v>
      </c>
      <c r="AY406" s="242" t="s">
        <v>175</v>
      </c>
    </row>
    <row r="407" spans="2:51" s="13" customFormat="1" ht="11.25">
      <c r="B407" s="205"/>
      <c r="C407" s="206"/>
      <c r="D407" s="207" t="s">
        <v>184</v>
      </c>
      <c r="E407" s="208" t="s">
        <v>1</v>
      </c>
      <c r="F407" s="209" t="s">
        <v>404</v>
      </c>
      <c r="G407" s="206"/>
      <c r="H407" s="208" t="s">
        <v>1</v>
      </c>
      <c r="I407" s="210"/>
      <c r="J407" s="206"/>
      <c r="K407" s="206"/>
      <c r="L407" s="211"/>
      <c r="M407" s="212"/>
      <c r="N407" s="213"/>
      <c r="O407" s="213"/>
      <c r="P407" s="213"/>
      <c r="Q407" s="213"/>
      <c r="R407" s="213"/>
      <c r="S407" s="213"/>
      <c r="T407" s="214"/>
      <c r="AT407" s="215" t="s">
        <v>184</v>
      </c>
      <c r="AU407" s="215" t="s">
        <v>176</v>
      </c>
      <c r="AV407" s="13" t="s">
        <v>83</v>
      </c>
      <c r="AW407" s="13" t="s">
        <v>34</v>
      </c>
      <c r="AX407" s="13" t="s">
        <v>76</v>
      </c>
      <c r="AY407" s="215" t="s">
        <v>175</v>
      </c>
    </row>
    <row r="408" spans="2:51" s="14" customFormat="1" ht="11.25">
      <c r="B408" s="216"/>
      <c r="C408" s="217"/>
      <c r="D408" s="207" t="s">
        <v>184</v>
      </c>
      <c r="E408" s="218" t="s">
        <v>1</v>
      </c>
      <c r="F408" s="219" t="s">
        <v>405</v>
      </c>
      <c r="G408" s="217"/>
      <c r="H408" s="220">
        <v>0.12240000000000001</v>
      </c>
      <c r="I408" s="221"/>
      <c r="J408" s="217"/>
      <c r="K408" s="217"/>
      <c r="L408" s="222"/>
      <c r="M408" s="223"/>
      <c r="N408" s="224"/>
      <c r="O408" s="224"/>
      <c r="P408" s="224"/>
      <c r="Q408" s="224"/>
      <c r="R408" s="224"/>
      <c r="S408" s="224"/>
      <c r="T408" s="225"/>
      <c r="AT408" s="226" t="s">
        <v>184</v>
      </c>
      <c r="AU408" s="226" t="s">
        <v>176</v>
      </c>
      <c r="AV408" s="14" t="s">
        <v>85</v>
      </c>
      <c r="AW408" s="14" t="s">
        <v>34</v>
      </c>
      <c r="AX408" s="14" t="s">
        <v>76</v>
      </c>
      <c r="AY408" s="226" t="s">
        <v>175</v>
      </c>
    </row>
    <row r="409" spans="2:51" s="15" customFormat="1" ht="11.25">
      <c r="B409" s="232"/>
      <c r="C409" s="233"/>
      <c r="D409" s="207" t="s">
        <v>184</v>
      </c>
      <c r="E409" s="234" t="s">
        <v>1</v>
      </c>
      <c r="F409" s="235" t="s">
        <v>290</v>
      </c>
      <c r="G409" s="233"/>
      <c r="H409" s="236">
        <v>0.12240000000000001</v>
      </c>
      <c r="I409" s="237"/>
      <c r="J409" s="233"/>
      <c r="K409" s="233"/>
      <c r="L409" s="238"/>
      <c r="M409" s="239"/>
      <c r="N409" s="240"/>
      <c r="O409" s="240"/>
      <c r="P409" s="240"/>
      <c r="Q409" s="240"/>
      <c r="R409" s="240"/>
      <c r="S409" s="240"/>
      <c r="T409" s="241"/>
      <c r="AT409" s="242" t="s">
        <v>184</v>
      </c>
      <c r="AU409" s="242" t="s">
        <v>176</v>
      </c>
      <c r="AV409" s="15" t="s">
        <v>176</v>
      </c>
      <c r="AW409" s="15" t="s">
        <v>34</v>
      </c>
      <c r="AX409" s="15" t="s">
        <v>76</v>
      </c>
      <c r="AY409" s="242" t="s">
        <v>175</v>
      </c>
    </row>
    <row r="410" spans="2:51" s="13" customFormat="1" ht="11.25">
      <c r="B410" s="205"/>
      <c r="C410" s="206"/>
      <c r="D410" s="207" t="s">
        <v>184</v>
      </c>
      <c r="E410" s="208" t="s">
        <v>1</v>
      </c>
      <c r="F410" s="209" t="s">
        <v>406</v>
      </c>
      <c r="G410" s="206"/>
      <c r="H410" s="208" t="s">
        <v>1</v>
      </c>
      <c r="I410" s="210"/>
      <c r="J410" s="206"/>
      <c r="K410" s="206"/>
      <c r="L410" s="211"/>
      <c r="M410" s="212"/>
      <c r="N410" s="213"/>
      <c r="O410" s="213"/>
      <c r="P410" s="213"/>
      <c r="Q410" s="213"/>
      <c r="R410" s="213"/>
      <c r="S410" s="213"/>
      <c r="T410" s="214"/>
      <c r="AT410" s="215" t="s">
        <v>184</v>
      </c>
      <c r="AU410" s="215" t="s">
        <v>176</v>
      </c>
      <c r="AV410" s="13" t="s">
        <v>83</v>
      </c>
      <c r="AW410" s="13" t="s">
        <v>34</v>
      </c>
      <c r="AX410" s="13" t="s">
        <v>76</v>
      </c>
      <c r="AY410" s="215" t="s">
        <v>175</v>
      </c>
    </row>
    <row r="411" spans="2:51" s="14" customFormat="1" ht="11.25">
      <c r="B411" s="216"/>
      <c r="C411" s="217"/>
      <c r="D411" s="207" t="s">
        <v>184</v>
      </c>
      <c r="E411" s="218" t="s">
        <v>1</v>
      </c>
      <c r="F411" s="219" t="s">
        <v>407</v>
      </c>
      <c r="G411" s="217"/>
      <c r="H411" s="220">
        <v>0.7208</v>
      </c>
      <c r="I411" s="221"/>
      <c r="J411" s="217"/>
      <c r="K411" s="217"/>
      <c r="L411" s="222"/>
      <c r="M411" s="223"/>
      <c r="N411" s="224"/>
      <c r="O411" s="224"/>
      <c r="P411" s="224"/>
      <c r="Q411" s="224"/>
      <c r="R411" s="224"/>
      <c r="S411" s="224"/>
      <c r="T411" s="225"/>
      <c r="AT411" s="226" t="s">
        <v>184</v>
      </c>
      <c r="AU411" s="226" t="s">
        <v>176</v>
      </c>
      <c r="AV411" s="14" t="s">
        <v>85</v>
      </c>
      <c r="AW411" s="14" t="s">
        <v>34</v>
      </c>
      <c r="AX411" s="14" t="s">
        <v>76</v>
      </c>
      <c r="AY411" s="226" t="s">
        <v>175</v>
      </c>
    </row>
    <row r="412" spans="2:51" s="15" customFormat="1" ht="11.25">
      <c r="B412" s="232"/>
      <c r="C412" s="233"/>
      <c r="D412" s="207" t="s">
        <v>184</v>
      </c>
      <c r="E412" s="234" t="s">
        <v>1</v>
      </c>
      <c r="F412" s="235" t="s">
        <v>290</v>
      </c>
      <c r="G412" s="233"/>
      <c r="H412" s="236">
        <v>0.7208</v>
      </c>
      <c r="I412" s="237"/>
      <c r="J412" s="233"/>
      <c r="K412" s="233"/>
      <c r="L412" s="238"/>
      <c r="M412" s="239"/>
      <c r="N412" s="240"/>
      <c r="O412" s="240"/>
      <c r="P412" s="240"/>
      <c r="Q412" s="240"/>
      <c r="R412" s="240"/>
      <c r="S412" s="240"/>
      <c r="T412" s="241"/>
      <c r="AT412" s="242" t="s">
        <v>184</v>
      </c>
      <c r="AU412" s="242" t="s">
        <v>176</v>
      </c>
      <c r="AV412" s="15" t="s">
        <v>176</v>
      </c>
      <c r="AW412" s="15" t="s">
        <v>34</v>
      </c>
      <c r="AX412" s="15" t="s">
        <v>76</v>
      </c>
      <c r="AY412" s="242" t="s">
        <v>175</v>
      </c>
    </row>
    <row r="413" spans="2:51" s="13" customFormat="1" ht="11.25">
      <c r="B413" s="205"/>
      <c r="C413" s="206"/>
      <c r="D413" s="207" t="s">
        <v>184</v>
      </c>
      <c r="E413" s="208" t="s">
        <v>1</v>
      </c>
      <c r="F413" s="209" t="s">
        <v>187</v>
      </c>
      <c r="G413" s="206"/>
      <c r="H413" s="208" t="s">
        <v>1</v>
      </c>
      <c r="I413" s="210"/>
      <c r="J413" s="206"/>
      <c r="K413" s="206"/>
      <c r="L413" s="211"/>
      <c r="M413" s="212"/>
      <c r="N413" s="213"/>
      <c r="O413" s="213"/>
      <c r="P413" s="213"/>
      <c r="Q413" s="213"/>
      <c r="R413" s="213"/>
      <c r="S413" s="213"/>
      <c r="T413" s="214"/>
      <c r="AT413" s="215" t="s">
        <v>184</v>
      </c>
      <c r="AU413" s="215" t="s">
        <v>176</v>
      </c>
      <c r="AV413" s="13" t="s">
        <v>83</v>
      </c>
      <c r="AW413" s="13" t="s">
        <v>34</v>
      </c>
      <c r="AX413" s="13" t="s">
        <v>76</v>
      </c>
      <c r="AY413" s="215" t="s">
        <v>175</v>
      </c>
    </row>
    <row r="414" spans="2:51" s="13" customFormat="1" ht="11.25">
      <c r="B414" s="205"/>
      <c r="C414" s="206"/>
      <c r="D414" s="207" t="s">
        <v>184</v>
      </c>
      <c r="E414" s="208" t="s">
        <v>1</v>
      </c>
      <c r="F414" s="209" t="s">
        <v>408</v>
      </c>
      <c r="G414" s="206"/>
      <c r="H414" s="208" t="s">
        <v>1</v>
      </c>
      <c r="I414" s="210"/>
      <c r="J414" s="206"/>
      <c r="K414" s="206"/>
      <c r="L414" s="211"/>
      <c r="M414" s="212"/>
      <c r="N414" s="213"/>
      <c r="O414" s="213"/>
      <c r="P414" s="213"/>
      <c r="Q414" s="213"/>
      <c r="R414" s="213"/>
      <c r="S414" s="213"/>
      <c r="T414" s="214"/>
      <c r="AT414" s="215" t="s">
        <v>184</v>
      </c>
      <c r="AU414" s="215" t="s">
        <v>176</v>
      </c>
      <c r="AV414" s="13" t="s">
        <v>83</v>
      </c>
      <c r="AW414" s="13" t="s">
        <v>34</v>
      </c>
      <c r="AX414" s="13" t="s">
        <v>76</v>
      </c>
      <c r="AY414" s="215" t="s">
        <v>175</v>
      </c>
    </row>
    <row r="415" spans="2:51" s="13" customFormat="1" ht="11.25">
      <c r="B415" s="205"/>
      <c r="C415" s="206"/>
      <c r="D415" s="207" t="s">
        <v>184</v>
      </c>
      <c r="E415" s="208" t="s">
        <v>1</v>
      </c>
      <c r="F415" s="209" t="s">
        <v>409</v>
      </c>
      <c r="G415" s="206"/>
      <c r="H415" s="208" t="s">
        <v>1</v>
      </c>
      <c r="I415" s="210"/>
      <c r="J415" s="206"/>
      <c r="K415" s="206"/>
      <c r="L415" s="211"/>
      <c r="M415" s="212"/>
      <c r="N415" s="213"/>
      <c r="O415" s="213"/>
      <c r="P415" s="213"/>
      <c r="Q415" s="213"/>
      <c r="R415" s="213"/>
      <c r="S415" s="213"/>
      <c r="T415" s="214"/>
      <c r="AT415" s="215" t="s">
        <v>184</v>
      </c>
      <c r="AU415" s="215" t="s">
        <v>176</v>
      </c>
      <c r="AV415" s="13" t="s">
        <v>83</v>
      </c>
      <c r="AW415" s="13" t="s">
        <v>34</v>
      </c>
      <c r="AX415" s="13" t="s">
        <v>76</v>
      </c>
      <c r="AY415" s="215" t="s">
        <v>175</v>
      </c>
    </row>
    <row r="416" spans="2:51" s="14" customFormat="1" ht="11.25">
      <c r="B416" s="216"/>
      <c r="C416" s="217"/>
      <c r="D416" s="207" t="s">
        <v>184</v>
      </c>
      <c r="E416" s="218" t="s">
        <v>1</v>
      </c>
      <c r="F416" s="219" t="s">
        <v>410</v>
      </c>
      <c r="G416" s="217"/>
      <c r="H416" s="220">
        <v>0.74199999999999999</v>
      </c>
      <c r="I416" s="221"/>
      <c r="J416" s="217"/>
      <c r="K416" s="217"/>
      <c r="L416" s="222"/>
      <c r="M416" s="223"/>
      <c r="N416" s="224"/>
      <c r="O416" s="224"/>
      <c r="P416" s="224"/>
      <c r="Q416" s="224"/>
      <c r="R416" s="224"/>
      <c r="S416" s="224"/>
      <c r="T416" s="225"/>
      <c r="AT416" s="226" t="s">
        <v>184</v>
      </c>
      <c r="AU416" s="226" t="s">
        <v>176</v>
      </c>
      <c r="AV416" s="14" t="s">
        <v>85</v>
      </c>
      <c r="AW416" s="14" t="s">
        <v>34</v>
      </c>
      <c r="AX416" s="14" t="s">
        <v>76</v>
      </c>
      <c r="AY416" s="226" t="s">
        <v>175</v>
      </c>
    </row>
    <row r="417" spans="1:65" s="15" customFormat="1" ht="11.25">
      <c r="B417" s="232"/>
      <c r="C417" s="233"/>
      <c r="D417" s="207" t="s">
        <v>184</v>
      </c>
      <c r="E417" s="234" t="s">
        <v>1</v>
      </c>
      <c r="F417" s="235" t="s">
        <v>290</v>
      </c>
      <c r="G417" s="233"/>
      <c r="H417" s="236">
        <v>0.74199999999999999</v>
      </c>
      <c r="I417" s="237"/>
      <c r="J417" s="233"/>
      <c r="K417" s="233"/>
      <c r="L417" s="238"/>
      <c r="M417" s="239"/>
      <c r="N417" s="240"/>
      <c r="O417" s="240"/>
      <c r="P417" s="240"/>
      <c r="Q417" s="240"/>
      <c r="R417" s="240"/>
      <c r="S417" s="240"/>
      <c r="T417" s="241"/>
      <c r="AT417" s="242" t="s">
        <v>184</v>
      </c>
      <c r="AU417" s="242" t="s">
        <v>176</v>
      </c>
      <c r="AV417" s="15" t="s">
        <v>176</v>
      </c>
      <c r="AW417" s="15" t="s">
        <v>34</v>
      </c>
      <c r="AX417" s="15" t="s">
        <v>76</v>
      </c>
      <c r="AY417" s="242" t="s">
        <v>175</v>
      </c>
    </row>
    <row r="418" spans="1:65" s="13" customFormat="1" ht="11.25">
      <c r="B418" s="205"/>
      <c r="C418" s="206"/>
      <c r="D418" s="207" t="s">
        <v>184</v>
      </c>
      <c r="E418" s="208" t="s">
        <v>1</v>
      </c>
      <c r="F418" s="209" t="s">
        <v>187</v>
      </c>
      <c r="G418" s="206"/>
      <c r="H418" s="208" t="s">
        <v>1</v>
      </c>
      <c r="I418" s="210"/>
      <c r="J418" s="206"/>
      <c r="K418" s="206"/>
      <c r="L418" s="211"/>
      <c r="M418" s="212"/>
      <c r="N418" s="213"/>
      <c r="O418" s="213"/>
      <c r="P418" s="213"/>
      <c r="Q418" s="213"/>
      <c r="R418" s="213"/>
      <c r="S418" s="213"/>
      <c r="T418" s="214"/>
      <c r="AT418" s="215" t="s">
        <v>184</v>
      </c>
      <c r="AU418" s="215" t="s">
        <v>176</v>
      </c>
      <c r="AV418" s="13" t="s">
        <v>83</v>
      </c>
      <c r="AW418" s="13" t="s">
        <v>34</v>
      </c>
      <c r="AX418" s="13" t="s">
        <v>76</v>
      </c>
      <c r="AY418" s="215" t="s">
        <v>175</v>
      </c>
    </row>
    <row r="419" spans="1:65" s="13" customFormat="1" ht="11.25">
      <c r="B419" s="205"/>
      <c r="C419" s="206"/>
      <c r="D419" s="207" t="s">
        <v>184</v>
      </c>
      <c r="E419" s="208" t="s">
        <v>1</v>
      </c>
      <c r="F419" s="209" t="s">
        <v>411</v>
      </c>
      <c r="G419" s="206"/>
      <c r="H419" s="208" t="s">
        <v>1</v>
      </c>
      <c r="I419" s="210"/>
      <c r="J419" s="206"/>
      <c r="K419" s="206"/>
      <c r="L419" s="211"/>
      <c r="M419" s="212"/>
      <c r="N419" s="213"/>
      <c r="O419" s="213"/>
      <c r="P419" s="213"/>
      <c r="Q419" s="213"/>
      <c r="R419" s="213"/>
      <c r="S419" s="213"/>
      <c r="T419" s="214"/>
      <c r="AT419" s="215" t="s">
        <v>184</v>
      </c>
      <c r="AU419" s="215" t="s">
        <v>176</v>
      </c>
      <c r="AV419" s="13" t="s">
        <v>83</v>
      </c>
      <c r="AW419" s="13" t="s">
        <v>34</v>
      </c>
      <c r="AX419" s="13" t="s">
        <v>76</v>
      </c>
      <c r="AY419" s="215" t="s">
        <v>175</v>
      </c>
    </row>
    <row r="420" spans="1:65" s="14" customFormat="1" ht="11.25">
      <c r="B420" s="216"/>
      <c r="C420" s="217"/>
      <c r="D420" s="207" t="s">
        <v>184</v>
      </c>
      <c r="E420" s="218" t="s">
        <v>1</v>
      </c>
      <c r="F420" s="219" t="s">
        <v>412</v>
      </c>
      <c r="G420" s="217"/>
      <c r="H420" s="220">
        <v>0.81803999999999999</v>
      </c>
      <c r="I420" s="221"/>
      <c r="J420" s="217"/>
      <c r="K420" s="217"/>
      <c r="L420" s="222"/>
      <c r="M420" s="223"/>
      <c r="N420" s="224"/>
      <c r="O420" s="224"/>
      <c r="P420" s="224"/>
      <c r="Q420" s="224"/>
      <c r="R420" s="224"/>
      <c r="S420" s="224"/>
      <c r="T420" s="225"/>
      <c r="AT420" s="226" t="s">
        <v>184</v>
      </c>
      <c r="AU420" s="226" t="s">
        <v>176</v>
      </c>
      <c r="AV420" s="14" t="s">
        <v>85</v>
      </c>
      <c r="AW420" s="14" t="s">
        <v>34</v>
      </c>
      <c r="AX420" s="14" t="s">
        <v>76</v>
      </c>
      <c r="AY420" s="226" t="s">
        <v>175</v>
      </c>
    </row>
    <row r="421" spans="1:65" s="16" customFormat="1" ht="11.25">
      <c r="B421" s="243"/>
      <c r="C421" s="244"/>
      <c r="D421" s="207" t="s">
        <v>184</v>
      </c>
      <c r="E421" s="245" t="s">
        <v>1</v>
      </c>
      <c r="F421" s="246" t="s">
        <v>291</v>
      </c>
      <c r="G421" s="244"/>
      <c r="H421" s="247">
        <v>14.45279</v>
      </c>
      <c r="I421" s="248"/>
      <c r="J421" s="244"/>
      <c r="K421" s="244"/>
      <c r="L421" s="249"/>
      <c r="M421" s="250"/>
      <c r="N421" s="251"/>
      <c r="O421" s="251"/>
      <c r="P421" s="251"/>
      <c r="Q421" s="251"/>
      <c r="R421" s="251"/>
      <c r="S421" s="251"/>
      <c r="T421" s="252"/>
      <c r="AT421" s="253" t="s">
        <v>184</v>
      </c>
      <c r="AU421" s="253" t="s">
        <v>176</v>
      </c>
      <c r="AV421" s="16" t="s">
        <v>182</v>
      </c>
      <c r="AW421" s="16" t="s">
        <v>34</v>
      </c>
      <c r="AX421" s="16" t="s">
        <v>83</v>
      </c>
      <c r="AY421" s="253" t="s">
        <v>175</v>
      </c>
    </row>
    <row r="422" spans="1:65" s="2" customFormat="1" ht="24.2" customHeight="1">
      <c r="A422" s="35"/>
      <c r="B422" s="36"/>
      <c r="C422" s="192" t="s">
        <v>413</v>
      </c>
      <c r="D422" s="192" t="s">
        <v>178</v>
      </c>
      <c r="E422" s="193" t="s">
        <v>414</v>
      </c>
      <c r="F422" s="194" t="s">
        <v>415</v>
      </c>
      <c r="G422" s="195" t="s">
        <v>203</v>
      </c>
      <c r="H422" s="196">
        <v>14.452999999999999</v>
      </c>
      <c r="I422" s="197"/>
      <c r="J422" s="198">
        <f>ROUND(I422*H422,2)</f>
        <v>0</v>
      </c>
      <c r="K422" s="194" t="s">
        <v>224</v>
      </c>
      <c r="L422" s="40"/>
      <c r="M422" s="199" t="s">
        <v>1</v>
      </c>
      <c r="N422" s="200" t="s">
        <v>41</v>
      </c>
      <c r="O422" s="72"/>
      <c r="P422" s="201">
        <f>O422*H422</f>
        <v>0</v>
      </c>
      <c r="Q422" s="201">
        <v>0</v>
      </c>
      <c r="R422" s="201">
        <f>Q422*H422</f>
        <v>0</v>
      </c>
      <c r="S422" s="201">
        <v>0</v>
      </c>
      <c r="T422" s="202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03" t="s">
        <v>182</v>
      </c>
      <c r="AT422" s="203" t="s">
        <v>178</v>
      </c>
      <c r="AU422" s="203" t="s">
        <v>176</v>
      </c>
      <c r="AY422" s="18" t="s">
        <v>175</v>
      </c>
      <c r="BE422" s="204">
        <f>IF(N422="základní",J422,0)</f>
        <v>0</v>
      </c>
      <c r="BF422" s="204">
        <f>IF(N422="snížená",J422,0)</f>
        <v>0</v>
      </c>
      <c r="BG422" s="204">
        <f>IF(N422="zákl. přenesená",J422,0)</f>
        <v>0</v>
      </c>
      <c r="BH422" s="204">
        <f>IF(N422="sníž. přenesená",J422,0)</f>
        <v>0</v>
      </c>
      <c r="BI422" s="204">
        <f>IF(N422="nulová",J422,0)</f>
        <v>0</v>
      </c>
      <c r="BJ422" s="18" t="s">
        <v>83</v>
      </c>
      <c r="BK422" s="204">
        <f>ROUND(I422*H422,2)</f>
        <v>0</v>
      </c>
      <c r="BL422" s="18" t="s">
        <v>182</v>
      </c>
      <c r="BM422" s="203" t="s">
        <v>416</v>
      </c>
    </row>
    <row r="423" spans="1:65" s="2" customFormat="1" ht="11.25">
      <c r="A423" s="35"/>
      <c r="B423" s="36"/>
      <c r="C423" s="37"/>
      <c r="D423" s="227" t="s">
        <v>193</v>
      </c>
      <c r="E423" s="37"/>
      <c r="F423" s="228" t="s">
        <v>417</v>
      </c>
      <c r="G423" s="37"/>
      <c r="H423" s="37"/>
      <c r="I423" s="229"/>
      <c r="J423" s="37"/>
      <c r="K423" s="37"/>
      <c r="L423" s="40"/>
      <c r="M423" s="230"/>
      <c r="N423" s="231"/>
      <c r="O423" s="72"/>
      <c r="P423" s="72"/>
      <c r="Q423" s="72"/>
      <c r="R423" s="72"/>
      <c r="S423" s="72"/>
      <c r="T423" s="73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T423" s="18" t="s">
        <v>193</v>
      </c>
      <c r="AU423" s="18" t="s">
        <v>176</v>
      </c>
    </row>
    <row r="424" spans="1:65" s="2" customFormat="1" ht="24.2" customHeight="1">
      <c r="A424" s="35"/>
      <c r="B424" s="36"/>
      <c r="C424" s="192" t="s">
        <v>418</v>
      </c>
      <c r="D424" s="192" t="s">
        <v>178</v>
      </c>
      <c r="E424" s="193" t="s">
        <v>419</v>
      </c>
      <c r="F424" s="194" t="s">
        <v>420</v>
      </c>
      <c r="G424" s="195" t="s">
        <v>242</v>
      </c>
      <c r="H424" s="196">
        <v>202.98</v>
      </c>
      <c r="I424" s="197"/>
      <c r="J424" s="198">
        <f>ROUND(I424*H424,2)</f>
        <v>0</v>
      </c>
      <c r="K424" s="194" t="s">
        <v>224</v>
      </c>
      <c r="L424" s="40"/>
      <c r="M424" s="199" t="s">
        <v>1</v>
      </c>
      <c r="N424" s="200" t="s">
        <v>41</v>
      </c>
      <c r="O424" s="72"/>
      <c r="P424" s="201">
        <f>O424*H424</f>
        <v>0</v>
      </c>
      <c r="Q424" s="201">
        <v>4.8000000000000001E-4</v>
      </c>
      <c r="R424" s="201">
        <f>Q424*H424</f>
        <v>9.74304E-2</v>
      </c>
      <c r="S424" s="201">
        <v>0</v>
      </c>
      <c r="T424" s="202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03" t="s">
        <v>182</v>
      </c>
      <c r="AT424" s="203" t="s">
        <v>178</v>
      </c>
      <c r="AU424" s="203" t="s">
        <v>176</v>
      </c>
      <c r="AY424" s="18" t="s">
        <v>175</v>
      </c>
      <c r="BE424" s="204">
        <f>IF(N424="základní",J424,0)</f>
        <v>0</v>
      </c>
      <c r="BF424" s="204">
        <f>IF(N424="snížená",J424,0)</f>
        <v>0</v>
      </c>
      <c r="BG424" s="204">
        <f>IF(N424="zákl. přenesená",J424,0)</f>
        <v>0</v>
      </c>
      <c r="BH424" s="204">
        <f>IF(N424="sníž. přenesená",J424,0)</f>
        <v>0</v>
      </c>
      <c r="BI424" s="204">
        <f>IF(N424="nulová",J424,0)</f>
        <v>0</v>
      </c>
      <c r="BJ424" s="18" t="s">
        <v>83</v>
      </c>
      <c r="BK424" s="204">
        <f>ROUND(I424*H424,2)</f>
        <v>0</v>
      </c>
      <c r="BL424" s="18" t="s">
        <v>182</v>
      </c>
      <c r="BM424" s="203" t="s">
        <v>421</v>
      </c>
    </row>
    <row r="425" spans="1:65" s="2" customFormat="1" ht="11.25">
      <c r="A425" s="35"/>
      <c r="B425" s="36"/>
      <c r="C425" s="37"/>
      <c r="D425" s="227" t="s">
        <v>193</v>
      </c>
      <c r="E425" s="37"/>
      <c r="F425" s="228" t="s">
        <v>422</v>
      </c>
      <c r="G425" s="37"/>
      <c r="H425" s="37"/>
      <c r="I425" s="229"/>
      <c r="J425" s="37"/>
      <c r="K425" s="37"/>
      <c r="L425" s="40"/>
      <c r="M425" s="230"/>
      <c r="N425" s="231"/>
      <c r="O425" s="72"/>
      <c r="P425" s="72"/>
      <c r="Q425" s="72"/>
      <c r="R425" s="72"/>
      <c r="S425" s="72"/>
      <c r="T425" s="73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T425" s="18" t="s">
        <v>193</v>
      </c>
      <c r="AU425" s="18" t="s">
        <v>176</v>
      </c>
    </row>
    <row r="426" spans="1:65" s="13" customFormat="1" ht="22.5">
      <c r="B426" s="205"/>
      <c r="C426" s="206"/>
      <c r="D426" s="207" t="s">
        <v>184</v>
      </c>
      <c r="E426" s="208" t="s">
        <v>1</v>
      </c>
      <c r="F426" s="209" t="s">
        <v>206</v>
      </c>
      <c r="G426" s="206"/>
      <c r="H426" s="208" t="s">
        <v>1</v>
      </c>
      <c r="I426" s="210"/>
      <c r="J426" s="206"/>
      <c r="K426" s="206"/>
      <c r="L426" s="211"/>
      <c r="M426" s="212"/>
      <c r="N426" s="213"/>
      <c r="O426" s="213"/>
      <c r="P426" s="213"/>
      <c r="Q426" s="213"/>
      <c r="R426" s="213"/>
      <c r="S426" s="213"/>
      <c r="T426" s="214"/>
      <c r="AT426" s="215" t="s">
        <v>184</v>
      </c>
      <c r="AU426" s="215" t="s">
        <v>176</v>
      </c>
      <c r="AV426" s="13" t="s">
        <v>83</v>
      </c>
      <c r="AW426" s="13" t="s">
        <v>34</v>
      </c>
      <c r="AX426" s="13" t="s">
        <v>76</v>
      </c>
      <c r="AY426" s="215" t="s">
        <v>175</v>
      </c>
    </row>
    <row r="427" spans="1:65" s="13" customFormat="1" ht="11.25">
      <c r="B427" s="205"/>
      <c r="C427" s="206"/>
      <c r="D427" s="207" t="s">
        <v>184</v>
      </c>
      <c r="E427" s="208" t="s">
        <v>1</v>
      </c>
      <c r="F427" s="209" t="s">
        <v>280</v>
      </c>
      <c r="G427" s="206"/>
      <c r="H427" s="208" t="s">
        <v>1</v>
      </c>
      <c r="I427" s="210"/>
      <c r="J427" s="206"/>
      <c r="K427" s="206"/>
      <c r="L427" s="211"/>
      <c r="M427" s="212"/>
      <c r="N427" s="213"/>
      <c r="O427" s="213"/>
      <c r="P427" s="213"/>
      <c r="Q427" s="213"/>
      <c r="R427" s="213"/>
      <c r="S427" s="213"/>
      <c r="T427" s="214"/>
      <c r="AT427" s="215" t="s">
        <v>184</v>
      </c>
      <c r="AU427" s="215" t="s">
        <v>176</v>
      </c>
      <c r="AV427" s="13" t="s">
        <v>83</v>
      </c>
      <c r="AW427" s="13" t="s">
        <v>34</v>
      </c>
      <c r="AX427" s="13" t="s">
        <v>76</v>
      </c>
      <c r="AY427" s="215" t="s">
        <v>175</v>
      </c>
    </row>
    <row r="428" spans="1:65" s="13" customFormat="1" ht="11.25">
      <c r="B428" s="205"/>
      <c r="C428" s="206"/>
      <c r="D428" s="207" t="s">
        <v>184</v>
      </c>
      <c r="E428" s="208" t="s">
        <v>1</v>
      </c>
      <c r="F428" s="209" t="s">
        <v>187</v>
      </c>
      <c r="G428" s="206"/>
      <c r="H428" s="208" t="s">
        <v>1</v>
      </c>
      <c r="I428" s="210"/>
      <c r="J428" s="206"/>
      <c r="K428" s="206"/>
      <c r="L428" s="211"/>
      <c r="M428" s="212"/>
      <c r="N428" s="213"/>
      <c r="O428" s="213"/>
      <c r="P428" s="213"/>
      <c r="Q428" s="213"/>
      <c r="R428" s="213"/>
      <c r="S428" s="213"/>
      <c r="T428" s="214"/>
      <c r="AT428" s="215" t="s">
        <v>184</v>
      </c>
      <c r="AU428" s="215" t="s">
        <v>176</v>
      </c>
      <c r="AV428" s="13" t="s">
        <v>83</v>
      </c>
      <c r="AW428" s="13" t="s">
        <v>34</v>
      </c>
      <c r="AX428" s="13" t="s">
        <v>76</v>
      </c>
      <c r="AY428" s="215" t="s">
        <v>175</v>
      </c>
    </row>
    <row r="429" spans="1:65" s="13" customFormat="1" ht="11.25">
      <c r="B429" s="205"/>
      <c r="C429" s="206"/>
      <c r="D429" s="207" t="s">
        <v>184</v>
      </c>
      <c r="E429" s="208" t="s">
        <v>1</v>
      </c>
      <c r="F429" s="209" t="s">
        <v>423</v>
      </c>
      <c r="G429" s="206"/>
      <c r="H429" s="208" t="s">
        <v>1</v>
      </c>
      <c r="I429" s="210"/>
      <c r="J429" s="206"/>
      <c r="K429" s="206"/>
      <c r="L429" s="211"/>
      <c r="M429" s="212"/>
      <c r="N429" s="213"/>
      <c r="O429" s="213"/>
      <c r="P429" s="213"/>
      <c r="Q429" s="213"/>
      <c r="R429" s="213"/>
      <c r="S429" s="213"/>
      <c r="T429" s="214"/>
      <c r="AT429" s="215" t="s">
        <v>184</v>
      </c>
      <c r="AU429" s="215" t="s">
        <v>176</v>
      </c>
      <c r="AV429" s="13" t="s">
        <v>83</v>
      </c>
      <c r="AW429" s="13" t="s">
        <v>34</v>
      </c>
      <c r="AX429" s="13" t="s">
        <v>76</v>
      </c>
      <c r="AY429" s="215" t="s">
        <v>175</v>
      </c>
    </row>
    <row r="430" spans="1:65" s="13" customFormat="1" ht="11.25">
      <c r="B430" s="205"/>
      <c r="C430" s="206"/>
      <c r="D430" s="207" t="s">
        <v>184</v>
      </c>
      <c r="E430" s="208" t="s">
        <v>1</v>
      </c>
      <c r="F430" s="209" t="s">
        <v>376</v>
      </c>
      <c r="G430" s="206"/>
      <c r="H430" s="208" t="s">
        <v>1</v>
      </c>
      <c r="I430" s="210"/>
      <c r="J430" s="206"/>
      <c r="K430" s="206"/>
      <c r="L430" s="211"/>
      <c r="M430" s="212"/>
      <c r="N430" s="213"/>
      <c r="O430" s="213"/>
      <c r="P430" s="213"/>
      <c r="Q430" s="213"/>
      <c r="R430" s="213"/>
      <c r="S430" s="213"/>
      <c r="T430" s="214"/>
      <c r="AT430" s="215" t="s">
        <v>184</v>
      </c>
      <c r="AU430" s="215" t="s">
        <v>176</v>
      </c>
      <c r="AV430" s="13" t="s">
        <v>83</v>
      </c>
      <c r="AW430" s="13" t="s">
        <v>34</v>
      </c>
      <c r="AX430" s="13" t="s">
        <v>76</v>
      </c>
      <c r="AY430" s="215" t="s">
        <v>175</v>
      </c>
    </row>
    <row r="431" spans="1:65" s="14" customFormat="1" ht="11.25">
      <c r="B431" s="216"/>
      <c r="C431" s="217"/>
      <c r="D431" s="207" t="s">
        <v>184</v>
      </c>
      <c r="E431" s="218" t="s">
        <v>1</v>
      </c>
      <c r="F431" s="219" t="s">
        <v>424</v>
      </c>
      <c r="G431" s="217"/>
      <c r="H431" s="220">
        <v>4.05</v>
      </c>
      <c r="I431" s="221"/>
      <c r="J431" s="217"/>
      <c r="K431" s="217"/>
      <c r="L431" s="222"/>
      <c r="M431" s="223"/>
      <c r="N431" s="224"/>
      <c r="O431" s="224"/>
      <c r="P431" s="224"/>
      <c r="Q431" s="224"/>
      <c r="R431" s="224"/>
      <c r="S431" s="224"/>
      <c r="T431" s="225"/>
      <c r="AT431" s="226" t="s">
        <v>184</v>
      </c>
      <c r="AU431" s="226" t="s">
        <v>176</v>
      </c>
      <c r="AV431" s="14" t="s">
        <v>85</v>
      </c>
      <c r="AW431" s="14" t="s">
        <v>34</v>
      </c>
      <c r="AX431" s="14" t="s">
        <v>76</v>
      </c>
      <c r="AY431" s="226" t="s">
        <v>175</v>
      </c>
    </row>
    <row r="432" spans="1:65" s="14" customFormat="1" ht="11.25">
      <c r="B432" s="216"/>
      <c r="C432" s="217"/>
      <c r="D432" s="207" t="s">
        <v>184</v>
      </c>
      <c r="E432" s="218" t="s">
        <v>1</v>
      </c>
      <c r="F432" s="219" t="s">
        <v>425</v>
      </c>
      <c r="G432" s="217"/>
      <c r="H432" s="220">
        <v>10.4</v>
      </c>
      <c r="I432" s="221"/>
      <c r="J432" s="217"/>
      <c r="K432" s="217"/>
      <c r="L432" s="222"/>
      <c r="M432" s="223"/>
      <c r="N432" s="224"/>
      <c r="O432" s="224"/>
      <c r="P432" s="224"/>
      <c r="Q432" s="224"/>
      <c r="R432" s="224"/>
      <c r="S432" s="224"/>
      <c r="T432" s="225"/>
      <c r="AT432" s="226" t="s">
        <v>184</v>
      </c>
      <c r="AU432" s="226" t="s">
        <v>176</v>
      </c>
      <c r="AV432" s="14" t="s">
        <v>85</v>
      </c>
      <c r="AW432" s="14" t="s">
        <v>34</v>
      </c>
      <c r="AX432" s="14" t="s">
        <v>76</v>
      </c>
      <c r="AY432" s="226" t="s">
        <v>175</v>
      </c>
    </row>
    <row r="433" spans="2:51" s="14" customFormat="1" ht="11.25">
      <c r="B433" s="216"/>
      <c r="C433" s="217"/>
      <c r="D433" s="207" t="s">
        <v>184</v>
      </c>
      <c r="E433" s="218" t="s">
        <v>1</v>
      </c>
      <c r="F433" s="219" t="s">
        <v>426</v>
      </c>
      <c r="G433" s="217"/>
      <c r="H433" s="220">
        <v>19.7</v>
      </c>
      <c r="I433" s="221"/>
      <c r="J433" s="217"/>
      <c r="K433" s="217"/>
      <c r="L433" s="222"/>
      <c r="M433" s="223"/>
      <c r="N433" s="224"/>
      <c r="O433" s="224"/>
      <c r="P433" s="224"/>
      <c r="Q433" s="224"/>
      <c r="R433" s="224"/>
      <c r="S433" s="224"/>
      <c r="T433" s="225"/>
      <c r="AT433" s="226" t="s">
        <v>184</v>
      </c>
      <c r="AU433" s="226" t="s">
        <v>176</v>
      </c>
      <c r="AV433" s="14" t="s">
        <v>85</v>
      </c>
      <c r="AW433" s="14" t="s">
        <v>34</v>
      </c>
      <c r="AX433" s="14" t="s">
        <v>76</v>
      </c>
      <c r="AY433" s="226" t="s">
        <v>175</v>
      </c>
    </row>
    <row r="434" spans="2:51" s="14" customFormat="1" ht="11.25">
      <c r="B434" s="216"/>
      <c r="C434" s="217"/>
      <c r="D434" s="207" t="s">
        <v>184</v>
      </c>
      <c r="E434" s="218" t="s">
        <v>1</v>
      </c>
      <c r="F434" s="219" t="s">
        <v>427</v>
      </c>
      <c r="G434" s="217"/>
      <c r="H434" s="220">
        <v>4.2</v>
      </c>
      <c r="I434" s="221"/>
      <c r="J434" s="217"/>
      <c r="K434" s="217"/>
      <c r="L434" s="222"/>
      <c r="M434" s="223"/>
      <c r="N434" s="224"/>
      <c r="O434" s="224"/>
      <c r="P434" s="224"/>
      <c r="Q434" s="224"/>
      <c r="R434" s="224"/>
      <c r="S434" s="224"/>
      <c r="T434" s="225"/>
      <c r="AT434" s="226" t="s">
        <v>184</v>
      </c>
      <c r="AU434" s="226" t="s">
        <v>176</v>
      </c>
      <c r="AV434" s="14" t="s">
        <v>85</v>
      </c>
      <c r="AW434" s="14" t="s">
        <v>34</v>
      </c>
      <c r="AX434" s="14" t="s">
        <v>76</v>
      </c>
      <c r="AY434" s="226" t="s">
        <v>175</v>
      </c>
    </row>
    <row r="435" spans="2:51" s="14" customFormat="1" ht="11.25">
      <c r="B435" s="216"/>
      <c r="C435" s="217"/>
      <c r="D435" s="207" t="s">
        <v>184</v>
      </c>
      <c r="E435" s="218" t="s">
        <v>1</v>
      </c>
      <c r="F435" s="219" t="s">
        <v>428</v>
      </c>
      <c r="G435" s="217"/>
      <c r="H435" s="220">
        <v>14.25</v>
      </c>
      <c r="I435" s="221"/>
      <c r="J435" s="217"/>
      <c r="K435" s="217"/>
      <c r="L435" s="222"/>
      <c r="M435" s="223"/>
      <c r="N435" s="224"/>
      <c r="O435" s="224"/>
      <c r="P435" s="224"/>
      <c r="Q435" s="224"/>
      <c r="R435" s="224"/>
      <c r="S435" s="224"/>
      <c r="T435" s="225"/>
      <c r="AT435" s="226" t="s">
        <v>184</v>
      </c>
      <c r="AU435" s="226" t="s">
        <v>176</v>
      </c>
      <c r="AV435" s="14" t="s">
        <v>85</v>
      </c>
      <c r="AW435" s="14" t="s">
        <v>34</v>
      </c>
      <c r="AX435" s="14" t="s">
        <v>76</v>
      </c>
      <c r="AY435" s="226" t="s">
        <v>175</v>
      </c>
    </row>
    <row r="436" spans="2:51" s="15" customFormat="1" ht="11.25">
      <c r="B436" s="232"/>
      <c r="C436" s="233"/>
      <c r="D436" s="207" t="s">
        <v>184</v>
      </c>
      <c r="E436" s="234" t="s">
        <v>1</v>
      </c>
      <c r="F436" s="235" t="s">
        <v>290</v>
      </c>
      <c r="G436" s="233"/>
      <c r="H436" s="236">
        <v>52.6</v>
      </c>
      <c r="I436" s="237"/>
      <c r="J436" s="233"/>
      <c r="K436" s="233"/>
      <c r="L436" s="238"/>
      <c r="M436" s="239"/>
      <c r="N436" s="240"/>
      <c r="O436" s="240"/>
      <c r="P436" s="240"/>
      <c r="Q436" s="240"/>
      <c r="R436" s="240"/>
      <c r="S436" s="240"/>
      <c r="T436" s="241"/>
      <c r="AT436" s="242" t="s">
        <v>184</v>
      </c>
      <c r="AU436" s="242" t="s">
        <v>176</v>
      </c>
      <c r="AV436" s="15" t="s">
        <v>176</v>
      </c>
      <c r="AW436" s="15" t="s">
        <v>34</v>
      </c>
      <c r="AX436" s="15" t="s">
        <v>76</v>
      </c>
      <c r="AY436" s="242" t="s">
        <v>175</v>
      </c>
    </row>
    <row r="437" spans="2:51" s="13" customFormat="1" ht="11.25">
      <c r="B437" s="205"/>
      <c r="C437" s="206"/>
      <c r="D437" s="207" t="s">
        <v>184</v>
      </c>
      <c r="E437" s="208" t="s">
        <v>1</v>
      </c>
      <c r="F437" s="209" t="s">
        <v>382</v>
      </c>
      <c r="G437" s="206"/>
      <c r="H437" s="208" t="s">
        <v>1</v>
      </c>
      <c r="I437" s="210"/>
      <c r="J437" s="206"/>
      <c r="K437" s="206"/>
      <c r="L437" s="211"/>
      <c r="M437" s="212"/>
      <c r="N437" s="213"/>
      <c r="O437" s="213"/>
      <c r="P437" s="213"/>
      <c r="Q437" s="213"/>
      <c r="R437" s="213"/>
      <c r="S437" s="213"/>
      <c r="T437" s="214"/>
      <c r="AT437" s="215" t="s">
        <v>184</v>
      </c>
      <c r="AU437" s="215" t="s">
        <v>176</v>
      </c>
      <c r="AV437" s="13" t="s">
        <v>83</v>
      </c>
      <c r="AW437" s="13" t="s">
        <v>34</v>
      </c>
      <c r="AX437" s="13" t="s">
        <v>76</v>
      </c>
      <c r="AY437" s="215" t="s">
        <v>175</v>
      </c>
    </row>
    <row r="438" spans="2:51" s="14" customFormat="1" ht="11.25">
      <c r="B438" s="216"/>
      <c r="C438" s="217"/>
      <c r="D438" s="207" t="s">
        <v>184</v>
      </c>
      <c r="E438" s="218" t="s">
        <v>1</v>
      </c>
      <c r="F438" s="219" t="s">
        <v>429</v>
      </c>
      <c r="G438" s="217"/>
      <c r="H438" s="220">
        <v>20.3</v>
      </c>
      <c r="I438" s="221"/>
      <c r="J438" s="217"/>
      <c r="K438" s="217"/>
      <c r="L438" s="222"/>
      <c r="M438" s="223"/>
      <c r="N438" s="224"/>
      <c r="O438" s="224"/>
      <c r="P438" s="224"/>
      <c r="Q438" s="224"/>
      <c r="R438" s="224"/>
      <c r="S438" s="224"/>
      <c r="T438" s="225"/>
      <c r="AT438" s="226" t="s">
        <v>184</v>
      </c>
      <c r="AU438" s="226" t="s">
        <v>176</v>
      </c>
      <c r="AV438" s="14" t="s">
        <v>85</v>
      </c>
      <c r="AW438" s="14" t="s">
        <v>34</v>
      </c>
      <c r="AX438" s="14" t="s">
        <v>76</v>
      </c>
      <c r="AY438" s="226" t="s">
        <v>175</v>
      </c>
    </row>
    <row r="439" spans="2:51" s="14" customFormat="1" ht="11.25">
      <c r="B439" s="216"/>
      <c r="C439" s="217"/>
      <c r="D439" s="207" t="s">
        <v>184</v>
      </c>
      <c r="E439" s="218" t="s">
        <v>1</v>
      </c>
      <c r="F439" s="219" t="s">
        <v>430</v>
      </c>
      <c r="G439" s="217"/>
      <c r="H439" s="220">
        <v>17</v>
      </c>
      <c r="I439" s="221"/>
      <c r="J439" s="217"/>
      <c r="K439" s="217"/>
      <c r="L439" s="222"/>
      <c r="M439" s="223"/>
      <c r="N439" s="224"/>
      <c r="O439" s="224"/>
      <c r="P439" s="224"/>
      <c r="Q439" s="224"/>
      <c r="R439" s="224"/>
      <c r="S439" s="224"/>
      <c r="T439" s="225"/>
      <c r="AT439" s="226" t="s">
        <v>184</v>
      </c>
      <c r="AU439" s="226" t="s">
        <v>176</v>
      </c>
      <c r="AV439" s="14" t="s">
        <v>85</v>
      </c>
      <c r="AW439" s="14" t="s">
        <v>34</v>
      </c>
      <c r="AX439" s="14" t="s">
        <v>76</v>
      </c>
      <c r="AY439" s="226" t="s">
        <v>175</v>
      </c>
    </row>
    <row r="440" spans="2:51" s="14" customFormat="1" ht="11.25">
      <c r="B440" s="216"/>
      <c r="C440" s="217"/>
      <c r="D440" s="207" t="s">
        <v>184</v>
      </c>
      <c r="E440" s="218" t="s">
        <v>1</v>
      </c>
      <c r="F440" s="219" t="s">
        <v>431</v>
      </c>
      <c r="G440" s="217"/>
      <c r="H440" s="220">
        <v>4.5999999999999996</v>
      </c>
      <c r="I440" s="221"/>
      <c r="J440" s="217"/>
      <c r="K440" s="217"/>
      <c r="L440" s="222"/>
      <c r="M440" s="223"/>
      <c r="N440" s="224"/>
      <c r="O440" s="224"/>
      <c r="P440" s="224"/>
      <c r="Q440" s="224"/>
      <c r="R440" s="224"/>
      <c r="S440" s="224"/>
      <c r="T440" s="225"/>
      <c r="AT440" s="226" t="s">
        <v>184</v>
      </c>
      <c r="AU440" s="226" t="s">
        <v>176</v>
      </c>
      <c r="AV440" s="14" t="s">
        <v>85</v>
      </c>
      <c r="AW440" s="14" t="s">
        <v>34</v>
      </c>
      <c r="AX440" s="14" t="s">
        <v>76</v>
      </c>
      <c r="AY440" s="226" t="s">
        <v>175</v>
      </c>
    </row>
    <row r="441" spans="2:51" s="15" customFormat="1" ht="11.25">
      <c r="B441" s="232"/>
      <c r="C441" s="233"/>
      <c r="D441" s="207" t="s">
        <v>184</v>
      </c>
      <c r="E441" s="234" t="s">
        <v>1</v>
      </c>
      <c r="F441" s="235" t="s">
        <v>290</v>
      </c>
      <c r="G441" s="233"/>
      <c r="H441" s="236">
        <v>41.9</v>
      </c>
      <c r="I441" s="237"/>
      <c r="J441" s="233"/>
      <c r="K441" s="233"/>
      <c r="L441" s="238"/>
      <c r="M441" s="239"/>
      <c r="N441" s="240"/>
      <c r="O441" s="240"/>
      <c r="P441" s="240"/>
      <c r="Q441" s="240"/>
      <c r="R441" s="240"/>
      <c r="S441" s="240"/>
      <c r="T441" s="241"/>
      <c r="AT441" s="242" t="s">
        <v>184</v>
      </c>
      <c r="AU441" s="242" t="s">
        <v>176</v>
      </c>
      <c r="AV441" s="15" t="s">
        <v>176</v>
      </c>
      <c r="AW441" s="15" t="s">
        <v>34</v>
      </c>
      <c r="AX441" s="15" t="s">
        <v>76</v>
      </c>
      <c r="AY441" s="242" t="s">
        <v>175</v>
      </c>
    </row>
    <row r="442" spans="2:51" s="13" customFormat="1" ht="11.25">
      <c r="B442" s="205"/>
      <c r="C442" s="206"/>
      <c r="D442" s="207" t="s">
        <v>184</v>
      </c>
      <c r="E442" s="208" t="s">
        <v>1</v>
      </c>
      <c r="F442" s="209" t="s">
        <v>386</v>
      </c>
      <c r="G442" s="206"/>
      <c r="H442" s="208" t="s">
        <v>1</v>
      </c>
      <c r="I442" s="210"/>
      <c r="J442" s="206"/>
      <c r="K442" s="206"/>
      <c r="L442" s="211"/>
      <c r="M442" s="212"/>
      <c r="N442" s="213"/>
      <c r="O442" s="213"/>
      <c r="P442" s="213"/>
      <c r="Q442" s="213"/>
      <c r="R442" s="213"/>
      <c r="S442" s="213"/>
      <c r="T442" s="214"/>
      <c r="AT442" s="215" t="s">
        <v>184</v>
      </c>
      <c r="AU442" s="215" t="s">
        <v>176</v>
      </c>
      <c r="AV442" s="13" t="s">
        <v>83</v>
      </c>
      <c r="AW442" s="13" t="s">
        <v>34</v>
      </c>
      <c r="AX442" s="13" t="s">
        <v>76</v>
      </c>
      <c r="AY442" s="215" t="s">
        <v>175</v>
      </c>
    </row>
    <row r="443" spans="2:51" s="14" customFormat="1" ht="11.25">
      <c r="B443" s="216"/>
      <c r="C443" s="217"/>
      <c r="D443" s="207" t="s">
        <v>184</v>
      </c>
      <c r="E443" s="218" t="s">
        <v>1</v>
      </c>
      <c r="F443" s="219" t="s">
        <v>432</v>
      </c>
      <c r="G443" s="217"/>
      <c r="H443" s="220">
        <v>2.65</v>
      </c>
      <c r="I443" s="221"/>
      <c r="J443" s="217"/>
      <c r="K443" s="217"/>
      <c r="L443" s="222"/>
      <c r="M443" s="223"/>
      <c r="N443" s="224"/>
      <c r="O443" s="224"/>
      <c r="P443" s="224"/>
      <c r="Q443" s="224"/>
      <c r="R443" s="224"/>
      <c r="S443" s="224"/>
      <c r="T443" s="225"/>
      <c r="AT443" s="226" t="s">
        <v>184</v>
      </c>
      <c r="AU443" s="226" t="s">
        <v>176</v>
      </c>
      <c r="AV443" s="14" t="s">
        <v>85</v>
      </c>
      <c r="AW443" s="14" t="s">
        <v>34</v>
      </c>
      <c r="AX443" s="14" t="s">
        <v>76</v>
      </c>
      <c r="AY443" s="226" t="s">
        <v>175</v>
      </c>
    </row>
    <row r="444" spans="2:51" s="15" customFormat="1" ht="11.25">
      <c r="B444" s="232"/>
      <c r="C444" s="233"/>
      <c r="D444" s="207" t="s">
        <v>184</v>
      </c>
      <c r="E444" s="234" t="s">
        <v>1</v>
      </c>
      <c r="F444" s="235" t="s">
        <v>290</v>
      </c>
      <c r="G444" s="233"/>
      <c r="H444" s="236">
        <v>2.65</v>
      </c>
      <c r="I444" s="237"/>
      <c r="J444" s="233"/>
      <c r="K444" s="233"/>
      <c r="L444" s="238"/>
      <c r="M444" s="239"/>
      <c r="N444" s="240"/>
      <c r="O444" s="240"/>
      <c r="P444" s="240"/>
      <c r="Q444" s="240"/>
      <c r="R444" s="240"/>
      <c r="S444" s="240"/>
      <c r="T444" s="241"/>
      <c r="AT444" s="242" t="s">
        <v>184</v>
      </c>
      <c r="AU444" s="242" t="s">
        <v>176</v>
      </c>
      <c r="AV444" s="15" t="s">
        <v>176</v>
      </c>
      <c r="AW444" s="15" t="s">
        <v>34</v>
      </c>
      <c r="AX444" s="15" t="s">
        <v>76</v>
      </c>
      <c r="AY444" s="242" t="s">
        <v>175</v>
      </c>
    </row>
    <row r="445" spans="2:51" s="13" customFormat="1" ht="11.25">
      <c r="B445" s="205"/>
      <c r="C445" s="206"/>
      <c r="D445" s="207" t="s">
        <v>184</v>
      </c>
      <c r="E445" s="208" t="s">
        <v>1</v>
      </c>
      <c r="F445" s="209" t="s">
        <v>187</v>
      </c>
      <c r="G445" s="206"/>
      <c r="H445" s="208" t="s">
        <v>1</v>
      </c>
      <c r="I445" s="210"/>
      <c r="J445" s="206"/>
      <c r="K445" s="206"/>
      <c r="L445" s="211"/>
      <c r="M445" s="212"/>
      <c r="N445" s="213"/>
      <c r="O445" s="213"/>
      <c r="P445" s="213"/>
      <c r="Q445" s="213"/>
      <c r="R445" s="213"/>
      <c r="S445" s="213"/>
      <c r="T445" s="214"/>
      <c r="AT445" s="215" t="s">
        <v>184</v>
      </c>
      <c r="AU445" s="215" t="s">
        <v>176</v>
      </c>
      <c r="AV445" s="13" t="s">
        <v>83</v>
      </c>
      <c r="AW445" s="13" t="s">
        <v>34</v>
      </c>
      <c r="AX445" s="13" t="s">
        <v>76</v>
      </c>
      <c r="AY445" s="215" t="s">
        <v>175</v>
      </c>
    </row>
    <row r="446" spans="2:51" s="13" customFormat="1" ht="11.25">
      <c r="B446" s="205"/>
      <c r="C446" s="206"/>
      <c r="D446" s="207" t="s">
        <v>184</v>
      </c>
      <c r="E446" s="208" t="s">
        <v>1</v>
      </c>
      <c r="F446" s="209" t="s">
        <v>388</v>
      </c>
      <c r="G446" s="206"/>
      <c r="H446" s="208" t="s">
        <v>1</v>
      </c>
      <c r="I446" s="210"/>
      <c r="J446" s="206"/>
      <c r="K446" s="206"/>
      <c r="L446" s="211"/>
      <c r="M446" s="212"/>
      <c r="N446" s="213"/>
      <c r="O446" s="213"/>
      <c r="P446" s="213"/>
      <c r="Q446" s="213"/>
      <c r="R446" s="213"/>
      <c r="S446" s="213"/>
      <c r="T446" s="214"/>
      <c r="AT446" s="215" t="s">
        <v>184</v>
      </c>
      <c r="AU446" s="215" t="s">
        <v>176</v>
      </c>
      <c r="AV446" s="13" t="s">
        <v>83</v>
      </c>
      <c r="AW446" s="13" t="s">
        <v>34</v>
      </c>
      <c r="AX446" s="13" t="s">
        <v>76</v>
      </c>
      <c r="AY446" s="215" t="s">
        <v>175</v>
      </c>
    </row>
    <row r="447" spans="2:51" s="13" customFormat="1" ht="11.25">
      <c r="B447" s="205"/>
      <c r="C447" s="206"/>
      <c r="D447" s="207" t="s">
        <v>184</v>
      </c>
      <c r="E447" s="208" t="s">
        <v>1</v>
      </c>
      <c r="F447" s="209" t="s">
        <v>389</v>
      </c>
      <c r="G447" s="206"/>
      <c r="H447" s="208" t="s">
        <v>1</v>
      </c>
      <c r="I447" s="210"/>
      <c r="J447" s="206"/>
      <c r="K447" s="206"/>
      <c r="L447" s="211"/>
      <c r="M447" s="212"/>
      <c r="N447" s="213"/>
      <c r="O447" s="213"/>
      <c r="P447" s="213"/>
      <c r="Q447" s="213"/>
      <c r="R447" s="213"/>
      <c r="S447" s="213"/>
      <c r="T447" s="214"/>
      <c r="AT447" s="215" t="s">
        <v>184</v>
      </c>
      <c r="AU447" s="215" t="s">
        <v>176</v>
      </c>
      <c r="AV447" s="13" t="s">
        <v>83</v>
      </c>
      <c r="AW447" s="13" t="s">
        <v>34</v>
      </c>
      <c r="AX447" s="13" t="s">
        <v>76</v>
      </c>
      <c r="AY447" s="215" t="s">
        <v>175</v>
      </c>
    </row>
    <row r="448" spans="2:51" s="14" customFormat="1" ht="11.25">
      <c r="B448" s="216"/>
      <c r="C448" s="217"/>
      <c r="D448" s="207" t="s">
        <v>184</v>
      </c>
      <c r="E448" s="218" t="s">
        <v>1</v>
      </c>
      <c r="F448" s="219" t="s">
        <v>433</v>
      </c>
      <c r="G448" s="217"/>
      <c r="H448" s="220">
        <v>34.200000000000003</v>
      </c>
      <c r="I448" s="221"/>
      <c r="J448" s="217"/>
      <c r="K448" s="217"/>
      <c r="L448" s="222"/>
      <c r="M448" s="223"/>
      <c r="N448" s="224"/>
      <c r="O448" s="224"/>
      <c r="P448" s="224"/>
      <c r="Q448" s="224"/>
      <c r="R448" s="224"/>
      <c r="S448" s="224"/>
      <c r="T448" s="225"/>
      <c r="AT448" s="226" t="s">
        <v>184</v>
      </c>
      <c r="AU448" s="226" t="s">
        <v>176</v>
      </c>
      <c r="AV448" s="14" t="s">
        <v>85</v>
      </c>
      <c r="AW448" s="14" t="s">
        <v>34</v>
      </c>
      <c r="AX448" s="14" t="s">
        <v>76</v>
      </c>
      <c r="AY448" s="226" t="s">
        <v>175</v>
      </c>
    </row>
    <row r="449" spans="2:51" s="14" customFormat="1" ht="11.25">
      <c r="B449" s="216"/>
      <c r="C449" s="217"/>
      <c r="D449" s="207" t="s">
        <v>184</v>
      </c>
      <c r="E449" s="218" t="s">
        <v>1</v>
      </c>
      <c r="F449" s="219" t="s">
        <v>434</v>
      </c>
      <c r="G449" s="217"/>
      <c r="H449" s="220">
        <v>14.7</v>
      </c>
      <c r="I449" s="221"/>
      <c r="J449" s="217"/>
      <c r="K449" s="217"/>
      <c r="L449" s="222"/>
      <c r="M449" s="223"/>
      <c r="N449" s="224"/>
      <c r="O449" s="224"/>
      <c r="P449" s="224"/>
      <c r="Q449" s="224"/>
      <c r="R449" s="224"/>
      <c r="S449" s="224"/>
      <c r="T449" s="225"/>
      <c r="AT449" s="226" t="s">
        <v>184</v>
      </c>
      <c r="AU449" s="226" t="s">
        <v>176</v>
      </c>
      <c r="AV449" s="14" t="s">
        <v>85</v>
      </c>
      <c r="AW449" s="14" t="s">
        <v>34</v>
      </c>
      <c r="AX449" s="14" t="s">
        <v>76</v>
      </c>
      <c r="AY449" s="226" t="s">
        <v>175</v>
      </c>
    </row>
    <row r="450" spans="2:51" s="15" customFormat="1" ht="11.25">
      <c r="B450" s="232"/>
      <c r="C450" s="233"/>
      <c r="D450" s="207" t="s">
        <v>184</v>
      </c>
      <c r="E450" s="234" t="s">
        <v>1</v>
      </c>
      <c r="F450" s="235" t="s">
        <v>290</v>
      </c>
      <c r="G450" s="233"/>
      <c r="H450" s="236">
        <v>48.900000000000006</v>
      </c>
      <c r="I450" s="237"/>
      <c r="J450" s="233"/>
      <c r="K450" s="233"/>
      <c r="L450" s="238"/>
      <c r="M450" s="239"/>
      <c r="N450" s="240"/>
      <c r="O450" s="240"/>
      <c r="P450" s="240"/>
      <c r="Q450" s="240"/>
      <c r="R450" s="240"/>
      <c r="S450" s="240"/>
      <c r="T450" s="241"/>
      <c r="AT450" s="242" t="s">
        <v>184</v>
      </c>
      <c r="AU450" s="242" t="s">
        <v>176</v>
      </c>
      <c r="AV450" s="15" t="s">
        <v>176</v>
      </c>
      <c r="AW450" s="15" t="s">
        <v>34</v>
      </c>
      <c r="AX450" s="15" t="s">
        <v>76</v>
      </c>
      <c r="AY450" s="242" t="s">
        <v>175</v>
      </c>
    </row>
    <row r="451" spans="2:51" s="13" customFormat="1" ht="11.25">
      <c r="B451" s="205"/>
      <c r="C451" s="206"/>
      <c r="D451" s="207" t="s">
        <v>184</v>
      </c>
      <c r="E451" s="208" t="s">
        <v>1</v>
      </c>
      <c r="F451" s="209" t="s">
        <v>392</v>
      </c>
      <c r="G451" s="206"/>
      <c r="H451" s="208" t="s">
        <v>1</v>
      </c>
      <c r="I451" s="210"/>
      <c r="J451" s="206"/>
      <c r="K451" s="206"/>
      <c r="L451" s="211"/>
      <c r="M451" s="212"/>
      <c r="N451" s="213"/>
      <c r="O451" s="213"/>
      <c r="P451" s="213"/>
      <c r="Q451" s="213"/>
      <c r="R451" s="213"/>
      <c r="S451" s="213"/>
      <c r="T451" s="214"/>
      <c r="AT451" s="215" t="s">
        <v>184</v>
      </c>
      <c r="AU451" s="215" t="s">
        <v>176</v>
      </c>
      <c r="AV451" s="13" t="s">
        <v>83</v>
      </c>
      <c r="AW451" s="13" t="s">
        <v>34</v>
      </c>
      <c r="AX451" s="13" t="s">
        <v>76</v>
      </c>
      <c r="AY451" s="215" t="s">
        <v>175</v>
      </c>
    </row>
    <row r="452" spans="2:51" s="14" customFormat="1" ht="11.25">
      <c r="B452" s="216"/>
      <c r="C452" s="217"/>
      <c r="D452" s="207" t="s">
        <v>184</v>
      </c>
      <c r="E452" s="218" t="s">
        <v>1</v>
      </c>
      <c r="F452" s="219" t="s">
        <v>435</v>
      </c>
      <c r="G452" s="217"/>
      <c r="H452" s="220">
        <v>2.2000000000000002</v>
      </c>
      <c r="I452" s="221"/>
      <c r="J452" s="217"/>
      <c r="K452" s="217"/>
      <c r="L452" s="222"/>
      <c r="M452" s="223"/>
      <c r="N452" s="224"/>
      <c r="O452" s="224"/>
      <c r="P452" s="224"/>
      <c r="Q452" s="224"/>
      <c r="R452" s="224"/>
      <c r="S452" s="224"/>
      <c r="T452" s="225"/>
      <c r="AT452" s="226" t="s">
        <v>184</v>
      </c>
      <c r="AU452" s="226" t="s">
        <v>176</v>
      </c>
      <c r="AV452" s="14" t="s">
        <v>85</v>
      </c>
      <c r="AW452" s="14" t="s">
        <v>34</v>
      </c>
      <c r="AX452" s="14" t="s">
        <v>76</v>
      </c>
      <c r="AY452" s="226" t="s">
        <v>175</v>
      </c>
    </row>
    <row r="453" spans="2:51" s="15" customFormat="1" ht="11.25">
      <c r="B453" s="232"/>
      <c r="C453" s="233"/>
      <c r="D453" s="207" t="s">
        <v>184</v>
      </c>
      <c r="E453" s="234" t="s">
        <v>1</v>
      </c>
      <c r="F453" s="235" t="s">
        <v>290</v>
      </c>
      <c r="G453" s="233"/>
      <c r="H453" s="236">
        <v>2.2000000000000002</v>
      </c>
      <c r="I453" s="237"/>
      <c r="J453" s="233"/>
      <c r="K453" s="233"/>
      <c r="L453" s="238"/>
      <c r="M453" s="239"/>
      <c r="N453" s="240"/>
      <c r="O453" s="240"/>
      <c r="P453" s="240"/>
      <c r="Q453" s="240"/>
      <c r="R453" s="240"/>
      <c r="S453" s="240"/>
      <c r="T453" s="241"/>
      <c r="AT453" s="242" t="s">
        <v>184</v>
      </c>
      <c r="AU453" s="242" t="s">
        <v>176</v>
      </c>
      <c r="AV453" s="15" t="s">
        <v>176</v>
      </c>
      <c r="AW453" s="15" t="s">
        <v>34</v>
      </c>
      <c r="AX453" s="15" t="s">
        <v>76</v>
      </c>
      <c r="AY453" s="242" t="s">
        <v>175</v>
      </c>
    </row>
    <row r="454" spans="2:51" s="13" customFormat="1" ht="11.25">
      <c r="B454" s="205"/>
      <c r="C454" s="206"/>
      <c r="D454" s="207" t="s">
        <v>184</v>
      </c>
      <c r="E454" s="208" t="s">
        <v>1</v>
      </c>
      <c r="F454" s="209" t="s">
        <v>187</v>
      </c>
      <c r="G454" s="206"/>
      <c r="H454" s="208" t="s">
        <v>1</v>
      </c>
      <c r="I454" s="210"/>
      <c r="J454" s="206"/>
      <c r="K454" s="206"/>
      <c r="L454" s="211"/>
      <c r="M454" s="212"/>
      <c r="N454" s="213"/>
      <c r="O454" s="213"/>
      <c r="P454" s="213"/>
      <c r="Q454" s="213"/>
      <c r="R454" s="213"/>
      <c r="S454" s="213"/>
      <c r="T454" s="214"/>
      <c r="AT454" s="215" t="s">
        <v>184</v>
      </c>
      <c r="AU454" s="215" t="s">
        <v>176</v>
      </c>
      <c r="AV454" s="13" t="s">
        <v>83</v>
      </c>
      <c r="AW454" s="13" t="s">
        <v>34</v>
      </c>
      <c r="AX454" s="13" t="s">
        <v>76</v>
      </c>
      <c r="AY454" s="215" t="s">
        <v>175</v>
      </c>
    </row>
    <row r="455" spans="2:51" s="13" customFormat="1" ht="11.25">
      <c r="B455" s="205"/>
      <c r="C455" s="206"/>
      <c r="D455" s="207" t="s">
        <v>184</v>
      </c>
      <c r="E455" s="208" t="s">
        <v>1</v>
      </c>
      <c r="F455" s="209" t="s">
        <v>436</v>
      </c>
      <c r="G455" s="206"/>
      <c r="H455" s="208" t="s">
        <v>1</v>
      </c>
      <c r="I455" s="210"/>
      <c r="J455" s="206"/>
      <c r="K455" s="206"/>
      <c r="L455" s="211"/>
      <c r="M455" s="212"/>
      <c r="N455" s="213"/>
      <c r="O455" s="213"/>
      <c r="P455" s="213"/>
      <c r="Q455" s="213"/>
      <c r="R455" s="213"/>
      <c r="S455" s="213"/>
      <c r="T455" s="214"/>
      <c r="AT455" s="215" t="s">
        <v>184</v>
      </c>
      <c r="AU455" s="215" t="s">
        <v>176</v>
      </c>
      <c r="AV455" s="13" t="s">
        <v>83</v>
      </c>
      <c r="AW455" s="13" t="s">
        <v>34</v>
      </c>
      <c r="AX455" s="13" t="s">
        <v>76</v>
      </c>
      <c r="AY455" s="215" t="s">
        <v>175</v>
      </c>
    </row>
    <row r="456" spans="2:51" s="13" customFormat="1" ht="11.25">
      <c r="B456" s="205"/>
      <c r="C456" s="206"/>
      <c r="D456" s="207" t="s">
        <v>184</v>
      </c>
      <c r="E456" s="208" t="s">
        <v>1</v>
      </c>
      <c r="F456" s="209" t="s">
        <v>395</v>
      </c>
      <c r="G456" s="206"/>
      <c r="H456" s="208" t="s">
        <v>1</v>
      </c>
      <c r="I456" s="210"/>
      <c r="J456" s="206"/>
      <c r="K456" s="206"/>
      <c r="L456" s="211"/>
      <c r="M456" s="212"/>
      <c r="N456" s="213"/>
      <c r="O456" s="213"/>
      <c r="P456" s="213"/>
      <c r="Q456" s="213"/>
      <c r="R456" s="213"/>
      <c r="S456" s="213"/>
      <c r="T456" s="214"/>
      <c r="AT456" s="215" t="s">
        <v>184</v>
      </c>
      <c r="AU456" s="215" t="s">
        <v>176</v>
      </c>
      <c r="AV456" s="13" t="s">
        <v>83</v>
      </c>
      <c r="AW456" s="13" t="s">
        <v>34</v>
      </c>
      <c r="AX456" s="13" t="s">
        <v>76</v>
      </c>
      <c r="AY456" s="215" t="s">
        <v>175</v>
      </c>
    </row>
    <row r="457" spans="2:51" s="14" customFormat="1" ht="11.25">
      <c r="B457" s="216"/>
      <c r="C457" s="217"/>
      <c r="D457" s="207" t="s">
        <v>184</v>
      </c>
      <c r="E457" s="218" t="s">
        <v>1</v>
      </c>
      <c r="F457" s="219" t="s">
        <v>437</v>
      </c>
      <c r="G457" s="217"/>
      <c r="H457" s="220">
        <v>3.7</v>
      </c>
      <c r="I457" s="221"/>
      <c r="J457" s="217"/>
      <c r="K457" s="217"/>
      <c r="L457" s="222"/>
      <c r="M457" s="223"/>
      <c r="N457" s="224"/>
      <c r="O457" s="224"/>
      <c r="P457" s="224"/>
      <c r="Q457" s="224"/>
      <c r="R457" s="224"/>
      <c r="S457" s="224"/>
      <c r="T457" s="225"/>
      <c r="AT457" s="226" t="s">
        <v>184</v>
      </c>
      <c r="AU457" s="226" t="s">
        <v>176</v>
      </c>
      <c r="AV457" s="14" t="s">
        <v>85</v>
      </c>
      <c r="AW457" s="14" t="s">
        <v>34</v>
      </c>
      <c r="AX457" s="14" t="s">
        <v>76</v>
      </c>
      <c r="AY457" s="226" t="s">
        <v>175</v>
      </c>
    </row>
    <row r="458" spans="2:51" s="14" customFormat="1" ht="11.25">
      <c r="B458" s="216"/>
      <c r="C458" s="217"/>
      <c r="D458" s="207" t="s">
        <v>184</v>
      </c>
      <c r="E458" s="218" t="s">
        <v>1</v>
      </c>
      <c r="F458" s="219" t="s">
        <v>438</v>
      </c>
      <c r="G458" s="217"/>
      <c r="H458" s="220">
        <v>2.7</v>
      </c>
      <c r="I458" s="221"/>
      <c r="J458" s="217"/>
      <c r="K458" s="217"/>
      <c r="L458" s="222"/>
      <c r="M458" s="223"/>
      <c r="N458" s="224"/>
      <c r="O458" s="224"/>
      <c r="P458" s="224"/>
      <c r="Q458" s="224"/>
      <c r="R458" s="224"/>
      <c r="S458" s="224"/>
      <c r="T458" s="225"/>
      <c r="AT458" s="226" t="s">
        <v>184</v>
      </c>
      <c r="AU458" s="226" t="s">
        <v>176</v>
      </c>
      <c r="AV458" s="14" t="s">
        <v>85</v>
      </c>
      <c r="AW458" s="14" t="s">
        <v>34</v>
      </c>
      <c r="AX458" s="14" t="s">
        <v>76</v>
      </c>
      <c r="AY458" s="226" t="s">
        <v>175</v>
      </c>
    </row>
    <row r="459" spans="2:51" s="14" customFormat="1" ht="11.25">
      <c r="B459" s="216"/>
      <c r="C459" s="217"/>
      <c r="D459" s="207" t="s">
        <v>184</v>
      </c>
      <c r="E459" s="218" t="s">
        <v>1</v>
      </c>
      <c r="F459" s="219" t="s">
        <v>439</v>
      </c>
      <c r="G459" s="217"/>
      <c r="H459" s="220">
        <v>1.5</v>
      </c>
      <c r="I459" s="221"/>
      <c r="J459" s="217"/>
      <c r="K459" s="217"/>
      <c r="L459" s="222"/>
      <c r="M459" s="223"/>
      <c r="N459" s="224"/>
      <c r="O459" s="224"/>
      <c r="P459" s="224"/>
      <c r="Q459" s="224"/>
      <c r="R459" s="224"/>
      <c r="S459" s="224"/>
      <c r="T459" s="225"/>
      <c r="AT459" s="226" t="s">
        <v>184</v>
      </c>
      <c r="AU459" s="226" t="s">
        <v>176</v>
      </c>
      <c r="AV459" s="14" t="s">
        <v>85</v>
      </c>
      <c r="AW459" s="14" t="s">
        <v>34</v>
      </c>
      <c r="AX459" s="14" t="s">
        <v>76</v>
      </c>
      <c r="AY459" s="226" t="s">
        <v>175</v>
      </c>
    </row>
    <row r="460" spans="2:51" s="14" customFormat="1" ht="11.25">
      <c r="B460" s="216"/>
      <c r="C460" s="217"/>
      <c r="D460" s="207" t="s">
        <v>184</v>
      </c>
      <c r="E460" s="218" t="s">
        <v>1</v>
      </c>
      <c r="F460" s="219" t="s">
        <v>440</v>
      </c>
      <c r="G460" s="217"/>
      <c r="H460" s="220">
        <v>2.2999999999999998</v>
      </c>
      <c r="I460" s="221"/>
      <c r="J460" s="217"/>
      <c r="K460" s="217"/>
      <c r="L460" s="222"/>
      <c r="M460" s="223"/>
      <c r="N460" s="224"/>
      <c r="O460" s="224"/>
      <c r="P460" s="224"/>
      <c r="Q460" s="224"/>
      <c r="R460" s="224"/>
      <c r="S460" s="224"/>
      <c r="T460" s="225"/>
      <c r="AT460" s="226" t="s">
        <v>184</v>
      </c>
      <c r="AU460" s="226" t="s">
        <v>176</v>
      </c>
      <c r="AV460" s="14" t="s">
        <v>85</v>
      </c>
      <c r="AW460" s="14" t="s">
        <v>34</v>
      </c>
      <c r="AX460" s="14" t="s">
        <v>76</v>
      </c>
      <c r="AY460" s="226" t="s">
        <v>175</v>
      </c>
    </row>
    <row r="461" spans="2:51" s="14" customFormat="1" ht="11.25">
      <c r="B461" s="216"/>
      <c r="C461" s="217"/>
      <c r="D461" s="207" t="s">
        <v>184</v>
      </c>
      <c r="E461" s="218" t="s">
        <v>1</v>
      </c>
      <c r="F461" s="219" t="s">
        <v>441</v>
      </c>
      <c r="G461" s="217"/>
      <c r="H461" s="220">
        <v>1.8</v>
      </c>
      <c r="I461" s="221"/>
      <c r="J461" s="217"/>
      <c r="K461" s="217"/>
      <c r="L461" s="222"/>
      <c r="M461" s="223"/>
      <c r="N461" s="224"/>
      <c r="O461" s="224"/>
      <c r="P461" s="224"/>
      <c r="Q461" s="224"/>
      <c r="R461" s="224"/>
      <c r="S461" s="224"/>
      <c r="T461" s="225"/>
      <c r="AT461" s="226" t="s">
        <v>184</v>
      </c>
      <c r="AU461" s="226" t="s">
        <v>176</v>
      </c>
      <c r="AV461" s="14" t="s">
        <v>85</v>
      </c>
      <c r="AW461" s="14" t="s">
        <v>34</v>
      </c>
      <c r="AX461" s="14" t="s">
        <v>76</v>
      </c>
      <c r="AY461" s="226" t="s">
        <v>175</v>
      </c>
    </row>
    <row r="462" spans="2:51" s="14" customFormat="1" ht="11.25">
      <c r="B462" s="216"/>
      <c r="C462" s="217"/>
      <c r="D462" s="207" t="s">
        <v>184</v>
      </c>
      <c r="E462" s="218" t="s">
        <v>1</v>
      </c>
      <c r="F462" s="219" t="s">
        <v>442</v>
      </c>
      <c r="G462" s="217"/>
      <c r="H462" s="220">
        <v>1.7</v>
      </c>
      <c r="I462" s="221"/>
      <c r="J462" s="217"/>
      <c r="K462" s="217"/>
      <c r="L462" s="222"/>
      <c r="M462" s="223"/>
      <c r="N462" s="224"/>
      <c r="O462" s="224"/>
      <c r="P462" s="224"/>
      <c r="Q462" s="224"/>
      <c r="R462" s="224"/>
      <c r="S462" s="224"/>
      <c r="T462" s="225"/>
      <c r="AT462" s="226" t="s">
        <v>184</v>
      </c>
      <c r="AU462" s="226" t="s">
        <v>176</v>
      </c>
      <c r="AV462" s="14" t="s">
        <v>85</v>
      </c>
      <c r="AW462" s="14" t="s">
        <v>34</v>
      </c>
      <c r="AX462" s="14" t="s">
        <v>76</v>
      </c>
      <c r="AY462" s="226" t="s">
        <v>175</v>
      </c>
    </row>
    <row r="463" spans="2:51" s="15" customFormat="1" ht="11.25">
      <c r="B463" s="232"/>
      <c r="C463" s="233"/>
      <c r="D463" s="207" t="s">
        <v>184</v>
      </c>
      <c r="E463" s="234" t="s">
        <v>1</v>
      </c>
      <c r="F463" s="235" t="s">
        <v>290</v>
      </c>
      <c r="G463" s="233"/>
      <c r="H463" s="236">
        <v>13.7</v>
      </c>
      <c r="I463" s="237"/>
      <c r="J463" s="233"/>
      <c r="K463" s="233"/>
      <c r="L463" s="238"/>
      <c r="M463" s="239"/>
      <c r="N463" s="240"/>
      <c r="O463" s="240"/>
      <c r="P463" s="240"/>
      <c r="Q463" s="240"/>
      <c r="R463" s="240"/>
      <c r="S463" s="240"/>
      <c r="T463" s="241"/>
      <c r="AT463" s="242" t="s">
        <v>184</v>
      </c>
      <c r="AU463" s="242" t="s">
        <v>176</v>
      </c>
      <c r="AV463" s="15" t="s">
        <v>176</v>
      </c>
      <c r="AW463" s="15" t="s">
        <v>34</v>
      </c>
      <c r="AX463" s="15" t="s">
        <v>76</v>
      </c>
      <c r="AY463" s="242" t="s">
        <v>175</v>
      </c>
    </row>
    <row r="464" spans="2:51" s="13" customFormat="1" ht="11.25">
      <c r="B464" s="205"/>
      <c r="C464" s="206"/>
      <c r="D464" s="207" t="s">
        <v>184</v>
      </c>
      <c r="E464" s="208" t="s">
        <v>1</v>
      </c>
      <c r="F464" s="209" t="s">
        <v>402</v>
      </c>
      <c r="G464" s="206"/>
      <c r="H464" s="208" t="s">
        <v>1</v>
      </c>
      <c r="I464" s="210"/>
      <c r="J464" s="206"/>
      <c r="K464" s="206"/>
      <c r="L464" s="211"/>
      <c r="M464" s="212"/>
      <c r="N464" s="213"/>
      <c r="O464" s="213"/>
      <c r="P464" s="213"/>
      <c r="Q464" s="213"/>
      <c r="R464" s="213"/>
      <c r="S464" s="213"/>
      <c r="T464" s="214"/>
      <c r="AT464" s="215" t="s">
        <v>184</v>
      </c>
      <c r="AU464" s="215" t="s">
        <v>176</v>
      </c>
      <c r="AV464" s="13" t="s">
        <v>83</v>
      </c>
      <c r="AW464" s="13" t="s">
        <v>34</v>
      </c>
      <c r="AX464" s="13" t="s">
        <v>76</v>
      </c>
      <c r="AY464" s="215" t="s">
        <v>175</v>
      </c>
    </row>
    <row r="465" spans="2:51" s="14" customFormat="1" ht="11.25">
      <c r="B465" s="216"/>
      <c r="C465" s="217"/>
      <c r="D465" s="207" t="s">
        <v>184</v>
      </c>
      <c r="E465" s="218" t="s">
        <v>1</v>
      </c>
      <c r="F465" s="219" t="s">
        <v>443</v>
      </c>
      <c r="G465" s="217"/>
      <c r="H465" s="220">
        <v>6</v>
      </c>
      <c r="I465" s="221"/>
      <c r="J465" s="217"/>
      <c r="K465" s="217"/>
      <c r="L465" s="222"/>
      <c r="M465" s="223"/>
      <c r="N465" s="224"/>
      <c r="O465" s="224"/>
      <c r="P465" s="224"/>
      <c r="Q465" s="224"/>
      <c r="R465" s="224"/>
      <c r="S465" s="224"/>
      <c r="T465" s="225"/>
      <c r="AT465" s="226" t="s">
        <v>184</v>
      </c>
      <c r="AU465" s="226" t="s">
        <v>176</v>
      </c>
      <c r="AV465" s="14" t="s">
        <v>85</v>
      </c>
      <c r="AW465" s="14" t="s">
        <v>34</v>
      </c>
      <c r="AX465" s="14" t="s">
        <v>76</v>
      </c>
      <c r="AY465" s="226" t="s">
        <v>175</v>
      </c>
    </row>
    <row r="466" spans="2:51" s="15" customFormat="1" ht="11.25">
      <c r="B466" s="232"/>
      <c r="C466" s="233"/>
      <c r="D466" s="207" t="s">
        <v>184</v>
      </c>
      <c r="E466" s="234" t="s">
        <v>1</v>
      </c>
      <c r="F466" s="235" t="s">
        <v>290</v>
      </c>
      <c r="G466" s="233"/>
      <c r="H466" s="236">
        <v>6</v>
      </c>
      <c r="I466" s="237"/>
      <c r="J466" s="233"/>
      <c r="K466" s="233"/>
      <c r="L466" s="238"/>
      <c r="M466" s="239"/>
      <c r="N466" s="240"/>
      <c r="O466" s="240"/>
      <c r="P466" s="240"/>
      <c r="Q466" s="240"/>
      <c r="R466" s="240"/>
      <c r="S466" s="240"/>
      <c r="T466" s="241"/>
      <c r="AT466" s="242" t="s">
        <v>184</v>
      </c>
      <c r="AU466" s="242" t="s">
        <v>176</v>
      </c>
      <c r="AV466" s="15" t="s">
        <v>176</v>
      </c>
      <c r="AW466" s="15" t="s">
        <v>34</v>
      </c>
      <c r="AX466" s="15" t="s">
        <v>76</v>
      </c>
      <c r="AY466" s="242" t="s">
        <v>175</v>
      </c>
    </row>
    <row r="467" spans="2:51" s="13" customFormat="1" ht="11.25">
      <c r="B467" s="205"/>
      <c r="C467" s="206"/>
      <c r="D467" s="207" t="s">
        <v>184</v>
      </c>
      <c r="E467" s="208" t="s">
        <v>1</v>
      </c>
      <c r="F467" s="209" t="s">
        <v>404</v>
      </c>
      <c r="G467" s="206"/>
      <c r="H467" s="208" t="s">
        <v>1</v>
      </c>
      <c r="I467" s="210"/>
      <c r="J467" s="206"/>
      <c r="K467" s="206"/>
      <c r="L467" s="211"/>
      <c r="M467" s="212"/>
      <c r="N467" s="213"/>
      <c r="O467" s="213"/>
      <c r="P467" s="213"/>
      <c r="Q467" s="213"/>
      <c r="R467" s="213"/>
      <c r="S467" s="213"/>
      <c r="T467" s="214"/>
      <c r="AT467" s="215" t="s">
        <v>184</v>
      </c>
      <c r="AU467" s="215" t="s">
        <v>176</v>
      </c>
      <c r="AV467" s="13" t="s">
        <v>83</v>
      </c>
      <c r="AW467" s="13" t="s">
        <v>34</v>
      </c>
      <c r="AX467" s="13" t="s">
        <v>76</v>
      </c>
      <c r="AY467" s="215" t="s">
        <v>175</v>
      </c>
    </row>
    <row r="468" spans="2:51" s="14" customFormat="1" ht="11.25">
      <c r="B468" s="216"/>
      <c r="C468" s="217"/>
      <c r="D468" s="207" t="s">
        <v>184</v>
      </c>
      <c r="E468" s="218" t="s">
        <v>1</v>
      </c>
      <c r="F468" s="219" t="s">
        <v>444</v>
      </c>
      <c r="G468" s="217"/>
      <c r="H468" s="220">
        <v>1.8</v>
      </c>
      <c r="I468" s="221"/>
      <c r="J468" s="217"/>
      <c r="K468" s="217"/>
      <c r="L468" s="222"/>
      <c r="M468" s="223"/>
      <c r="N468" s="224"/>
      <c r="O468" s="224"/>
      <c r="P468" s="224"/>
      <c r="Q468" s="224"/>
      <c r="R468" s="224"/>
      <c r="S468" s="224"/>
      <c r="T468" s="225"/>
      <c r="AT468" s="226" t="s">
        <v>184</v>
      </c>
      <c r="AU468" s="226" t="s">
        <v>176</v>
      </c>
      <c r="AV468" s="14" t="s">
        <v>85</v>
      </c>
      <c r="AW468" s="14" t="s">
        <v>34</v>
      </c>
      <c r="AX468" s="14" t="s">
        <v>76</v>
      </c>
      <c r="AY468" s="226" t="s">
        <v>175</v>
      </c>
    </row>
    <row r="469" spans="2:51" s="15" customFormat="1" ht="11.25">
      <c r="B469" s="232"/>
      <c r="C469" s="233"/>
      <c r="D469" s="207" t="s">
        <v>184</v>
      </c>
      <c r="E469" s="234" t="s">
        <v>1</v>
      </c>
      <c r="F469" s="235" t="s">
        <v>290</v>
      </c>
      <c r="G469" s="233"/>
      <c r="H469" s="236">
        <v>1.8</v>
      </c>
      <c r="I469" s="237"/>
      <c r="J469" s="233"/>
      <c r="K469" s="233"/>
      <c r="L469" s="238"/>
      <c r="M469" s="239"/>
      <c r="N469" s="240"/>
      <c r="O469" s="240"/>
      <c r="P469" s="240"/>
      <c r="Q469" s="240"/>
      <c r="R469" s="240"/>
      <c r="S469" s="240"/>
      <c r="T469" s="241"/>
      <c r="AT469" s="242" t="s">
        <v>184</v>
      </c>
      <c r="AU469" s="242" t="s">
        <v>176</v>
      </c>
      <c r="AV469" s="15" t="s">
        <v>176</v>
      </c>
      <c r="AW469" s="15" t="s">
        <v>34</v>
      </c>
      <c r="AX469" s="15" t="s">
        <v>76</v>
      </c>
      <c r="AY469" s="242" t="s">
        <v>175</v>
      </c>
    </row>
    <row r="470" spans="2:51" s="13" customFormat="1" ht="11.25">
      <c r="B470" s="205"/>
      <c r="C470" s="206"/>
      <c r="D470" s="207" t="s">
        <v>184</v>
      </c>
      <c r="E470" s="208" t="s">
        <v>1</v>
      </c>
      <c r="F470" s="209" t="s">
        <v>406</v>
      </c>
      <c r="G470" s="206"/>
      <c r="H470" s="208" t="s">
        <v>1</v>
      </c>
      <c r="I470" s="210"/>
      <c r="J470" s="206"/>
      <c r="K470" s="206"/>
      <c r="L470" s="211"/>
      <c r="M470" s="212"/>
      <c r="N470" s="213"/>
      <c r="O470" s="213"/>
      <c r="P470" s="213"/>
      <c r="Q470" s="213"/>
      <c r="R470" s="213"/>
      <c r="S470" s="213"/>
      <c r="T470" s="214"/>
      <c r="AT470" s="215" t="s">
        <v>184</v>
      </c>
      <c r="AU470" s="215" t="s">
        <v>176</v>
      </c>
      <c r="AV470" s="13" t="s">
        <v>83</v>
      </c>
      <c r="AW470" s="13" t="s">
        <v>34</v>
      </c>
      <c r="AX470" s="13" t="s">
        <v>76</v>
      </c>
      <c r="AY470" s="215" t="s">
        <v>175</v>
      </c>
    </row>
    <row r="471" spans="2:51" s="14" customFormat="1" ht="11.25">
      <c r="B471" s="216"/>
      <c r="C471" s="217"/>
      <c r="D471" s="207" t="s">
        <v>184</v>
      </c>
      <c r="E471" s="218" t="s">
        <v>1</v>
      </c>
      <c r="F471" s="219" t="s">
        <v>445</v>
      </c>
      <c r="G471" s="217"/>
      <c r="H471" s="220">
        <v>10.6</v>
      </c>
      <c r="I471" s="221"/>
      <c r="J471" s="217"/>
      <c r="K471" s="217"/>
      <c r="L471" s="222"/>
      <c r="M471" s="223"/>
      <c r="N471" s="224"/>
      <c r="O471" s="224"/>
      <c r="P471" s="224"/>
      <c r="Q471" s="224"/>
      <c r="R471" s="224"/>
      <c r="S471" s="224"/>
      <c r="T471" s="225"/>
      <c r="AT471" s="226" t="s">
        <v>184</v>
      </c>
      <c r="AU471" s="226" t="s">
        <v>176</v>
      </c>
      <c r="AV471" s="14" t="s">
        <v>85</v>
      </c>
      <c r="AW471" s="14" t="s">
        <v>34</v>
      </c>
      <c r="AX471" s="14" t="s">
        <v>76</v>
      </c>
      <c r="AY471" s="226" t="s">
        <v>175</v>
      </c>
    </row>
    <row r="472" spans="2:51" s="15" customFormat="1" ht="11.25">
      <c r="B472" s="232"/>
      <c r="C472" s="233"/>
      <c r="D472" s="207" t="s">
        <v>184</v>
      </c>
      <c r="E472" s="234" t="s">
        <v>1</v>
      </c>
      <c r="F472" s="235" t="s">
        <v>290</v>
      </c>
      <c r="G472" s="233"/>
      <c r="H472" s="236">
        <v>10.6</v>
      </c>
      <c r="I472" s="237"/>
      <c r="J472" s="233"/>
      <c r="K472" s="233"/>
      <c r="L472" s="238"/>
      <c r="M472" s="239"/>
      <c r="N472" s="240"/>
      <c r="O472" s="240"/>
      <c r="P472" s="240"/>
      <c r="Q472" s="240"/>
      <c r="R472" s="240"/>
      <c r="S472" s="240"/>
      <c r="T472" s="241"/>
      <c r="AT472" s="242" t="s">
        <v>184</v>
      </c>
      <c r="AU472" s="242" t="s">
        <v>176</v>
      </c>
      <c r="AV472" s="15" t="s">
        <v>176</v>
      </c>
      <c r="AW472" s="15" t="s">
        <v>34</v>
      </c>
      <c r="AX472" s="15" t="s">
        <v>76</v>
      </c>
      <c r="AY472" s="242" t="s">
        <v>175</v>
      </c>
    </row>
    <row r="473" spans="2:51" s="13" customFormat="1" ht="11.25">
      <c r="B473" s="205"/>
      <c r="C473" s="206"/>
      <c r="D473" s="207" t="s">
        <v>184</v>
      </c>
      <c r="E473" s="208" t="s">
        <v>1</v>
      </c>
      <c r="F473" s="209" t="s">
        <v>187</v>
      </c>
      <c r="G473" s="206"/>
      <c r="H473" s="208" t="s">
        <v>1</v>
      </c>
      <c r="I473" s="210"/>
      <c r="J473" s="206"/>
      <c r="K473" s="206"/>
      <c r="L473" s="211"/>
      <c r="M473" s="212"/>
      <c r="N473" s="213"/>
      <c r="O473" s="213"/>
      <c r="P473" s="213"/>
      <c r="Q473" s="213"/>
      <c r="R473" s="213"/>
      <c r="S473" s="213"/>
      <c r="T473" s="214"/>
      <c r="AT473" s="215" t="s">
        <v>184</v>
      </c>
      <c r="AU473" s="215" t="s">
        <v>176</v>
      </c>
      <c r="AV473" s="13" t="s">
        <v>83</v>
      </c>
      <c r="AW473" s="13" t="s">
        <v>34</v>
      </c>
      <c r="AX473" s="13" t="s">
        <v>76</v>
      </c>
      <c r="AY473" s="215" t="s">
        <v>175</v>
      </c>
    </row>
    <row r="474" spans="2:51" s="13" customFormat="1" ht="11.25">
      <c r="B474" s="205"/>
      <c r="C474" s="206"/>
      <c r="D474" s="207" t="s">
        <v>184</v>
      </c>
      <c r="E474" s="208" t="s">
        <v>1</v>
      </c>
      <c r="F474" s="209" t="s">
        <v>446</v>
      </c>
      <c r="G474" s="206"/>
      <c r="H474" s="208" t="s">
        <v>1</v>
      </c>
      <c r="I474" s="210"/>
      <c r="J474" s="206"/>
      <c r="K474" s="206"/>
      <c r="L474" s="211"/>
      <c r="M474" s="212"/>
      <c r="N474" s="213"/>
      <c r="O474" s="213"/>
      <c r="P474" s="213"/>
      <c r="Q474" s="213"/>
      <c r="R474" s="213"/>
      <c r="S474" s="213"/>
      <c r="T474" s="214"/>
      <c r="AT474" s="215" t="s">
        <v>184</v>
      </c>
      <c r="AU474" s="215" t="s">
        <v>176</v>
      </c>
      <c r="AV474" s="13" t="s">
        <v>83</v>
      </c>
      <c r="AW474" s="13" t="s">
        <v>34</v>
      </c>
      <c r="AX474" s="13" t="s">
        <v>76</v>
      </c>
      <c r="AY474" s="215" t="s">
        <v>175</v>
      </c>
    </row>
    <row r="475" spans="2:51" s="13" customFormat="1" ht="11.25">
      <c r="B475" s="205"/>
      <c r="C475" s="206"/>
      <c r="D475" s="207" t="s">
        <v>184</v>
      </c>
      <c r="E475" s="208" t="s">
        <v>1</v>
      </c>
      <c r="F475" s="209" t="s">
        <v>409</v>
      </c>
      <c r="G475" s="206"/>
      <c r="H475" s="208" t="s">
        <v>1</v>
      </c>
      <c r="I475" s="210"/>
      <c r="J475" s="206"/>
      <c r="K475" s="206"/>
      <c r="L475" s="211"/>
      <c r="M475" s="212"/>
      <c r="N475" s="213"/>
      <c r="O475" s="213"/>
      <c r="P475" s="213"/>
      <c r="Q475" s="213"/>
      <c r="R475" s="213"/>
      <c r="S475" s="213"/>
      <c r="T475" s="214"/>
      <c r="AT475" s="215" t="s">
        <v>184</v>
      </c>
      <c r="AU475" s="215" t="s">
        <v>176</v>
      </c>
      <c r="AV475" s="13" t="s">
        <v>83</v>
      </c>
      <c r="AW475" s="13" t="s">
        <v>34</v>
      </c>
      <c r="AX475" s="13" t="s">
        <v>76</v>
      </c>
      <c r="AY475" s="215" t="s">
        <v>175</v>
      </c>
    </row>
    <row r="476" spans="2:51" s="14" customFormat="1" ht="11.25">
      <c r="B476" s="216"/>
      <c r="C476" s="217"/>
      <c r="D476" s="207" t="s">
        <v>184</v>
      </c>
      <c r="E476" s="218" t="s">
        <v>1</v>
      </c>
      <c r="F476" s="219" t="s">
        <v>447</v>
      </c>
      <c r="G476" s="217"/>
      <c r="H476" s="220">
        <v>10.6</v>
      </c>
      <c r="I476" s="221"/>
      <c r="J476" s="217"/>
      <c r="K476" s="217"/>
      <c r="L476" s="222"/>
      <c r="M476" s="223"/>
      <c r="N476" s="224"/>
      <c r="O476" s="224"/>
      <c r="P476" s="224"/>
      <c r="Q476" s="224"/>
      <c r="R476" s="224"/>
      <c r="S476" s="224"/>
      <c r="T476" s="225"/>
      <c r="AT476" s="226" t="s">
        <v>184</v>
      </c>
      <c r="AU476" s="226" t="s">
        <v>176</v>
      </c>
      <c r="AV476" s="14" t="s">
        <v>85</v>
      </c>
      <c r="AW476" s="14" t="s">
        <v>34</v>
      </c>
      <c r="AX476" s="14" t="s">
        <v>76</v>
      </c>
      <c r="AY476" s="226" t="s">
        <v>175</v>
      </c>
    </row>
    <row r="477" spans="2:51" s="15" customFormat="1" ht="11.25">
      <c r="B477" s="232"/>
      <c r="C477" s="233"/>
      <c r="D477" s="207" t="s">
        <v>184</v>
      </c>
      <c r="E477" s="234" t="s">
        <v>1</v>
      </c>
      <c r="F477" s="235" t="s">
        <v>290</v>
      </c>
      <c r="G477" s="233"/>
      <c r="H477" s="236">
        <v>10.6</v>
      </c>
      <c r="I477" s="237"/>
      <c r="J477" s="233"/>
      <c r="K477" s="233"/>
      <c r="L477" s="238"/>
      <c r="M477" s="239"/>
      <c r="N477" s="240"/>
      <c r="O477" s="240"/>
      <c r="P477" s="240"/>
      <c r="Q477" s="240"/>
      <c r="R477" s="240"/>
      <c r="S477" s="240"/>
      <c r="T477" s="241"/>
      <c r="AT477" s="242" t="s">
        <v>184</v>
      </c>
      <c r="AU477" s="242" t="s">
        <v>176</v>
      </c>
      <c r="AV477" s="15" t="s">
        <v>176</v>
      </c>
      <c r="AW477" s="15" t="s">
        <v>34</v>
      </c>
      <c r="AX477" s="15" t="s">
        <v>76</v>
      </c>
      <c r="AY477" s="242" t="s">
        <v>175</v>
      </c>
    </row>
    <row r="478" spans="2:51" s="13" customFormat="1" ht="11.25">
      <c r="B478" s="205"/>
      <c r="C478" s="206"/>
      <c r="D478" s="207" t="s">
        <v>184</v>
      </c>
      <c r="E478" s="208" t="s">
        <v>1</v>
      </c>
      <c r="F478" s="209" t="s">
        <v>187</v>
      </c>
      <c r="G478" s="206"/>
      <c r="H478" s="208" t="s">
        <v>1</v>
      </c>
      <c r="I478" s="210"/>
      <c r="J478" s="206"/>
      <c r="K478" s="206"/>
      <c r="L478" s="211"/>
      <c r="M478" s="212"/>
      <c r="N478" s="213"/>
      <c r="O478" s="213"/>
      <c r="P478" s="213"/>
      <c r="Q478" s="213"/>
      <c r="R478" s="213"/>
      <c r="S478" s="213"/>
      <c r="T478" s="214"/>
      <c r="AT478" s="215" t="s">
        <v>184</v>
      </c>
      <c r="AU478" s="215" t="s">
        <v>176</v>
      </c>
      <c r="AV478" s="13" t="s">
        <v>83</v>
      </c>
      <c r="AW478" s="13" t="s">
        <v>34</v>
      </c>
      <c r="AX478" s="13" t="s">
        <v>76</v>
      </c>
      <c r="AY478" s="215" t="s">
        <v>175</v>
      </c>
    </row>
    <row r="479" spans="2:51" s="13" customFormat="1" ht="11.25">
      <c r="B479" s="205"/>
      <c r="C479" s="206"/>
      <c r="D479" s="207" t="s">
        <v>184</v>
      </c>
      <c r="E479" s="208" t="s">
        <v>1</v>
      </c>
      <c r="F479" s="209" t="s">
        <v>411</v>
      </c>
      <c r="G479" s="206"/>
      <c r="H479" s="208" t="s">
        <v>1</v>
      </c>
      <c r="I479" s="210"/>
      <c r="J479" s="206"/>
      <c r="K479" s="206"/>
      <c r="L479" s="211"/>
      <c r="M479" s="212"/>
      <c r="N479" s="213"/>
      <c r="O479" s="213"/>
      <c r="P479" s="213"/>
      <c r="Q479" s="213"/>
      <c r="R479" s="213"/>
      <c r="S479" s="213"/>
      <c r="T479" s="214"/>
      <c r="AT479" s="215" t="s">
        <v>184</v>
      </c>
      <c r="AU479" s="215" t="s">
        <v>176</v>
      </c>
      <c r="AV479" s="13" t="s">
        <v>83</v>
      </c>
      <c r="AW479" s="13" t="s">
        <v>34</v>
      </c>
      <c r="AX479" s="13" t="s">
        <v>76</v>
      </c>
      <c r="AY479" s="215" t="s">
        <v>175</v>
      </c>
    </row>
    <row r="480" spans="2:51" s="14" customFormat="1" ht="11.25">
      <c r="B480" s="216"/>
      <c r="C480" s="217"/>
      <c r="D480" s="207" t="s">
        <v>184</v>
      </c>
      <c r="E480" s="218" t="s">
        <v>1</v>
      </c>
      <c r="F480" s="219" t="s">
        <v>448</v>
      </c>
      <c r="G480" s="217"/>
      <c r="H480" s="220">
        <v>12.03</v>
      </c>
      <c r="I480" s="221"/>
      <c r="J480" s="217"/>
      <c r="K480" s="217"/>
      <c r="L480" s="222"/>
      <c r="M480" s="223"/>
      <c r="N480" s="224"/>
      <c r="O480" s="224"/>
      <c r="P480" s="224"/>
      <c r="Q480" s="224"/>
      <c r="R480" s="224"/>
      <c r="S480" s="224"/>
      <c r="T480" s="225"/>
      <c r="AT480" s="226" t="s">
        <v>184</v>
      </c>
      <c r="AU480" s="226" t="s">
        <v>176</v>
      </c>
      <c r="AV480" s="14" t="s">
        <v>85</v>
      </c>
      <c r="AW480" s="14" t="s">
        <v>34</v>
      </c>
      <c r="AX480" s="14" t="s">
        <v>76</v>
      </c>
      <c r="AY480" s="226" t="s">
        <v>175</v>
      </c>
    </row>
    <row r="481" spans="1:65" s="16" customFormat="1" ht="11.25">
      <c r="B481" s="243"/>
      <c r="C481" s="244"/>
      <c r="D481" s="207" t="s">
        <v>184</v>
      </c>
      <c r="E481" s="245" t="s">
        <v>1</v>
      </c>
      <c r="F481" s="246" t="s">
        <v>291</v>
      </c>
      <c r="G481" s="244"/>
      <c r="H481" s="247">
        <v>202.98</v>
      </c>
      <c r="I481" s="248"/>
      <c r="J481" s="244"/>
      <c r="K481" s="244"/>
      <c r="L481" s="249"/>
      <c r="M481" s="250"/>
      <c r="N481" s="251"/>
      <c r="O481" s="251"/>
      <c r="P481" s="251"/>
      <c r="Q481" s="251"/>
      <c r="R481" s="251"/>
      <c r="S481" s="251"/>
      <c r="T481" s="252"/>
      <c r="AT481" s="253" t="s">
        <v>184</v>
      </c>
      <c r="AU481" s="253" t="s">
        <v>176</v>
      </c>
      <c r="AV481" s="16" t="s">
        <v>182</v>
      </c>
      <c r="AW481" s="16" t="s">
        <v>34</v>
      </c>
      <c r="AX481" s="16" t="s">
        <v>83</v>
      </c>
      <c r="AY481" s="253" t="s">
        <v>175</v>
      </c>
    </row>
    <row r="482" spans="1:65" s="2" customFormat="1" ht="37.9" customHeight="1">
      <c r="A482" s="35"/>
      <c r="B482" s="36"/>
      <c r="C482" s="192" t="s">
        <v>449</v>
      </c>
      <c r="D482" s="192" t="s">
        <v>178</v>
      </c>
      <c r="E482" s="193" t="s">
        <v>450</v>
      </c>
      <c r="F482" s="194" t="s">
        <v>451</v>
      </c>
      <c r="G482" s="195" t="s">
        <v>251</v>
      </c>
      <c r="H482" s="196">
        <v>245.82</v>
      </c>
      <c r="I482" s="197"/>
      <c r="J482" s="198">
        <f>ROUND(I482*H482,2)</f>
        <v>0</v>
      </c>
      <c r="K482" s="194" t="s">
        <v>224</v>
      </c>
      <c r="L482" s="40"/>
      <c r="M482" s="199" t="s">
        <v>1</v>
      </c>
      <c r="N482" s="200" t="s">
        <v>41</v>
      </c>
      <c r="O482" s="72"/>
      <c r="P482" s="201">
        <f>O482*H482</f>
        <v>0</v>
      </c>
      <c r="Q482" s="201">
        <v>2.0000000000000002E-5</v>
      </c>
      <c r="R482" s="201">
        <f>Q482*H482</f>
        <v>4.9164000000000005E-3</v>
      </c>
      <c r="S482" s="201">
        <v>0</v>
      </c>
      <c r="T482" s="202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03" t="s">
        <v>182</v>
      </c>
      <c r="AT482" s="203" t="s">
        <v>178</v>
      </c>
      <c r="AU482" s="203" t="s">
        <v>176</v>
      </c>
      <c r="AY482" s="18" t="s">
        <v>175</v>
      </c>
      <c r="BE482" s="204">
        <f>IF(N482="základní",J482,0)</f>
        <v>0</v>
      </c>
      <c r="BF482" s="204">
        <f>IF(N482="snížená",J482,0)</f>
        <v>0</v>
      </c>
      <c r="BG482" s="204">
        <f>IF(N482="zákl. přenesená",J482,0)</f>
        <v>0</v>
      </c>
      <c r="BH482" s="204">
        <f>IF(N482="sníž. přenesená",J482,0)</f>
        <v>0</v>
      </c>
      <c r="BI482" s="204">
        <f>IF(N482="nulová",J482,0)</f>
        <v>0</v>
      </c>
      <c r="BJ482" s="18" t="s">
        <v>83</v>
      </c>
      <c r="BK482" s="204">
        <f>ROUND(I482*H482,2)</f>
        <v>0</v>
      </c>
      <c r="BL482" s="18" t="s">
        <v>182</v>
      </c>
      <c r="BM482" s="203" t="s">
        <v>452</v>
      </c>
    </row>
    <row r="483" spans="1:65" s="2" customFormat="1" ht="11.25">
      <c r="A483" s="35"/>
      <c r="B483" s="36"/>
      <c r="C483" s="37"/>
      <c r="D483" s="227" t="s">
        <v>193</v>
      </c>
      <c r="E483" s="37"/>
      <c r="F483" s="228" t="s">
        <v>453</v>
      </c>
      <c r="G483" s="37"/>
      <c r="H483" s="37"/>
      <c r="I483" s="229"/>
      <c r="J483" s="37"/>
      <c r="K483" s="37"/>
      <c r="L483" s="40"/>
      <c r="M483" s="230"/>
      <c r="N483" s="231"/>
      <c r="O483" s="72"/>
      <c r="P483" s="72"/>
      <c r="Q483" s="72"/>
      <c r="R483" s="72"/>
      <c r="S483" s="72"/>
      <c r="T483" s="73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8" t="s">
        <v>193</v>
      </c>
      <c r="AU483" s="18" t="s">
        <v>176</v>
      </c>
    </row>
    <row r="484" spans="1:65" s="13" customFormat="1" ht="22.5">
      <c r="B484" s="205"/>
      <c r="C484" s="206"/>
      <c r="D484" s="207" t="s">
        <v>184</v>
      </c>
      <c r="E484" s="208" t="s">
        <v>1</v>
      </c>
      <c r="F484" s="209" t="s">
        <v>206</v>
      </c>
      <c r="G484" s="206"/>
      <c r="H484" s="208" t="s">
        <v>1</v>
      </c>
      <c r="I484" s="210"/>
      <c r="J484" s="206"/>
      <c r="K484" s="206"/>
      <c r="L484" s="211"/>
      <c r="M484" s="212"/>
      <c r="N484" s="213"/>
      <c r="O484" s="213"/>
      <c r="P484" s="213"/>
      <c r="Q484" s="213"/>
      <c r="R484" s="213"/>
      <c r="S484" s="213"/>
      <c r="T484" s="214"/>
      <c r="AT484" s="215" t="s">
        <v>184</v>
      </c>
      <c r="AU484" s="215" t="s">
        <v>176</v>
      </c>
      <c r="AV484" s="13" t="s">
        <v>83</v>
      </c>
      <c r="AW484" s="13" t="s">
        <v>34</v>
      </c>
      <c r="AX484" s="13" t="s">
        <v>76</v>
      </c>
      <c r="AY484" s="215" t="s">
        <v>175</v>
      </c>
    </row>
    <row r="485" spans="1:65" s="13" customFormat="1" ht="11.25">
      <c r="B485" s="205"/>
      <c r="C485" s="206"/>
      <c r="D485" s="207" t="s">
        <v>184</v>
      </c>
      <c r="E485" s="208" t="s">
        <v>1</v>
      </c>
      <c r="F485" s="209" t="s">
        <v>280</v>
      </c>
      <c r="G485" s="206"/>
      <c r="H485" s="208" t="s">
        <v>1</v>
      </c>
      <c r="I485" s="210"/>
      <c r="J485" s="206"/>
      <c r="K485" s="206"/>
      <c r="L485" s="211"/>
      <c r="M485" s="212"/>
      <c r="N485" s="213"/>
      <c r="O485" s="213"/>
      <c r="P485" s="213"/>
      <c r="Q485" s="213"/>
      <c r="R485" s="213"/>
      <c r="S485" s="213"/>
      <c r="T485" s="214"/>
      <c r="AT485" s="215" t="s">
        <v>184</v>
      </c>
      <c r="AU485" s="215" t="s">
        <v>176</v>
      </c>
      <c r="AV485" s="13" t="s">
        <v>83</v>
      </c>
      <c r="AW485" s="13" t="s">
        <v>34</v>
      </c>
      <c r="AX485" s="13" t="s">
        <v>76</v>
      </c>
      <c r="AY485" s="215" t="s">
        <v>175</v>
      </c>
    </row>
    <row r="486" spans="1:65" s="13" customFormat="1" ht="11.25">
      <c r="B486" s="205"/>
      <c r="C486" s="206"/>
      <c r="D486" s="207" t="s">
        <v>184</v>
      </c>
      <c r="E486" s="208" t="s">
        <v>1</v>
      </c>
      <c r="F486" s="209" t="s">
        <v>187</v>
      </c>
      <c r="G486" s="206"/>
      <c r="H486" s="208" t="s">
        <v>1</v>
      </c>
      <c r="I486" s="210"/>
      <c r="J486" s="206"/>
      <c r="K486" s="206"/>
      <c r="L486" s="211"/>
      <c r="M486" s="212"/>
      <c r="N486" s="213"/>
      <c r="O486" s="213"/>
      <c r="P486" s="213"/>
      <c r="Q486" s="213"/>
      <c r="R486" s="213"/>
      <c r="S486" s="213"/>
      <c r="T486" s="214"/>
      <c r="AT486" s="215" t="s">
        <v>184</v>
      </c>
      <c r="AU486" s="215" t="s">
        <v>176</v>
      </c>
      <c r="AV486" s="13" t="s">
        <v>83</v>
      </c>
      <c r="AW486" s="13" t="s">
        <v>34</v>
      </c>
      <c r="AX486" s="13" t="s">
        <v>76</v>
      </c>
      <c r="AY486" s="215" t="s">
        <v>175</v>
      </c>
    </row>
    <row r="487" spans="1:65" s="13" customFormat="1" ht="11.25">
      <c r="B487" s="205"/>
      <c r="C487" s="206"/>
      <c r="D487" s="207" t="s">
        <v>184</v>
      </c>
      <c r="E487" s="208" t="s">
        <v>1</v>
      </c>
      <c r="F487" s="209" t="s">
        <v>454</v>
      </c>
      <c r="G487" s="206"/>
      <c r="H487" s="208" t="s">
        <v>1</v>
      </c>
      <c r="I487" s="210"/>
      <c r="J487" s="206"/>
      <c r="K487" s="206"/>
      <c r="L487" s="211"/>
      <c r="M487" s="212"/>
      <c r="N487" s="213"/>
      <c r="O487" s="213"/>
      <c r="P487" s="213"/>
      <c r="Q487" s="213"/>
      <c r="R487" s="213"/>
      <c r="S487" s="213"/>
      <c r="T487" s="214"/>
      <c r="AT487" s="215" t="s">
        <v>184</v>
      </c>
      <c r="AU487" s="215" t="s">
        <v>176</v>
      </c>
      <c r="AV487" s="13" t="s">
        <v>83</v>
      </c>
      <c r="AW487" s="13" t="s">
        <v>34</v>
      </c>
      <c r="AX487" s="13" t="s">
        <v>76</v>
      </c>
      <c r="AY487" s="215" t="s">
        <v>175</v>
      </c>
    </row>
    <row r="488" spans="1:65" s="13" customFormat="1" ht="11.25">
      <c r="B488" s="205"/>
      <c r="C488" s="206"/>
      <c r="D488" s="207" t="s">
        <v>184</v>
      </c>
      <c r="E488" s="208" t="s">
        <v>1</v>
      </c>
      <c r="F488" s="209" t="s">
        <v>376</v>
      </c>
      <c r="G488" s="206"/>
      <c r="H488" s="208" t="s">
        <v>1</v>
      </c>
      <c r="I488" s="210"/>
      <c r="J488" s="206"/>
      <c r="K488" s="206"/>
      <c r="L488" s="211"/>
      <c r="M488" s="212"/>
      <c r="N488" s="213"/>
      <c r="O488" s="213"/>
      <c r="P488" s="213"/>
      <c r="Q488" s="213"/>
      <c r="R488" s="213"/>
      <c r="S488" s="213"/>
      <c r="T488" s="214"/>
      <c r="AT488" s="215" t="s">
        <v>184</v>
      </c>
      <c r="AU488" s="215" t="s">
        <v>176</v>
      </c>
      <c r="AV488" s="13" t="s">
        <v>83</v>
      </c>
      <c r="AW488" s="13" t="s">
        <v>34</v>
      </c>
      <c r="AX488" s="13" t="s">
        <v>76</v>
      </c>
      <c r="AY488" s="215" t="s">
        <v>175</v>
      </c>
    </row>
    <row r="489" spans="1:65" s="14" customFormat="1" ht="11.25">
      <c r="B489" s="216"/>
      <c r="C489" s="217"/>
      <c r="D489" s="207" t="s">
        <v>184</v>
      </c>
      <c r="E489" s="218" t="s">
        <v>1</v>
      </c>
      <c r="F489" s="219" t="s">
        <v>455</v>
      </c>
      <c r="G489" s="217"/>
      <c r="H489" s="220">
        <v>4.7799999999999994</v>
      </c>
      <c r="I489" s="221"/>
      <c r="J489" s="217"/>
      <c r="K489" s="217"/>
      <c r="L489" s="222"/>
      <c r="M489" s="223"/>
      <c r="N489" s="224"/>
      <c r="O489" s="224"/>
      <c r="P489" s="224"/>
      <c r="Q489" s="224"/>
      <c r="R489" s="224"/>
      <c r="S489" s="224"/>
      <c r="T489" s="225"/>
      <c r="AT489" s="226" t="s">
        <v>184</v>
      </c>
      <c r="AU489" s="226" t="s">
        <v>176</v>
      </c>
      <c r="AV489" s="14" t="s">
        <v>85</v>
      </c>
      <c r="AW489" s="14" t="s">
        <v>34</v>
      </c>
      <c r="AX489" s="14" t="s">
        <v>76</v>
      </c>
      <c r="AY489" s="226" t="s">
        <v>175</v>
      </c>
    </row>
    <row r="490" spans="1:65" s="14" customFormat="1" ht="11.25">
      <c r="B490" s="216"/>
      <c r="C490" s="217"/>
      <c r="D490" s="207" t="s">
        <v>184</v>
      </c>
      <c r="E490" s="218" t="s">
        <v>1</v>
      </c>
      <c r="F490" s="219" t="s">
        <v>456</v>
      </c>
      <c r="G490" s="217"/>
      <c r="H490" s="220">
        <v>11.82</v>
      </c>
      <c r="I490" s="221"/>
      <c r="J490" s="217"/>
      <c r="K490" s="217"/>
      <c r="L490" s="222"/>
      <c r="M490" s="223"/>
      <c r="N490" s="224"/>
      <c r="O490" s="224"/>
      <c r="P490" s="224"/>
      <c r="Q490" s="224"/>
      <c r="R490" s="224"/>
      <c r="S490" s="224"/>
      <c r="T490" s="225"/>
      <c r="AT490" s="226" t="s">
        <v>184</v>
      </c>
      <c r="AU490" s="226" t="s">
        <v>176</v>
      </c>
      <c r="AV490" s="14" t="s">
        <v>85</v>
      </c>
      <c r="AW490" s="14" t="s">
        <v>34</v>
      </c>
      <c r="AX490" s="14" t="s">
        <v>76</v>
      </c>
      <c r="AY490" s="226" t="s">
        <v>175</v>
      </c>
    </row>
    <row r="491" spans="1:65" s="14" customFormat="1" ht="11.25">
      <c r="B491" s="216"/>
      <c r="C491" s="217"/>
      <c r="D491" s="207" t="s">
        <v>184</v>
      </c>
      <c r="E491" s="218" t="s">
        <v>1</v>
      </c>
      <c r="F491" s="219" t="s">
        <v>457</v>
      </c>
      <c r="G491" s="217"/>
      <c r="H491" s="220">
        <v>15.23</v>
      </c>
      <c r="I491" s="221"/>
      <c r="J491" s="217"/>
      <c r="K491" s="217"/>
      <c r="L491" s="222"/>
      <c r="M491" s="223"/>
      <c r="N491" s="224"/>
      <c r="O491" s="224"/>
      <c r="P491" s="224"/>
      <c r="Q491" s="224"/>
      <c r="R491" s="224"/>
      <c r="S491" s="224"/>
      <c r="T491" s="225"/>
      <c r="AT491" s="226" t="s">
        <v>184</v>
      </c>
      <c r="AU491" s="226" t="s">
        <v>176</v>
      </c>
      <c r="AV491" s="14" t="s">
        <v>85</v>
      </c>
      <c r="AW491" s="14" t="s">
        <v>34</v>
      </c>
      <c r="AX491" s="14" t="s">
        <v>76</v>
      </c>
      <c r="AY491" s="226" t="s">
        <v>175</v>
      </c>
    </row>
    <row r="492" spans="1:65" s="14" customFormat="1" ht="11.25">
      <c r="B492" s="216"/>
      <c r="C492" s="217"/>
      <c r="D492" s="207" t="s">
        <v>184</v>
      </c>
      <c r="E492" s="218" t="s">
        <v>1</v>
      </c>
      <c r="F492" s="219" t="s">
        <v>458</v>
      </c>
      <c r="G492" s="217"/>
      <c r="H492" s="220">
        <v>5.62</v>
      </c>
      <c r="I492" s="221"/>
      <c r="J492" s="217"/>
      <c r="K492" s="217"/>
      <c r="L492" s="222"/>
      <c r="M492" s="223"/>
      <c r="N492" s="224"/>
      <c r="O492" s="224"/>
      <c r="P492" s="224"/>
      <c r="Q492" s="224"/>
      <c r="R492" s="224"/>
      <c r="S492" s="224"/>
      <c r="T492" s="225"/>
      <c r="AT492" s="226" t="s">
        <v>184</v>
      </c>
      <c r="AU492" s="226" t="s">
        <v>176</v>
      </c>
      <c r="AV492" s="14" t="s">
        <v>85</v>
      </c>
      <c r="AW492" s="14" t="s">
        <v>34</v>
      </c>
      <c r="AX492" s="14" t="s">
        <v>76</v>
      </c>
      <c r="AY492" s="226" t="s">
        <v>175</v>
      </c>
    </row>
    <row r="493" spans="1:65" s="14" customFormat="1" ht="11.25">
      <c r="B493" s="216"/>
      <c r="C493" s="217"/>
      <c r="D493" s="207" t="s">
        <v>184</v>
      </c>
      <c r="E493" s="218" t="s">
        <v>1</v>
      </c>
      <c r="F493" s="219" t="s">
        <v>459</v>
      </c>
      <c r="G493" s="217"/>
      <c r="H493" s="220">
        <v>14.309999999999999</v>
      </c>
      <c r="I493" s="221"/>
      <c r="J493" s="217"/>
      <c r="K493" s="217"/>
      <c r="L493" s="222"/>
      <c r="M493" s="223"/>
      <c r="N493" s="224"/>
      <c r="O493" s="224"/>
      <c r="P493" s="224"/>
      <c r="Q493" s="224"/>
      <c r="R493" s="224"/>
      <c r="S493" s="224"/>
      <c r="T493" s="225"/>
      <c r="AT493" s="226" t="s">
        <v>184</v>
      </c>
      <c r="AU493" s="226" t="s">
        <v>176</v>
      </c>
      <c r="AV493" s="14" t="s">
        <v>85</v>
      </c>
      <c r="AW493" s="14" t="s">
        <v>34</v>
      </c>
      <c r="AX493" s="14" t="s">
        <v>76</v>
      </c>
      <c r="AY493" s="226" t="s">
        <v>175</v>
      </c>
    </row>
    <row r="494" spans="1:65" s="15" customFormat="1" ht="11.25">
      <c r="B494" s="232"/>
      <c r="C494" s="233"/>
      <c r="D494" s="207" t="s">
        <v>184</v>
      </c>
      <c r="E494" s="234" t="s">
        <v>1</v>
      </c>
      <c r="F494" s="235" t="s">
        <v>290</v>
      </c>
      <c r="G494" s="233"/>
      <c r="H494" s="236">
        <v>51.760000000000005</v>
      </c>
      <c r="I494" s="237"/>
      <c r="J494" s="233"/>
      <c r="K494" s="233"/>
      <c r="L494" s="238"/>
      <c r="M494" s="239"/>
      <c r="N494" s="240"/>
      <c r="O494" s="240"/>
      <c r="P494" s="240"/>
      <c r="Q494" s="240"/>
      <c r="R494" s="240"/>
      <c r="S494" s="240"/>
      <c r="T494" s="241"/>
      <c r="AT494" s="242" t="s">
        <v>184</v>
      </c>
      <c r="AU494" s="242" t="s">
        <v>176</v>
      </c>
      <c r="AV494" s="15" t="s">
        <v>176</v>
      </c>
      <c r="AW494" s="15" t="s">
        <v>34</v>
      </c>
      <c r="AX494" s="15" t="s">
        <v>76</v>
      </c>
      <c r="AY494" s="242" t="s">
        <v>175</v>
      </c>
    </row>
    <row r="495" spans="1:65" s="13" customFormat="1" ht="11.25">
      <c r="B495" s="205"/>
      <c r="C495" s="206"/>
      <c r="D495" s="207" t="s">
        <v>184</v>
      </c>
      <c r="E495" s="208" t="s">
        <v>1</v>
      </c>
      <c r="F495" s="209" t="s">
        <v>382</v>
      </c>
      <c r="G495" s="206"/>
      <c r="H495" s="208" t="s">
        <v>1</v>
      </c>
      <c r="I495" s="210"/>
      <c r="J495" s="206"/>
      <c r="K495" s="206"/>
      <c r="L495" s="211"/>
      <c r="M495" s="212"/>
      <c r="N495" s="213"/>
      <c r="O495" s="213"/>
      <c r="P495" s="213"/>
      <c r="Q495" s="213"/>
      <c r="R495" s="213"/>
      <c r="S495" s="213"/>
      <c r="T495" s="214"/>
      <c r="AT495" s="215" t="s">
        <v>184</v>
      </c>
      <c r="AU495" s="215" t="s">
        <v>176</v>
      </c>
      <c r="AV495" s="13" t="s">
        <v>83</v>
      </c>
      <c r="AW495" s="13" t="s">
        <v>34</v>
      </c>
      <c r="AX495" s="13" t="s">
        <v>76</v>
      </c>
      <c r="AY495" s="215" t="s">
        <v>175</v>
      </c>
    </row>
    <row r="496" spans="1:65" s="14" customFormat="1" ht="11.25">
      <c r="B496" s="216"/>
      <c r="C496" s="217"/>
      <c r="D496" s="207" t="s">
        <v>184</v>
      </c>
      <c r="E496" s="218" t="s">
        <v>1</v>
      </c>
      <c r="F496" s="219" t="s">
        <v>460</v>
      </c>
      <c r="G496" s="217"/>
      <c r="H496" s="220">
        <v>16.920000000000002</v>
      </c>
      <c r="I496" s="221"/>
      <c r="J496" s="217"/>
      <c r="K496" s="217"/>
      <c r="L496" s="222"/>
      <c r="M496" s="223"/>
      <c r="N496" s="224"/>
      <c r="O496" s="224"/>
      <c r="P496" s="224"/>
      <c r="Q496" s="224"/>
      <c r="R496" s="224"/>
      <c r="S496" s="224"/>
      <c r="T496" s="225"/>
      <c r="AT496" s="226" t="s">
        <v>184</v>
      </c>
      <c r="AU496" s="226" t="s">
        <v>176</v>
      </c>
      <c r="AV496" s="14" t="s">
        <v>85</v>
      </c>
      <c r="AW496" s="14" t="s">
        <v>34</v>
      </c>
      <c r="AX496" s="14" t="s">
        <v>76</v>
      </c>
      <c r="AY496" s="226" t="s">
        <v>175</v>
      </c>
    </row>
    <row r="497" spans="2:51" s="14" customFormat="1" ht="11.25">
      <c r="B497" s="216"/>
      <c r="C497" s="217"/>
      <c r="D497" s="207" t="s">
        <v>184</v>
      </c>
      <c r="E497" s="218" t="s">
        <v>1</v>
      </c>
      <c r="F497" s="219" t="s">
        <v>461</v>
      </c>
      <c r="G497" s="217"/>
      <c r="H497" s="220">
        <v>12.179999999999998</v>
      </c>
      <c r="I497" s="221"/>
      <c r="J497" s="217"/>
      <c r="K497" s="217"/>
      <c r="L497" s="222"/>
      <c r="M497" s="223"/>
      <c r="N497" s="224"/>
      <c r="O497" s="224"/>
      <c r="P497" s="224"/>
      <c r="Q497" s="224"/>
      <c r="R497" s="224"/>
      <c r="S497" s="224"/>
      <c r="T497" s="225"/>
      <c r="AT497" s="226" t="s">
        <v>184</v>
      </c>
      <c r="AU497" s="226" t="s">
        <v>176</v>
      </c>
      <c r="AV497" s="14" t="s">
        <v>85</v>
      </c>
      <c r="AW497" s="14" t="s">
        <v>34</v>
      </c>
      <c r="AX497" s="14" t="s">
        <v>76</v>
      </c>
      <c r="AY497" s="226" t="s">
        <v>175</v>
      </c>
    </row>
    <row r="498" spans="2:51" s="14" customFormat="1" ht="11.25">
      <c r="B498" s="216"/>
      <c r="C498" s="217"/>
      <c r="D498" s="207" t="s">
        <v>184</v>
      </c>
      <c r="E498" s="218" t="s">
        <v>1</v>
      </c>
      <c r="F498" s="219" t="s">
        <v>462</v>
      </c>
      <c r="G498" s="217"/>
      <c r="H498" s="220">
        <v>5.58</v>
      </c>
      <c r="I498" s="221"/>
      <c r="J498" s="217"/>
      <c r="K498" s="217"/>
      <c r="L498" s="222"/>
      <c r="M498" s="223"/>
      <c r="N498" s="224"/>
      <c r="O498" s="224"/>
      <c r="P498" s="224"/>
      <c r="Q498" s="224"/>
      <c r="R498" s="224"/>
      <c r="S498" s="224"/>
      <c r="T498" s="225"/>
      <c r="AT498" s="226" t="s">
        <v>184</v>
      </c>
      <c r="AU498" s="226" t="s">
        <v>176</v>
      </c>
      <c r="AV498" s="14" t="s">
        <v>85</v>
      </c>
      <c r="AW498" s="14" t="s">
        <v>34</v>
      </c>
      <c r="AX498" s="14" t="s">
        <v>76</v>
      </c>
      <c r="AY498" s="226" t="s">
        <v>175</v>
      </c>
    </row>
    <row r="499" spans="2:51" s="15" customFormat="1" ht="11.25">
      <c r="B499" s="232"/>
      <c r="C499" s="233"/>
      <c r="D499" s="207" t="s">
        <v>184</v>
      </c>
      <c r="E499" s="234" t="s">
        <v>1</v>
      </c>
      <c r="F499" s="235" t="s">
        <v>290</v>
      </c>
      <c r="G499" s="233"/>
      <c r="H499" s="236">
        <v>34.68</v>
      </c>
      <c r="I499" s="237"/>
      <c r="J499" s="233"/>
      <c r="K499" s="233"/>
      <c r="L499" s="238"/>
      <c r="M499" s="239"/>
      <c r="N499" s="240"/>
      <c r="O499" s="240"/>
      <c r="P499" s="240"/>
      <c r="Q499" s="240"/>
      <c r="R499" s="240"/>
      <c r="S499" s="240"/>
      <c r="T499" s="241"/>
      <c r="AT499" s="242" t="s">
        <v>184</v>
      </c>
      <c r="AU499" s="242" t="s">
        <v>176</v>
      </c>
      <c r="AV499" s="15" t="s">
        <v>176</v>
      </c>
      <c r="AW499" s="15" t="s">
        <v>34</v>
      </c>
      <c r="AX499" s="15" t="s">
        <v>76</v>
      </c>
      <c r="AY499" s="242" t="s">
        <v>175</v>
      </c>
    </row>
    <row r="500" spans="2:51" s="13" customFormat="1" ht="11.25">
      <c r="B500" s="205"/>
      <c r="C500" s="206"/>
      <c r="D500" s="207" t="s">
        <v>184</v>
      </c>
      <c r="E500" s="208" t="s">
        <v>1</v>
      </c>
      <c r="F500" s="209" t="s">
        <v>386</v>
      </c>
      <c r="G500" s="206"/>
      <c r="H500" s="208" t="s">
        <v>1</v>
      </c>
      <c r="I500" s="210"/>
      <c r="J500" s="206"/>
      <c r="K500" s="206"/>
      <c r="L500" s="211"/>
      <c r="M500" s="212"/>
      <c r="N500" s="213"/>
      <c r="O500" s="213"/>
      <c r="P500" s="213"/>
      <c r="Q500" s="213"/>
      <c r="R500" s="213"/>
      <c r="S500" s="213"/>
      <c r="T500" s="214"/>
      <c r="AT500" s="215" t="s">
        <v>184</v>
      </c>
      <c r="AU500" s="215" t="s">
        <v>176</v>
      </c>
      <c r="AV500" s="13" t="s">
        <v>83</v>
      </c>
      <c r="AW500" s="13" t="s">
        <v>34</v>
      </c>
      <c r="AX500" s="13" t="s">
        <v>76</v>
      </c>
      <c r="AY500" s="215" t="s">
        <v>175</v>
      </c>
    </row>
    <row r="501" spans="2:51" s="14" customFormat="1" ht="11.25">
      <c r="B501" s="216"/>
      <c r="C501" s="217"/>
      <c r="D501" s="207" t="s">
        <v>184</v>
      </c>
      <c r="E501" s="218" t="s">
        <v>1</v>
      </c>
      <c r="F501" s="219" t="s">
        <v>463</v>
      </c>
      <c r="G501" s="217"/>
      <c r="H501" s="220">
        <v>5.1999999999999993</v>
      </c>
      <c r="I501" s="221"/>
      <c r="J501" s="217"/>
      <c r="K501" s="217"/>
      <c r="L501" s="222"/>
      <c r="M501" s="223"/>
      <c r="N501" s="224"/>
      <c r="O501" s="224"/>
      <c r="P501" s="224"/>
      <c r="Q501" s="224"/>
      <c r="R501" s="224"/>
      <c r="S501" s="224"/>
      <c r="T501" s="225"/>
      <c r="AT501" s="226" t="s">
        <v>184</v>
      </c>
      <c r="AU501" s="226" t="s">
        <v>176</v>
      </c>
      <c r="AV501" s="14" t="s">
        <v>85</v>
      </c>
      <c r="AW501" s="14" t="s">
        <v>34</v>
      </c>
      <c r="AX501" s="14" t="s">
        <v>76</v>
      </c>
      <c r="AY501" s="226" t="s">
        <v>175</v>
      </c>
    </row>
    <row r="502" spans="2:51" s="15" customFormat="1" ht="11.25">
      <c r="B502" s="232"/>
      <c r="C502" s="233"/>
      <c r="D502" s="207" t="s">
        <v>184</v>
      </c>
      <c r="E502" s="234" t="s">
        <v>1</v>
      </c>
      <c r="F502" s="235" t="s">
        <v>290</v>
      </c>
      <c r="G502" s="233"/>
      <c r="H502" s="236">
        <v>5.1999999999999993</v>
      </c>
      <c r="I502" s="237"/>
      <c r="J502" s="233"/>
      <c r="K502" s="233"/>
      <c r="L502" s="238"/>
      <c r="M502" s="239"/>
      <c r="N502" s="240"/>
      <c r="O502" s="240"/>
      <c r="P502" s="240"/>
      <c r="Q502" s="240"/>
      <c r="R502" s="240"/>
      <c r="S502" s="240"/>
      <c r="T502" s="241"/>
      <c r="AT502" s="242" t="s">
        <v>184</v>
      </c>
      <c r="AU502" s="242" t="s">
        <v>176</v>
      </c>
      <c r="AV502" s="15" t="s">
        <v>176</v>
      </c>
      <c r="AW502" s="15" t="s">
        <v>34</v>
      </c>
      <c r="AX502" s="15" t="s">
        <v>76</v>
      </c>
      <c r="AY502" s="242" t="s">
        <v>175</v>
      </c>
    </row>
    <row r="503" spans="2:51" s="13" customFormat="1" ht="11.25">
      <c r="B503" s="205"/>
      <c r="C503" s="206"/>
      <c r="D503" s="207" t="s">
        <v>184</v>
      </c>
      <c r="E503" s="208" t="s">
        <v>1</v>
      </c>
      <c r="F503" s="209" t="s">
        <v>464</v>
      </c>
      <c r="G503" s="206"/>
      <c r="H503" s="208" t="s">
        <v>1</v>
      </c>
      <c r="I503" s="210"/>
      <c r="J503" s="206"/>
      <c r="K503" s="206"/>
      <c r="L503" s="211"/>
      <c r="M503" s="212"/>
      <c r="N503" s="213"/>
      <c r="O503" s="213"/>
      <c r="P503" s="213"/>
      <c r="Q503" s="213"/>
      <c r="R503" s="213"/>
      <c r="S503" s="213"/>
      <c r="T503" s="214"/>
      <c r="AT503" s="215" t="s">
        <v>184</v>
      </c>
      <c r="AU503" s="215" t="s">
        <v>176</v>
      </c>
      <c r="AV503" s="13" t="s">
        <v>83</v>
      </c>
      <c r="AW503" s="13" t="s">
        <v>34</v>
      </c>
      <c r="AX503" s="13" t="s">
        <v>76</v>
      </c>
      <c r="AY503" s="215" t="s">
        <v>175</v>
      </c>
    </row>
    <row r="504" spans="2:51" s="14" customFormat="1" ht="11.25">
      <c r="B504" s="216"/>
      <c r="C504" s="217"/>
      <c r="D504" s="207" t="s">
        <v>184</v>
      </c>
      <c r="E504" s="218" t="s">
        <v>1</v>
      </c>
      <c r="F504" s="219" t="s">
        <v>465</v>
      </c>
      <c r="G504" s="217"/>
      <c r="H504" s="220">
        <v>17.86</v>
      </c>
      <c r="I504" s="221"/>
      <c r="J504" s="217"/>
      <c r="K504" s="217"/>
      <c r="L504" s="222"/>
      <c r="M504" s="223"/>
      <c r="N504" s="224"/>
      <c r="O504" s="224"/>
      <c r="P504" s="224"/>
      <c r="Q504" s="224"/>
      <c r="R504" s="224"/>
      <c r="S504" s="224"/>
      <c r="T504" s="225"/>
      <c r="AT504" s="226" t="s">
        <v>184</v>
      </c>
      <c r="AU504" s="226" t="s">
        <v>176</v>
      </c>
      <c r="AV504" s="14" t="s">
        <v>85</v>
      </c>
      <c r="AW504" s="14" t="s">
        <v>34</v>
      </c>
      <c r="AX504" s="14" t="s">
        <v>76</v>
      </c>
      <c r="AY504" s="226" t="s">
        <v>175</v>
      </c>
    </row>
    <row r="505" spans="2:51" s="14" customFormat="1" ht="11.25">
      <c r="B505" s="216"/>
      <c r="C505" s="217"/>
      <c r="D505" s="207" t="s">
        <v>184</v>
      </c>
      <c r="E505" s="218" t="s">
        <v>1</v>
      </c>
      <c r="F505" s="219" t="s">
        <v>466</v>
      </c>
      <c r="G505" s="217"/>
      <c r="H505" s="220">
        <v>12.030000000000001</v>
      </c>
      <c r="I505" s="221"/>
      <c r="J505" s="217"/>
      <c r="K505" s="217"/>
      <c r="L505" s="222"/>
      <c r="M505" s="223"/>
      <c r="N505" s="224"/>
      <c r="O505" s="224"/>
      <c r="P505" s="224"/>
      <c r="Q505" s="224"/>
      <c r="R505" s="224"/>
      <c r="S505" s="224"/>
      <c r="T505" s="225"/>
      <c r="AT505" s="226" t="s">
        <v>184</v>
      </c>
      <c r="AU505" s="226" t="s">
        <v>176</v>
      </c>
      <c r="AV505" s="14" t="s">
        <v>85</v>
      </c>
      <c r="AW505" s="14" t="s">
        <v>34</v>
      </c>
      <c r="AX505" s="14" t="s">
        <v>76</v>
      </c>
      <c r="AY505" s="226" t="s">
        <v>175</v>
      </c>
    </row>
    <row r="506" spans="2:51" s="15" customFormat="1" ht="11.25">
      <c r="B506" s="232"/>
      <c r="C506" s="233"/>
      <c r="D506" s="207" t="s">
        <v>184</v>
      </c>
      <c r="E506" s="234" t="s">
        <v>1</v>
      </c>
      <c r="F506" s="235" t="s">
        <v>290</v>
      </c>
      <c r="G506" s="233"/>
      <c r="H506" s="236">
        <v>29.89</v>
      </c>
      <c r="I506" s="237"/>
      <c r="J506" s="233"/>
      <c r="K506" s="233"/>
      <c r="L506" s="238"/>
      <c r="M506" s="239"/>
      <c r="N506" s="240"/>
      <c r="O506" s="240"/>
      <c r="P506" s="240"/>
      <c r="Q506" s="240"/>
      <c r="R506" s="240"/>
      <c r="S506" s="240"/>
      <c r="T506" s="241"/>
      <c r="AT506" s="242" t="s">
        <v>184</v>
      </c>
      <c r="AU506" s="242" t="s">
        <v>176</v>
      </c>
      <c r="AV506" s="15" t="s">
        <v>176</v>
      </c>
      <c r="AW506" s="15" t="s">
        <v>34</v>
      </c>
      <c r="AX506" s="15" t="s">
        <v>76</v>
      </c>
      <c r="AY506" s="242" t="s">
        <v>175</v>
      </c>
    </row>
    <row r="507" spans="2:51" s="13" customFormat="1" ht="11.25">
      <c r="B507" s="205"/>
      <c r="C507" s="206"/>
      <c r="D507" s="207" t="s">
        <v>184</v>
      </c>
      <c r="E507" s="208" t="s">
        <v>1</v>
      </c>
      <c r="F507" s="209" t="s">
        <v>389</v>
      </c>
      <c r="G507" s="206"/>
      <c r="H507" s="208" t="s">
        <v>1</v>
      </c>
      <c r="I507" s="210"/>
      <c r="J507" s="206"/>
      <c r="K507" s="206"/>
      <c r="L507" s="211"/>
      <c r="M507" s="212"/>
      <c r="N507" s="213"/>
      <c r="O507" s="213"/>
      <c r="P507" s="213"/>
      <c r="Q507" s="213"/>
      <c r="R507" s="213"/>
      <c r="S507" s="213"/>
      <c r="T507" s="214"/>
      <c r="AT507" s="215" t="s">
        <v>184</v>
      </c>
      <c r="AU507" s="215" t="s">
        <v>176</v>
      </c>
      <c r="AV507" s="13" t="s">
        <v>83</v>
      </c>
      <c r="AW507" s="13" t="s">
        <v>34</v>
      </c>
      <c r="AX507" s="13" t="s">
        <v>76</v>
      </c>
      <c r="AY507" s="215" t="s">
        <v>175</v>
      </c>
    </row>
    <row r="508" spans="2:51" s="14" customFormat="1" ht="11.25">
      <c r="B508" s="216"/>
      <c r="C508" s="217"/>
      <c r="D508" s="207" t="s">
        <v>184</v>
      </c>
      <c r="E508" s="218" t="s">
        <v>1</v>
      </c>
      <c r="F508" s="219" t="s">
        <v>467</v>
      </c>
      <c r="G508" s="217"/>
      <c r="H508" s="220">
        <v>25.84</v>
      </c>
      <c r="I508" s="221"/>
      <c r="J508" s="217"/>
      <c r="K508" s="217"/>
      <c r="L508" s="222"/>
      <c r="M508" s="223"/>
      <c r="N508" s="224"/>
      <c r="O508" s="224"/>
      <c r="P508" s="224"/>
      <c r="Q508" s="224"/>
      <c r="R508" s="224"/>
      <c r="S508" s="224"/>
      <c r="T508" s="225"/>
      <c r="AT508" s="226" t="s">
        <v>184</v>
      </c>
      <c r="AU508" s="226" t="s">
        <v>176</v>
      </c>
      <c r="AV508" s="14" t="s">
        <v>85</v>
      </c>
      <c r="AW508" s="14" t="s">
        <v>34</v>
      </c>
      <c r="AX508" s="14" t="s">
        <v>76</v>
      </c>
      <c r="AY508" s="226" t="s">
        <v>175</v>
      </c>
    </row>
    <row r="509" spans="2:51" s="14" customFormat="1" ht="11.25">
      <c r="B509" s="216"/>
      <c r="C509" s="217"/>
      <c r="D509" s="207" t="s">
        <v>184</v>
      </c>
      <c r="E509" s="218" t="s">
        <v>1</v>
      </c>
      <c r="F509" s="219" t="s">
        <v>468</v>
      </c>
      <c r="G509" s="217"/>
      <c r="H509" s="220">
        <v>16.62</v>
      </c>
      <c r="I509" s="221"/>
      <c r="J509" s="217"/>
      <c r="K509" s="217"/>
      <c r="L509" s="222"/>
      <c r="M509" s="223"/>
      <c r="N509" s="224"/>
      <c r="O509" s="224"/>
      <c r="P509" s="224"/>
      <c r="Q509" s="224"/>
      <c r="R509" s="224"/>
      <c r="S509" s="224"/>
      <c r="T509" s="225"/>
      <c r="AT509" s="226" t="s">
        <v>184</v>
      </c>
      <c r="AU509" s="226" t="s">
        <v>176</v>
      </c>
      <c r="AV509" s="14" t="s">
        <v>85</v>
      </c>
      <c r="AW509" s="14" t="s">
        <v>34</v>
      </c>
      <c r="AX509" s="14" t="s">
        <v>76</v>
      </c>
      <c r="AY509" s="226" t="s">
        <v>175</v>
      </c>
    </row>
    <row r="510" spans="2:51" s="15" customFormat="1" ht="11.25">
      <c r="B510" s="232"/>
      <c r="C510" s="233"/>
      <c r="D510" s="207" t="s">
        <v>184</v>
      </c>
      <c r="E510" s="234" t="s">
        <v>1</v>
      </c>
      <c r="F510" s="235" t="s">
        <v>290</v>
      </c>
      <c r="G510" s="233"/>
      <c r="H510" s="236">
        <v>42.46</v>
      </c>
      <c r="I510" s="237"/>
      <c r="J510" s="233"/>
      <c r="K510" s="233"/>
      <c r="L510" s="238"/>
      <c r="M510" s="239"/>
      <c r="N510" s="240"/>
      <c r="O510" s="240"/>
      <c r="P510" s="240"/>
      <c r="Q510" s="240"/>
      <c r="R510" s="240"/>
      <c r="S510" s="240"/>
      <c r="T510" s="241"/>
      <c r="AT510" s="242" t="s">
        <v>184</v>
      </c>
      <c r="AU510" s="242" t="s">
        <v>176</v>
      </c>
      <c r="AV510" s="15" t="s">
        <v>176</v>
      </c>
      <c r="AW510" s="15" t="s">
        <v>34</v>
      </c>
      <c r="AX510" s="15" t="s">
        <v>76</v>
      </c>
      <c r="AY510" s="242" t="s">
        <v>175</v>
      </c>
    </row>
    <row r="511" spans="2:51" s="13" customFormat="1" ht="11.25">
      <c r="B511" s="205"/>
      <c r="C511" s="206"/>
      <c r="D511" s="207" t="s">
        <v>184</v>
      </c>
      <c r="E511" s="208" t="s">
        <v>1</v>
      </c>
      <c r="F511" s="209" t="s">
        <v>392</v>
      </c>
      <c r="G511" s="206"/>
      <c r="H511" s="208" t="s">
        <v>1</v>
      </c>
      <c r="I511" s="210"/>
      <c r="J511" s="206"/>
      <c r="K511" s="206"/>
      <c r="L511" s="211"/>
      <c r="M511" s="212"/>
      <c r="N511" s="213"/>
      <c r="O511" s="213"/>
      <c r="P511" s="213"/>
      <c r="Q511" s="213"/>
      <c r="R511" s="213"/>
      <c r="S511" s="213"/>
      <c r="T511" s="214"/>
      <c r="AT511" s="215" t="s">
        <v>184</v>
      </c>
      <c r="AU511" s="215" t="s">
        <v>176</v>
      </c>
      <c r="AV511" s="13" t="s">
        <v>83</v>
      </c>
      <c r="AW511" s="13" t="s">
        <v>34</v>
      </c>
      <c r="AX511" s="13" t="s">
        <v>76</v>
      </c>
      <c r="AY511" s="215" t="s">
        <v>175</v>
      </c>
    </row>
    <row r="512" spans="2:51" s="14" customFormat="1" ht="11.25">
      <c r="B512" s="216"/>
      <c r="C512" s="217"/>
      <c r="D512" s="207" t="s">
        <v>184</v>
      </c>
      <c r="E512" s="218" t="s">
        <v>1</v>
      </c>
      <c r="F512" s="219" t="s">
        <v>469</v>
      </c>
      <c r="G512" s="217"/>
      <c r="H512" s="220">
        <v>4.92</v>
      </c>
      <c r="I512" s="221"/>
      <c r="J512" s="217"/>
      <c r="K512" s="217"/>
      <c r="L512" s="222"/>
      <c r="M512" s="223"/>
      <c r="N512" s="224"/>
      <c r="O512" s="224"/>
      <c r="P512" s="224"/>
      <c r="Q512" s="224"/>
      <c r="R512" s="224"/>
      <c r="S512" s="224"/>
      <c r="T512" s="225"/>
      <c r="AT512" s="226" t="s">
        <v>184</v>
      </c>
      <c r="AU512" s="226" t="s">
        <v>176</v>
      </c>
      <c r="AV512" s="14" t="s">
        <v>85</v>
      </c>
      <c r="AW512" s="14" t="s">
        <v>34</v>
      </c>
      <c r="AX512" s="14" t="s">
        <v>76</v>
      </c>
      <c r="AY512" s="226" t="s">
        <v>175</v>
      </c>
    </row>
    <row r="513" spans="2:51" s="15" customFormat="1" ht="11.25">
      <c r="B513" s="232"/>
      <c r="C513" s="233"/>
      <c r="D513" s="207" t="s">
        <v>184</v>
      </c>
      <c r="E513" s="234" t="s">
        <v>1</v>
      </c>
      <c r="F513" s="235" t="s">
        <v>290</v>
      </c>
      <c r="G513" s="233"/>
      <c r="H513" s="236">
        <v>4.92</v>
      </c>
      <c r="I513" s="237"/>
      <c r="J513" s="233"/>
      <c r="K513" s="233"/>
      <c r="L513" s="238"/>
      <c r="M513" s="239"/>
      <c r="N513" s="240"/>
      <c r="O513" s="240"/>
      <c r="P513" s="240"/>
      <c r="Q513" s="240"/>
      <c r="R513" s="240"/>
      <c r="S513" s="240"/>
      <c r="T513" s="241"/>
      <c r="AT513" s="242" t="s">
        <v>184</v>
      </c>
      <c r="AU513" s="242" t="s">
        <v>176</v>
      </c>
      <c r="AV513" s="15" t="s">
        <v>176</v>
      </c>
      <c r="AW513" s="15" t="s">
        <v>34</v>
      </c>
      <c r="AX513" s="15" t="s">
        <v>76</v>
      </c>
      <c r="AY513" s="242" t="s">
        <v>175</v>
      </c>
    </row>
    <row r="514" spans="2:51" s="13" customFormat="1" ht="11.25">
      <c r="B514" s="205"/>
      <c r="C514" s="206"/>
      <c r="D514" s="207" t="s">
        <v>184</v>
      </c>
      <c r="E514" s="208" t="s">
        <v>1</v>
      </c>
      <c r="F514" s="209" t="s">
        <v>187</v>
      </c>
      <c r="G514" s="206"/>
      <c r="H514" s="208" t="s">
        <v>1</v>
      </c>
      <c r="I514" s="210"/>
      <c r="J514" s="206"/>
      <c r="K514" s="206"/>
      <c r="L514" s="211"/>
      <c r="M514" s="212"/>
      <c r="N514" s="213"/>
      <c r="O514" s="213"/>
      <c r="P514" s="213"/>
      <c r="Q514" s="213"/>
      <c r="R514" s="213"/>
      <c r="S514" s="213"/>
      <c r="T514" s="214"/>
      <c r="AT514" s="215" t="s">
        <v>184</v>
      </c>
      <c r="AU514" s="215" t="s">
        <v>176</v>
      </c>
      <c r="AV514" s="13" t="s">
        <v>83</v>
      </c>
      <c r="AW514" s="13" t="s">
        <v>34</v>
      </c>
      <c r="AX514" s="13" t="s">
        <v>76</v>
      </c>
      <c r="AY514" s="215" t="s">
        <v>175</v>
      </c>
    </row>
    <row r="515" spans="2:51" s="13" customFormat="1" ht="11.25">
      <c r="B515" s="205"/>
      <c r="C515" s="206"/>
      <c r="D515" s="207" t="s">
        <v>184</v>
      </c>
      <c r="E515" s="208" t="s">
        <v>1</v>
      </c>
      <c r="F515" s="209" t="s">
        <v>470</v>
      </c>
      <c r="G515" s="206"/>
      <c r="H515" s="208" t="s">
        <v>1</v>
      </c>
      <c r="I515" s="210"/>
      <c r="J515" s="206"/>
      <c r="K515" s="206"/>
      <c r="L515" s="211"/>
      <c r="M515" s="212"/>
      <c r="N515" s="213"/>
      <c r="O515" s="213"/>
      <c r="P515" s="213"/>
      <c r="Q515" s="213"/>
      <c r="R515" s="213"/>
      <c r="S515" s="213"/>
      <c r="T515" s="214"/>
      <c r="AT515" s="215" t="s">
        <v>184</v>
      </c>
      <c r="AU515" s="215" t="s">
        <v>176</v>
      </c>
      <c r="AV515" s="13" t="s">
        <v>83</v>
      </c>
      <c r="AW515" s="13" t="s">
        <v>34</v>
      </c>
      <c r="AX515" s="13" t="s">
        <v>76</v>
      </c>
      <c r="AY515" s="215" t="s">
        <v>175</v>
      </c>
    </row>
    <row r="516" spans="2:51" s="13" customFormat="1" ht="11.25">
      <c r="B516" s="205"/>
      <c r="C516" s="206"/>
      <c r="D516" s="207" t="s">
        <v>184</v>
      </c>
      <c r="E516" s="208" t="s">
        <v>1</v>
      </c>
      <c r="F516" s="209" t="s">
        <v>395</v>
      </c>
      <c r="G516" s="206"/>
      <c r="H516" s="208" t="s">
        <v>1</v>
      </c>
      <c r="I516" s="210"/>
      <c r="J516" s="206"/>
      <c r="K516" s="206"/>
      <c r="L516" s="211"/>
      <c r="M516" s="212"/>
      <c r="N516" s="213"/>
      <c r="O516" s="213"/>
      <c r="P516" s="213"/>
      <c r="Q516" s="213"/>
      <c r="R516" s="213"/>
      <c r="S516" s="213"/>
      <c r="T516" s="214"/>
      <c r="AT516" s="215" t="s">
        <v>184</v>
      </c>
      <c r="AU516" s="215" t="s">
        <v>176</v>
      </c>
      <c r="AV516" s="13" t="s">
        <v>83</v>
      </c>
      <c r="AW516" s="13" t="s">
        <v>34</v>
      </c>
      <c r="AX516" s="13" t="s">
        <v>76</v>
      </c>
      <c r="AY516" s="215" t="s">
        <v>175</v>
      </c>
    </row>
    <row r="517" spans="2:51" s="14" customFormat="1" ht="11.25">
      <c r="B517" s="216"/>
      <c r="C517" s="217"/>
      <c r="D517" s="207" t="s">
        <v>184</v>
      </c>
      <c r="E517" s="218" t="s">
        <v>1</v>
      </c>
      <c r="F517" s="219" t="s">
        <v>471</v>
      </c>
      <c r="G517" s="217"/>
      <c r="H517" s="220">
        <v>8.1999999999999993</v>
      </c>
      <c r="I517" s="221"/>
      <c r="J517" s="217"/>
      <c r="K517" s="217"/>
      <c r="L517" s="222"/>
      <c r="M517" s="223"/>
      <c r="N517" s="224"/>
      <c r="O517" s="224"/>
      <c r="P517" s="224"/>
      <c r="Q517" s="224"/>
      <c r="R517" s="224"/>
      <c r="S517" s="224"/>
      <c r="T517" s="225"/>
      <c r="AT517" s="226" t="s">
        <v>184</v>
      </c>
      <c r="AU517" s="226" t="s">
        <v>176</v>
      </c>
      <c r="AV517" s="14" t="s">
        <v>85</v>
      </c>
      <c r="AW517" s="14" t="s">
        <v>34</v>
      </c>
      <c r="AX517" s="14" t="s">
        <v>76</v>
      </c>
      <c r="AY517" s="226" t="s">
        <v>175</v>
      </c>
    </row>
    <row r="518" spans="2:51" s="14" customFormat="1" ht="11.25">
      <c r="B518" s="216"/>
      <c r="C518" s="217"/>
      <c r="D518" s="207" t="s">
        <v>184</v>
      </c>
      <c r="E518" s="218" t="s">
        <v>1</v>
      </c>
      <c r="F518" s="219" t="s">
        <v>472</v>
      </c>
      <c r="G518" s="217"/>
      <c r="H518" s="220">
        <v>6.98</v>
      </c>
      <c r="I518" s="221"/>
      <c r="J518" s="217"/>
      <c r="K518" s="217"/>
      <c r="L518" s="222"/>
      <c r="M518" s="223"/>
      <c r="N518" s="224"/>
      <c r="O518" s="224"/>
      <c r="P518" s="224"/>
      <c r="Q518" s="224"/>
      <c r="R518" s="224"/>
      <c r="S518" s="224"/>
      <c r="T518" s="225"/>
      <c r="AT518" s="226" t="s">
        <v>184</v>
      </c>
      <c r="AU518" s="226" t="s">
        <v>176</v>
      </c>
      <c r="AV518" s="14" t="s">
        <v>85</v>
      </c>
      <c r="AW518" s="14" t="s">
        <v>34</v>
      </c>
      <c r="AX518" s="14" t="s">
        <v>76</v>
      </c>
      <c r="AY518" s="226" t="s">
        <v>175</v>
      </c>
    </row>
    <row r="519" spans="2:51" s="14" customFormat="1" ht="11.25">
      <c r="B519" s="216"/>
      <c r="C519" s="217"/>
      <c r="D519" s="207" t="s">
        <v>184</v>
      </c>
      <c r="E519" s="218" t="s">
        <v>1</v>
      </c>
      <c r="F519" s="219" t="s">
        <v>473</v>
      </c>
      <c r="G519" s="217"/>
      <c r="H519" s="220">
        <v>4.88</v>
      </c>
      <c r="I519" s="221"/>
      <c r="J519" s="217"/>
      <c r="K519" s="217"/>
      <c r="L519" s="222"/>
      <c r="M519" s="223"/>
      <c r="N519" s="224"/>
      <c r="O519" s="224"/>
      <c r="P519" s="224"/>
      <c r="Q519" s="224"/>
      <c r="R519" s="224"/>
      <c r="S519" s="224"/>
      <c r="T519" s="225"/>
      <c r="AT519" s="226" t="s">
        <v>184</v>
      </c>
      <c r="AU519" s="226" t="s">
        <v>176</v>
      </c>
      <c r="AV519" s="14" t="s">
        <v>85</v>
      </c>
      <c r="AW519" s="14" t="s">
        <v>34</v>
      </c>
      <c r="AX519" s="14" t="s">
        <v>76</v>
      </c>
      <c r="AY519" s="226" t="s">
        <v>175</v>
      </c>
    </row>
    <row r="520" spans="2:51" s="14" customFormat="1" ht="11.25">
      <c r="B520" s="216"/>
      <c r="C520" s="217"/>
      <c r="D520" s="207" t="s">
        <v>184</v>
      </c>
      <c r="E520" s="218" t="s">
        <v>1</v>
      </c>
      <c r="F520" s="219" t="s">
        <v>474</v>
      </c>
      <c r="G520" s="217"/>
      <c r="H520" s="220">
        <v>6.2</v>
      </c>
      <c r="I520" s="221"/>
      <c r="J520" s="217"/>
      <c r="K520" s="217"/>
      <c r="L520" s="222"/>
      <c r="M520" s="223"/>
      <c r="N520" s="224"/>
      <c r="O520" s="224"/>
      <c r="P520" s="224"/>
      <c r="Q520" s="224"/>
      <c r="R520" s="224"/>
      <c r="S520" s="224"/>
      <c r="T520" s="225"/>
      <c r="AT520" s="226" t="s">
        <v>184</v>
      </c>
      <c r="AU520" s="226" t="s">
        <v>176</v>
      </c>
      <c r="AV520" s="14" t="s">
        <v>85</v>
      </c>
      <c r="AW520" s="14" t="s">
        <v>34</v>
      </c>
      <c r="AX520" s="14" t="s">
        <v>76</v>
      </c>
      <c r="AY520" s="226" t="s">
        <v>175</v>
      </c>
    </row>
    <row r="521" spans="2:51" s="14" customFormat="1" ht="11.25">
      <c r="B521" s="216"/>
      <c r="C521" s="217"/>
      <c r="D521" s="207" t="s">
        <v>184</v>
      </c>
      <c r="E521" s="218" t="s">
        <v>1</v>
      </c>
      <c r="F521" s="219" t="s">
        <v>475</v>
      </c>
      <c r="G521" s="217"/>
      <c r="H521" s="220">
        <v>5.56</v>
      </c>
      <c r="I521" s="221"/>
      <c r="J521" s="217"/>
      <c r="K521" s="217"/>
      <c r="L521" s="222"/>
      <c r="M521" s="223"/>
      <c r="N521" s="224"/>
      <c r="O521" s="224"/>
      <c r="P521" s="224"/>
      <c r="Q521" s="224"/>
      <c r="R521" s="224"/>
      <c r="S521" s="224"/>
      <c r="T521" s="225"/>
      <c r="AT521" s="226" t="s">
        <v>184</v>
      </c>
      <c r="AU521" s="226" t="s">
        <v>176</v>
      </c>
      <c r="AV521" s="14" t="s">
        <v>85</v>
      </c>
      <c r="AW521" s="14" t="s">
        <v>34</v>
      </c>
      <c r="AX521" s="14" t="s">
        <v>76</v>
      </c>
      <c r="AY521" s="226" t="s">
        <v>175</v>
      </c>
    </row>
    <row r="522" spans="2:51" s="14" customFormat="1" ht="11.25">
      <c r="B522" s="216"/>
      <c r="C522" s="217"/>
      <c r="D522" s="207" t="s">
        <v>184</v>
      </c>
      <c r="E522" s="218" t="s">
        <v>1</v>
      </c>
      <c r="F522" s="219" t="s">
        <v>476</v>
      </c>
      <c r="G522" s="217"/>
      <c r="H522" s="220">
        <v>5.47</v>
      </c>
      <c r="I522" s="221"/>
      <c r="J522" s="217"/>
      <c r="K522" s="217"/>
      <c r="L522" s="222"/>
      <c r="M522" s="223"/>
      <c r="N522" s="224"/>
      <c r="O522" s="224"/>
      <c r="P522" s="224"/>
      <c r="Q522" s="224"/>
      <c r="R522" s="224"/>
      <c r="S522" s="224"/>
      <c r="T522" s="225"/>
      <c r="AT522" s="226" t="s">
        <v>184</v>
      </c>
      <c r="AU522" s="226" t="s">
        <v>176</v>
      </c>
      <c r="AV522" s="14" t="s">
        <v>85</v>
      </c>
      <c r="AW522" s="14" t="s">
        <v>34</v>
      </c>
      <c r="AX522" s="14" t="s">
        <v>76</v>
      </c>
      <c r="AY522" s="226" t="s">
        <v>175</v>
      </c>
    </row>
    <row r="523" spans="2:51" s="15" customFormat="1" ht="11.25">
      <c r="B523" s="232"/>
      <c r="C523" s="233"/>
      <c r="D523" s="207" t="s">
        <v>184</v>
      </c>
      <c r="E523" s="234" t="s">
        <v>1</v>
      </c>
      <c r="F523" s="235" t="s">
        <v>290</v>
      </c>
      <c r="G523" s="233"/>
      <c r="H523" s="236">
        <v>37.29</v>
      </c>
      <c r="I523" s="237"/>
      <c r="J523" s="233"/>
      <c r="K523" s="233"/>
      <c r="L523" s="238"/>
      <c r="M523" s="239"/>
      <c r="N523" s="240"/>
      <c r="O523" s="240"/>
      <c r="P523" s="240"/>
      <c r="Q523" s="240"/>
      <c r="R523" s="240"/>
      <c r="S523" s="240"/>
      <c r="T523" s="241"/>
      <c r="AT523" s="242" t="s">
        <v>184</v>
      </c>
      <c r="AU523" s="242" t="s">
        <v>176</v>
      </c>
      <c r="AV523" s="15" t="s">
        <v>176</v>
      </c>
      <c r="AW523" s="15" t="s">
        <v>34</v>
      </c>
      <c r="AX523" s="15" t="s">
        <v>76</v>
      </c>
      <c r="AY523" s="242" t="s">
        <v>175</v>
      </c>
    </row>
    <row r="524" spans="2:51" s="13" customFormat="1" ht="11.25">
      <c r="B524" s="205"/>
      <c r="C524" s="206"/>
      <c r="D524" s="207" t="s">
        <v>184</v>
      </c>
      <c r="E524" s="208" t="s">
        <v>1</v>
      </c>
      <c r="F524" s="209" t="s">
        <v>402</v>
      </c>
      <c r="G524" s="206"/>
      <c r="H524" s="208" t="s">
        <v>1</v>
      </c>
      <c r="I524" s="210"/>
      <c r="J524" s="206"/>
      <c r="K524" s="206"/>
      <c r="L524" s="211"/>
      <c r="M524" s="212"/>
      <c r="N524" s="213"/>
      <c r="O524" s="213"/>
      <c r="P524" s="213"/>
      <c r="Q524" s="213"/>
      <c r="R524" s="213"/>
      <c r="S524" s="213"/>
      <c r="T524" s="214"/>
      <c r="AT524" s="215" t="s">
        <v>184</v>
      </c>
      <c r="AU524" s="215" t="s">
        <v>176</v>
      </c>
      <c r="AV524" s="13" t="s">
        <v>83</v>
      </c>
      <c r="AW524" s="13" t="s">
        <v>34</v>
      </c>
      <c r="AX524" s="13" t="s">
        <v>76</v>
      </c>
      <c r="AY524" s="215" t="s">
        <v>175</v>
      </c>
    </row>
    <row r="525" spans="2:51" s="14" customFormat="1" ht="11.25">
      <c r="B525" s="216"/>
      <c r="C525" s="217"/>
      <c r="D525" s="207" t="s">
        <v>184</v>
      </c>
      <c r="E525" s="218" t="s">
        <v>1</v>
      </c>
      <c r="F525" s="219" t="s">
        <v>477</v>
      </c>
      <c r="G525" s="217"/>
      <c r="H525" s="220">
        <v>8.6</v>
      </c>
      <c r="I525" s="221"/>
      <c r="J525" s="217"/>
      <c r="K525" s="217"/>
      <c r="L525" s="222"/>
      <c r="M525" s="223"/>
      <c r="N525" s="224"/>
      <c r="O525" s="224"/>
      <c r="P525" s="224"/>
      <c r="Q525" s="224"/>
      <c r="R525" s="224"/>
      <c r="S525" s="224"/>
      <c r="T525" s="225"/>
      <c r="AT525" s="226" t="s">
        <v>184</v>
      </c>
      <c r="AU525" s="226" t="s">
        <v>176</v>
      </c>
      <c r="AV525" s="14" t="s">
        <v>85</v>
      </c>
      <c r="AW525" s="14" t="s">
        <v>34</v>
      </c>
      <c r="AX525" s="14" t="s">
        <v>76</v>
      </c>
      <c r="AY525" s="226" t="s">
        <v>175</v>
      </c>
    </row>
    <row r="526" spans="2:51" s="15" customFormat="1" ht="11.25">
      <c r="B526" s="232"/>
      <c r="C526" s="233"/>
      <c r="D526" s="207" t="s">
        <v>184</v>
      </c>
      <c r="E526" s="234" t="s">
        <v>1</v>
      </c>
      <c r="F526" s="235" t="s">
        <v>290</v>
      </c>
      <c r="G526" s="233"/>
      <c r="H526" s="236">
        <v>8.6</v>
      </c>
      <c r="I526" s="237"/>
      <c r="J526" s="233"/>
      <c r="K526" s="233"/>
      <c r="L526" s="238"/>
      <c r="M526" s="239"/>
      <c r="N526" s="240"/>
      <c r="O526" s="240"/>
      <c r="P526" s="240"/>
      <c r="Q526" s="240"/>
      <c r="R526" s="240"/>
      <c r="S526" s="240"/>
      <c r="T526" s="241"/>
      <c r="AT526" s="242" t="s">
        <v>184</v>
      </c>
      <c r="AU526" s="242" t="s">
        <v>176</v>
      </c>
      <c r="AV526" s="15" t="s">
        <v>176</v>
      </c>
      <c r="AW526" s="15" t="s">
        <v>34</v>
      </c>
      <c r="AX526" s="15" t="s">
        <v>76</v>
      </c>
      <c r="AY526" s="242" t="s">
        <v>175</v>
      </c>
    </row>
    <row r="527" spans="2:51" s="13" customFormat="1" ht="11.25">
      <c r="B527" s="205"/>
      <c r="C527" s="206"/>
      <c r="D527" s="207" t="s">
        <v>184</v>
      </c>
      <c r="E527" s="208" t="s">
        <v>1</v>
      </c>
      <c r="F527" s="209" t="s">
        <v>404</v>
      </c>
      <c r="G527" s="206"/>
      <c r="H527" s="208" t="s">
        <v>1</v>
      </c>
      <c r="I527" s="210"/>
      <c r="J527" s="206"/>
      <c r="K527" s="206"/>
      <c r="L527" s="211"/>
      <c r="M527" s="212"/>
      <c r="N527" s="213"/>
      <c r="O527" s="213"/>
      <c r="P527" s="213"/>
      <c r="Q527" s="213"/>
      <c r="R527" s="213"/>
      <c r="S527" s="213"/>
      <c r="T527" s="214"/>
      <c r="AT527" s="215" t="s">
        <v>184</v>
      </c>
      <c r="AU527" s="215" t="s">
        <v>176</v>
      </c>
      <c r="AV527" s="13" t="s">
        <v>83</v>
      </c>
      <c r="AW527" s="13" t="s">
        <v>34</v>
      </c>
      <c r="AX527" s="13" t="s">
        <v>76</v>
      </c>
      <c r="AY527" s="215" t="s">
        <v>175</v>
      </c>
    </row>
    <row r="528" spans="2:51" s="14" customFormat="1" ht="11.25">
      <c r="B528" s="216"/>
      <c r="C528" s="217"/>
      <c r="D528" s="207" t="s">
        <v>184</v>
      </c>
      <c r="E528" s="218" t="s">
        <v>1</v>
      </c>
      <c r="F528" s="219" t="s">
        <v>478</v>
      </c>
      <c r="G528" s="217"/>
      <c r="H528" s="220">
        <v>5</v>
      </c>
      <c r="I528" s="221"/>
      <c r="J528" s="217"/>
      <c r="K528" s="217"/>
      <c r="L528" s="222"/>
      <c r="M528" s="223"/>
      <c r="N528" s="224"/>
      <c r="O528" s="224"/>
      <c r="P528" s="224"/>
      <c r="Q528" s="224"/>
      <c r="R528" s="224"/>
      <c r="S528" s="224"/>
      <c r="T528" s="225"/>
      <c r="AT528" s="226" t="s">
        <v>184</v>
      </c>
      <c r="AU528" s="226" t="s">
        <v>176</v>
      </c>
      <c r="AV528" s="14" t="s">
        <v>85</v>
      </c>
      <c r="AW528" s="14" t="s">
        <v>34</v>
      </c>
      <c r="AX528" s="14" t="s">
        <v>76</v>
      </c>
      <c r="AY528" s="226" t="s">
        <v>175</v>
      </c>
    </row>
    <row r="529" spans="1:65" s="15" customFormat="1" ht="11.25">
      <c r="B529" s="232"/>
      <c r="C529" s="233"/>
      <c r="D529" s="207" t="s">
        <v>184</v>
      </c>
      <c r="E529" s="234" t="s">
        <v>1</v>
      </c>
      <c r="F529" s="235" t="s">
        <v>290</v>
      </c>
      <c r="G529" s="233"/>
      <c r="H529" s="236">
        <v>5</v>
      </c>
      <c r="I529" s="237"/>
      <c r="J529" s="233"/>
      <c r="K529" s="233"/>
      <c r="L529" s="238"/>
      <c r="M529" s="239"/>
      <c r="N529" s="240"/>
      <c r="O529" s="240"/>
      <c r="P529" s="240"/>
      <c r="Q529" s="240"/>
      <c r="R529" s="240"/>
      <c r="S529" s="240"/>
      <c r="T529" s="241"/>
      <c r="AT529" s="242" t="s">
        <v>184</v>
      </c>
      <c r="AU529" s="242" t="s">
        <v>176</v>
      </c>
      <c r="AV529" s="15" t="s">
        <v>176</v>
      </c>
      <c r="AW529" s="15" t="s">
        <v>34</v>
      </c>
      <c r="AX529" s="15" t="s">
        <v>76</v>
      </c>
      <c r="AY529" s="242" t="s">
        <v>175</v>
      </c>
    </row>
    <row r="530" spans="1:65" s="13" customFormat="1" ht="11.25">
      <c r="B530" s="205"/>
      <c r="C530" s="206"/>
      <c r="D530" s="207" t="s">
        <v>184</v>
      </c>
      <c r="E530" s="208" t="s">
        <v>1</v>
      </c>
      <c r="F530" s="209" t="s">
        <v>406</v>
      </c>
      <c r="G530" s="206"/>
      <c r="H530" s="208" t="s">
        <v>1</v>
      </c>
      <c r="I530" s="210"/>
      <c r="J530" s="206"/>
      <c r="K530" s="206"/>
      <c r="L530" s="211"/>
      <c r="M530" s="212"/>
      <c r="N530" s="213"/>
      <c r="O530" s="213"/>
      <c r="P530" s="213"/>
      <c r="Q530" s="213"/>
      <c r="R530" s="213"/>
      <c r="S530" s="213"/>
      <c r="T530" s="214"/>
      <c r="AT530" s="215" t="s">
        <v>184</v>
      </c>
      <c r="AU530" s="215" t="s">
        <v>176</v>
      </c>
      <c r="AV530" s="13" t="s">
        <v>83</v>
      </c>
      <c r="AW530" s="13" t="s">
        <v>34</v>
      </c>
      <c r="AX530" s="13" t="s">
        <v>76</v>
      </c>
      <c r="AY530" s="215" t="s">
        <v>175</v>
      </c>
    </row>
    <row r="531" spans="1:65" s="14" customFormat="1" ht="11.25">
      <c r="B531" s="216"/>
      <c r="C531" s="217"/>
      <c r="D531" s="207" t="s">
        <v>184</v>
      </c>
      <c r="E531" s="218" t="s">
        <v>1</v>
      </c>
      <c r="F531" s="219" t="s">
        <v>479</v>
      </c>
      <c r="G531" s="217"/>
      <c r="H531" s="220">
        <v>12.12</v>
      </c>
      <c r="I531" s="221"/>
      <c r="J531" s="217"/>
      <c r="K531" s="217"/>
      <c r="L531" s="222"/>
      <c r="M531" s="223"/>
      <c r="N531" s="224"/>
      <c r="O531" s="224"/>
      <c r="P531" s="224"/>
      <c r="Q531" s="224"/>
      <c r="R531" s="224"/>
      <c r="S531" s="224"/>
      <c r="T531" s="225"/>
      <c r="AT531" s="226" t="s">
        <v>184</v>
      </c>
      <c r="AU531" s="226" t="s">
        <v>176</v>
      </c>
      <c r="AV531" s="14" t="s">
        <v>85</v>
      </c>
      <c r="AW531" s="14" t="s">
        <v>34</v>
      </c>
      <c r="AX531" s="14" t="s">
        <v>76</v>
      </c>
      <c r="AY531" s="226" t="s">
        <v>175</v>
      </c>
    </row>
    <row r="532" spans="1:65" s="15" customFormat="1" ht="11.25">
      <c r="B532" s="232"/>
      <c r="C532" s="233"/>
      <c r="D532" s="207" t="s">
        <v>184</v>
      </c>
      <c r="E532" s="234" t="s">
        <v>1</v>
      </c>
      <c r="F532" s="235" t="s">
        <v>290</v>
      </c>
      <c r="G532" s="233"/>
      <c r="H532" s="236">
        <v>12.12</v>
      </c>
      <c r="I532" s="237"/>
      <c r="J532" s="233"/>
      <c r="K532" s="233"/>
      <c r="L532" s="238"/>
      <c r="M532" s="239"/>
      <c r="N532" s="240"/>
      <c r="O532" s="240"/>
      <c r="P532" s="240"/>
      <c r="Q532" s="240"/>
      <c r="R532" s="240"/>
      <c r="S532" s="240"/>
      <c r="T532" s="241"/>
      <c r="AT532" s="242" t="s">
        <v>184</v>
      </c>
      <c r="AU532" s="242" t="s">
        <v>176</v>
      </c>
      <c r="AV532" s="15" t="s">
        <v>176</v>
      </c>
      <c r="AW532" s="15" t="s">
        <v>34</v>
      </c>
      <c r="AX532" s="15" t="s">
        <v>76</v>
      </c>
      <c r="AY532" s="242" t="s">
        <v>175</v>
      </c>
    </row>
    <row r="533" spans="1:65" s="13" customFormat="1" ht="11.25">
      <c r="B533" s="205"/>
      <c r="C533" s="206"/>
      <c r="D533" s="207" t="s">
        <v>184</v>
      </c>
      <c r="E533" s="208" t="s">
        <v>1</v>
      </c>
      <c r="F533" s="209" t="s">
        <v>187</v>
      </c>
      <c r="G533" s="206"/>
      <c r="H533" s="208" t="s">
        <v>1</v>
      </c>
      <c r="I533" s="210"/>
      <c r="J533" s="206"/>
      <c r="K533" s="206"/>
      <c r="L533" s="211"/>
      <c r="M533" s="212"/>
      <c r="N533" s="213"/>
      <c r="O533" s="213"/>
      <c r="P533" s="213"/>
      <c r="Q533" s="213"/>
      <c r="R533" s="213"/>
      <c r="S533" s="213"/>
      <c r="T533" s="214"/>
      <c r="AT533" s="215" t="s">
        <v>184</v>
      </c>
      <c r="AU533" s="215" t="s">
        <v>176</v>
      </c>
      <c r="AV533" s="13" t="s">
        <v>83</v>
      </c>
      <c r="AW533" s="13" t="s">
        <v>34</v>
      </c>
      <c r="AX533" s="13" t="s">
        <v>76</v>
      </c>
      <c r="AY533" s="215" t="s">
        <v>175</v>
      </c>
    </row>
    <row r="534" spans="1:65" s="13" customFormat="1" ht="11.25">
      <c r="B534" s="205"/>
      <c r="C534" s="206"/>
      <c r="D534" s="207" t="s">
        <v>184</v>
      </c>
      <c r="E534" s="208" t="s">
        <v>1</v>
      </c>
      <c r="F534" s="209" t="s">
        <v>446</v>
      </c>
      <c r="G534" s="206"/>
      <c r="H534" s="208" t="s">
        <v>1</v>
      </c>
      <c r="I534" s="210"/>
      <c r="J534" s="206"/>
      <c r="K534" s="206"/>
      <c r="L534" s="211"/>
      <c r="M534" s="212"/>
      <c r="N534" s="213"/>
      <c r="O534" s="213"/>
      <c r="P534" s="213"/>
      <c r="Q534" s="213"/>
      <c r="R534" s="213"/>
      <c r="S534" s="213"/>
      <c r="T534" s="214"/>
      <c r="AT534" s="215" t="s">
        <v>184</v>
      </c>
      <c r="AU534" s="215" t="s">
        <v>176</v>
      </c>
      <c r="AV534" s="13" t="s">
        <v>83</v>
      </c>
      <c r="AW534" s="13" t="s">
        <v>34</v>
      </c>
      <c r="AX534" s="13" t="s">
        <v>76</v>
      </c>
      <c r="AY534" s="215" t="s">
        <v>175</v>
      </c>
    </row>
    <row r="535" spans="1:65" s="13" customFormat="1" ht="11.25">
      <c r="B535" s="205"/>
      <c r="C535" s="206"/>
      <c r="D535" s="207" t="s">
        <v>184</v>
      </c>
      <c r="E535" s="208" t="s">
        <v>1</v>
      </c>
      <c r="F535" s="209" t="s">
        <v>409</v>
      </c>
      <c r="G535" s="206"/>
      <c r="H535" s="208" t="s">
        <v>1</v>
      </c>
      <c r="I535" s="210"/>
      <c r="J535" s="206"/>
      <c r="K535" s="206"/>
      <c r="L535" s="211"/>
      <c r="M535" s="212"/>
      <c r="N535" s="213"/>
      <c r="O535" s="213"/>
      <c r="P535" s="213"/>
      <c r="Q535" s="213"/>
      <c r="R535" s="213"/>
      <c r="S535" s="213"/>
      <c r="T535" s="214"/>
      <c r="AT535" s="215" t="s">
        <v>184</v>
      </c>
      <c r="AU535" s="215" t="s">
        <v>176</v>
      </c>
      <c r="AV535" s="13" t="s">
        <v>83</v>
      </c>
      <c r="AW535" s="13" t="s">
        <v>34</v>
      </c>
      <c r="AX535" s="13" t="s">
        <v>76</v>
      </c>
      <c r="AY535" s="215" t="s">
        <v>175</v>
      </c>
    </row>
    <row r="536" spans="1:65" s="14" customFormat="1" ht="11.25">
      <c r="B536" s="216"/>
      <c r="C536" s="217"/>
      <c r="D536" s="207" t="s">
        <v>184</v>
      </c>
      <c r="E536" s="218" t="s">
        <v>1</v>
      </c>
      <c r="F536" s="219" t="s">
        <v>480</v>
      </c>
      <c r="G536" s="217"/>
      <c r="H536" s="220">
        <v>13.9</v>
      </c>
      <c r="I536" s="221"/>
      <c r="J536" s="217"/>
      <c r="K536" s="217"/>
      <c r="L536" s="222"/>
      <c r="M536" s="223"/>
      <c r="N536" s="224"/>
      <c r="O536" s="224"/>
      <c r="P536" s="224"/>
      <c r="Q536" s="224"/>
      <c r="R536" s="224"/>
      <c r="S536" s="224"/>
      <c r="T536" s="225"/>
      <c r="AT536" s="226" t="s">
        <v>184</v>
      </c>
      <c r="AU536" s="226" t="s">
        <v>176</v>
      </c>
      <c r="AV536" s="14" t="s">
        <v>85</v>
      </c>
      <c r="AW536" s="14" t="s">
        <v>34</v>
      </c>
      <c r="AX536" s="14" t="s">
        <v>76</v>
      </c>
      <c r="AY536" s="226" t="s">
        <v>175</v>
      </c>
    </row>
    <row r="537" spans="1:65" s="15" customFormat="1" ht="11.25">
      <c r="B537" s="232"/>
      <c r="C537" s="233"/>
      <c r="D537" s="207" t="s">
        <v>184</v>
      </c>
      <c r="E537" s="234" t="s">
        <v>1</v>
      </c>
      <c r="F537" s="235" t="s">
        <v>290</v>
      </c>
      <c r="G537" s="233"/>
      <c r="H537" s="236">
        <v>13.9</v>
      </c>
      <c r="I537" s="237"/>
      <c r="J537" s="233"/>
      <c r="K537" s="233"/>
      <c r="L537" s="238"/>
      <c r="M537" s="239"/>
      <c r="N537" s="240"/>
      <c r="O537" s="240"/>
      <c r="P537" s="240"/>
      <c r="Q537" s="240"/>
      <c r="R537" s="240"/>
      <c r="S537" s="240"/>
      <c r="T537" s="241"/>
      <c r="AT537" s="242" t="s">
        <v>184</v>
      </c>
      <c r="AU537" s="242" t="s">
        <v>176</v>
      </c>
      <c r="AV537" s="15" t="s">
        <v>176</v>
      </c>
      <c r="AW537" s="15" t="s">
        <v>34</v>
      </c>
      <c r="AX537" s="15" t="s">
        <v>76</v>
      </c>
      <c r="AY537" s="242" t="s">
        <v>175</v>
      </c>
    </row>
    <row r="538" spans="1:65" s="16" customFormat="1" ht="11.25">
      <c r="B538" s="243"/>
      <c r="C538" s="244"/>
      <c r="D538" s="207" t="s">
        <v>184</v>
      </c>
      <c r="E538" s="245" t="s">
        <v>1</v>
      </c>
      <c r="F538" s="246" t="s">
        <v>291</v>
      </c>
      <c r="G538" s="244"/>
      <c r="H538" s="247">
        <v>245.81999999999996</v>
      </c>
      <c r="I538" s="248"/>
      <c r="J538" s="244"/>
      <c r="K538" s="244"/>
      <c r="L538" s="249"/>
      <c r="M538" s="250"/>
      <c r="N538" s="251"/>
      <c r="O538" s="251"/>
      <c r="P538" s="251"/>
      <c r="Q538" s="251"/>
      <c r="R538" s="251"/>
      <c r="S538" s="251"/>
      <c r="T538" s="252"/>
      <c r="AT538" s="253" t="s">
        <v>184</v>
      </c>
      <c r="AU538" s="253" t="s">
        <v>176</v>
      </c>
      <c r="AV538" s="16" t="s">
        <v>182</v>
      </c>
      <c r="AW538" s="16" t="s">
        <v>34</v>
      </c>
      <c r="AX538" s="16" t="s">
        <v>83</v>
      </c>
      <c r="AY538" s="253" t="s">
        <v>175</v>
      </c>
    </row>
    <row r="539" spans="1:65" s="2" customFormat="1" ht="24.2" customHeight="1">
      <c r="A539" s="35"/>
      <c r="B539" s="36"/>
      <c r="C539" s="192" t="s">
        <v>481</v>
      </c>
      <c r="D539" s="192" t="s">
        <v>178</v>
      </c>
      <c r="E539" s="193" t="s">
        <v>482</v>
      </c>
      <c r="F539" s="194" t="s">
        <v>483</v>
      </c>
      <c r="G539" s="195" t="s">
        <v>203</v>
      </c>
      <c r="H539" s="196">
        <v>5.0720000000000001</v>
      </c>
      <c r="I539" s="197"/>
      <c r="J539" s="198">
        <f>ROUND(I539*H539,2)</f>
        <v>0</v>
      </c>
      <c r="K539" s="194" t="s">
        <v>224</v>
      </c>
      <c r="L539" s="40"/>
      <c r="M539" s="199" t="s">
        <v>1</v>
      </c>
      <c r="N539" s="200" t="s">
        <v>41</v>
      </c>
      <c r="O539" s="72"/>
      <c r="P539" s="201">
        <f>O539*H539</f>
        <v>0</v>
      </c>
      <c r="Q539" s="201">
        <v>2.5018699999999998</v>
      </c>
      <c r="R539" s="201">
        <f>Q539*H539</f>
        <v>12.68948464</v>
      </c>
      <c r="S539" s="201">
        <v>0</v>
      </c>
      <c r="T539" s="202">
        <f>S539*H539</f>
        <v>0</v>
      </c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R539" s="203" t="s">
        <v>182</v>
      </c>
      <c r="AT539" s="203" t="s">
        <v>178</v>
      </c>
      <c r="AU539" s="203" t="s">
        <v>176</v>
      </c>
      <c r="AY539" s="18" t="s">
        <v>175</v>
      </c>
      <c r="BE539" s="204">
        <f>IF(N539="základní",J539,0)</f>
        <v>0</v>
      </c>
      <c r="BF539" s="204">
        <f>IF(N539="snížená",J539,0)</f>
        <v>0</v>
      </c>
      <c r="BG539" s="204">
        <f>IF(N539="zákl. přenesená",J539,0)</f>
        <v>0</v>
      </c>
      <c r="BH539" s="204">
        <f>IF(N539="sníž. přenesená",J539,0)</f>
        <v>0</v>
      </c>
      <c r="BI539" s="204">
        <f>IF(N539="nulová",J539,0)</f>
        <v>0</v>
      </c>
      <c r="BJ539" s="18" t="s">
        <v>83</v>
      </c>
      <c r="BK539" s="204">
        <f>ROUND(I539*H539,2)</f>
        <v>0</v>
      </c>
      <c r="BL539" s="18" t="s">
        <v>182</v>
      </c>
      <c r="BM539" s="203" t="s">
        <v>484</v>
      </c>
    </row>
    <row r="540" spans="1:65" s="2" customFormat="1" ht="11.25">
      <c r="A540" s="35"/>
      <c r="B540" s="36"/>
      <c r="C540" s="37"/>
      <c r="D540" s="227" t="s">
        <v>193</v>
      </c>
      <c r="E540" s="37"/>
      <c r="F540" s="228" t="s">
        <v>485</v>
      </c>
      <c r="G540" s="37"/>
      <c r="H540" s="37"/>
      <c r="I540" s="229"/>
      <c r="J540" s="37"/>
      <c r="K540" s="37"/>
      <c r="L540" s="40"/>
      <c r="M540" s="230"/>
      <c r="N540" s="231"/>
      <c r="O540" s="72"/>
      <c r="P540" s="72"/>
      <c r="Q540" s="72"/>
      <c r="R540" s="72"/>
      <c r="S540" s="72"/>
      <c r="T540" s="73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T540" s="18" t="s">
        <v>193</v>
      </c>
      <c r="AU540" s="18" t="s">
        <v>176</v>
      </c>
    </row>
    <row r="541" spans="1:65" s="13" customFormat="1" ht="22.5">
      <c r="B541" s="205"/>
      <c r="C541" s="206"/>
      <c r="D541" s="207" t="s">
        <v>184</v>
      </c>
      <c r="E541" s="208" t="s">
        <v>1</v>
      </c>
      <c r="F541" s="209" t="s">
        <v>206</v>
      </c>
      <c r="G541" s="206"/>
      <c r="H541" s="208" t="s">
        <v>1</v>
      </c>
      <c r="I541" s="210"/>
      <c r="J541" s="206"/>
      <c r="K541" s="206"/>
      <c r="L541" s="211"/>
      <c r="M541" s="212"/>
      <c r="N541" s="213"/>
      <c r="O541" s="213"/>
      <c r="P541" s="213"/>
      <c r="Q541" s="213"/>
      <c r="R541" s="213"/>
      <c r="S541" s="213"/>
      <c r="T541" s="214"/>
      <c r="AT541" s="215" t="s">
        <v>184</v>
      </c>
      <c r="AU541" s="215" t="s">
        <v>176</v>
      </c>
      <c r="AV541" s="13" t="s">
        <v>83</v>
      </c>
      <c r="AW541" s="13" t="s">
        <v>34</v>
      </c>
      <c r="AX541" s="13" t="s">
        <v>76</v>
      </c>
      <c r="AY541" s="215" t="s">
        <v>175</v>
      </c>
    </row>
    <row r="542" spans="1:65" s="13" customFormat="1" ht="11.25">
      <c r="B542" s="205"/>
      <c r="C542" s="206"/>
      <c r="D542" s="207" t="s">
        <v>184</v>
      </c>
      <c r="E542" s="208" t="s">
        <v>1</v>
      </c>
      <c r="F542" s="209" t="s">
        <v>187</v>
      </c>
      <c r="G542" s="206"/>
      <c r="H542" s="208" t="s">
        <v>1</v>
      </c>
      <c r="I542" s="210"/>
      <c r="J542" s="206"/>
      <c r="K542" s="206"/>
      <c r="L542" s="211"/>
      <c r="M542" s="212"/>
      <c r="N542" s="213"/>
      <c r="O542" s="213"/>
      <c r="P542" s="213"/>
      <c r="Q542" s="213"/>
      <c r="R542" s="213"/>
      <c r="S542" s="213"/>
      <c r="T542" s="214"/>
      <c r="AT542" s="215" t="s">
        <v>184</v>
      </c>
      <c r="AU542" s="215" t="s">
        <v>176</v>
      </c>
      <c r="AV542" s="13" t="s">
        <v>83</v>
      </c>
      <c r="AW542" s="13" t="s">
        <v>34</v>
      </c>
      <c r="AX542" s="13" t="s">
        <v>76</v>
      </c>
      <c r="AY542" s="215" t="s">
        <v>175</v>
      </c>
    </row>
    <row r="543" spans="1:65" s="13" customFormat="1" ht="11.25">
      <c r="B543" s="205"/>
      <c r="C543" s="206"/>
      <c r="D543" s="207" t="s">
        <v>184</v>
      </c>
      <c r="E543" s="208" t="s">
        <v>1</v>
      </c>
      <c r="F543" s="209" t="s">
        <v>486</v>
      </c>
      <c r="G543" s="206"/>
      <c r="H543" s="208" t="s">
        <v>1</v>
      </c>
      <c r="I543" s="210"/>
      <c r="J543" s="206"/>
      <c r="K543" s="206"/>
      <c r="L543" s="211"/>
      <c r="M543" s="212"/>
      <c r="N543" s="213"/>
      <c r="O543" s="213"/>
      <c r="P543" s="213"/>
      <c r="Q543" s="213"/>
      <c r="R543" s="213"/>
      <c r="S543" s="213"/>
      <c r="T543" s="214"/>
      <c r="AT543" s="215" t="s">
        <v>184</v>
      </c>
      <c r="AU543" s="215" t="s">
        <v>176</v>
      </c>
      <c r="AV543" s="13" t="s">
        <v>83</v>
      </c>
      <c r="AW543" s="13" t="s">
        <v>34</v>
      </c>
      <c r="AX543" s="13" t="s">
        <v>76</v>
      </c>
      <c r="AY543" s="215" t="s">
        <v>175</v>
      </c>
    </row>
    <row r="544" spans="1:65" s="14" customFormat="1" ht="11.25">
      <c r="B544" s="216"/>
      <c r="C544" s="217"/>
      <c r="D544" s="207" t="s">
        <v>184</v>
      </c>
      <c r="E544" s="218" t="s">
        <v>1</v>
      </c>
      <c r="F544" s="219" t="s">
        <v>487</v>
      </c>
      <c r="G544" s="217"/>
      <c r="H544" s="220">
        <v>3.2444999999999999</v>
      </c>
      <c r="I544" s="221"/>
      <c r="J544" s="217"/>
      <c r="K544" s="217"/>
      <c r="L544" s="222"/>
      <c r="M544" s="223"/>
      <c r="N544" s="224"/>
      <c r="O544" s="224"/>
      <c r="P544" s="224"/>
      <c r="Q544" s="224"/>
      <c r="R544" s="224"/>
      <c r="S544" s="224"/>
      <c r="T544" s="225"/>
      <c r="AT544" s="226" t="s">
        <v>184</v>
      </c>
      <c r="AU544" s="226" t="s">
        <v>176</v>
      </c>
      <c r="AV544" s="14" t="s">
        <v>85</v>
      </c>
      <c r="AW544" s="14" t="s">
        <v>34</v>
      </c>
      <c r="AX544" s="14" t="s">
        <v>76</v>
      </c>
      <c r="AY544" s="226" t="s">
        <v>175</v>
      </c>
    </row>
    <row r="545" spans="1:65" s="14" customFormat="1" ht="11.25">
      <c r="B545" s="216"/>
      <c r="C545" s="217"/>
      <c r="D545" s="207" t="s">
        <v>184</v>
      </c>
      <c r="E545" s="218" t="s">
        <v>1</v>
      </c>
      <c r="F545" s="219" t="s">
        <v>488</v>
      </c>
      <c r="G545" s="217"/>
      <c r="H545" s="220">
        <v>0.42</v>
      </c>
      <c r="I545" s="221"/>
      <c r="J545" s="217"/>
      <c r="K545" s="217"/>
      <c r="L545" s="222"/>
      <c r="M545" s="223"/>
      <c r="N545" s="224"/>
      <c r="O545" s="224"/>
      <c r="P545" s="224"/>
      <c r="Q545" s="224"/>
      <c r="R545" s="224"/>
      <c r="S545" s="224"/>
      <c r="T545" s="225"/>
      <c r="AT545" s="226" t="s">
        <v>184</v>
      </c>
      <c r="AU545" s="226" t="s">
        <v>176</v>
      </c>
      <c r="AV545" s="14" t="s">
        <v>85</v>
      </c>
      <c r="AW545" s="14" t="s">
        <v>34</v>
      </c>
      <c r="AX545" s="14" t="s">
        <v>76</v>
      </c>
      <c r="AY545" s="226" t="s">
        <v>175</v>
      </c>
    </row>
    <row r="546" spans="1:65" s="13" customFormat="1" ht="11.25">
      <c r="B546" s="205"/>
      <c r="C546" s="206"/>
      <c r="D546" s="207" t="s">
        <v>184</v>
      </c>
      <c r="E546" s="208" t="s">
        <v>1</v>
      </c>
      <c r="F546" s="209" t="s">
        <v>187</v>
      </c>
      <c r="G546" s="206"/>
      <c r="H546" s="208" t="s">
        <v>1</v>
      </c>
      <c r="I546" s="210"/>
      <c r="J546" s="206"/>
      <c r="K546" s="206"/>
      <c r="L546" s="211"/>
      <c r="M546" s="212"/>
      <c r="N546" s="213"/>
      <c r="O546" s="213"/>
      <c r="P546" s="213"/>
      <c r="Q546" s="213"/>
      <c r="R546" s="213"/>
      <c r="S546" s="213"/>
      <c r="T546" s="214"/>
      <c r="AT546" s="215" t="s">
        <v>184</v>
      </c>
      <c r="AU546" s="215" t="s">
        <v>176</v>
      </c>
      <c r="AV546" s="13" t="s">
        <v>83</v>
      </c>
      <c r="AW546" s="13" t="s">
        <v>34</v>
      </c>
      <c r="AX546" s="13" t="s">
        <v>76</v>
      </c>
      <c r="AY546" s="215" t="s">
        <v>175</v>
      </c>
    </row>
    <row r="547" spans="1:65" s="13" customFormat="1" ht="11.25">
      <c r="B547" s="205"/>
      <c r="C547" s="206"/>
      <c r="D547" s="207" t="s">
        <v>184</v>
      </c>
      <c r="E547" s="208" t="s">
        <v>1</v>
      </c>
      <c r="F547" s="209" t="s">
        <v>489</v>
      </c>
      <c r="G547" s="206"/>
      <c r="H547" s="208" t="s">
        <v>1</v>
      </c>
      <c r="I547" s="210"/>
      <c r="J547" s="206"/>
      <c r="K547" s="206"/>
      <c r="L547" s="211"/>
      <c r="M547" s="212"/>
      <c r="N547" s="213"/>
      <c r="O547" s="213"/>
      <c r="P547" s="213"/>
      <c r="Q547" s="213"/>
      <c r="R547" s="213"/>
      <c r="S547" s="213"/>
      <c r="T547" s="214"/>
      <c r="AT547" s="215" t="s">
        <v>184</v>
      </c>
      <c r="AU547" s="215" t="s">
        <v>176</v>
      </c>
      <c r="AV547" s="13" t="s">
        <v>83</v>
      </c>
      <c r="AW547" s="13" t="s">
        <v>34</v>
      </c>
      <c r="AX547" s="13" t="s">
        <v>76</v>
      </c>
      <c r="AY547" s="215" t="s">
        <v>175</v>
      </c>
    </row>
    <row r="548" spans="1:65" s="14" customFormat="1" ht="11.25">
      <c r="B548" s="216"/>
      <c r="C548" s="217"/>
      <c r="D548" s="207" t="s">
        <v>184</v>
      </c>
      <c r="E548" s="218" t="s">
        <v>1</v>
      </c>
      <c r="F548" s="219" t="s">
        <v>490</v>
      </c>
      <c r="G548" s="217"/>
      <c r="H548" s="220">
        <v>1.407</v>
      </c>
      <c r="I548" s="221"/>
      <c r="J548" s="217"/>
      <c r="K548" s="217"/>
      <c r="L548" s="222"/>
      <c r="M548" s="223"/>
      <c r="N548" s="224"/>
      <c r="O548" s="224"/>
      <c r="P548" s="224"/>
      <c r="Q548" s="224"/>
      <c r="R548" s="224"/>
      <c r="S548" s="224"/>
      <c r="T548" s="225"/>
      <c r="AT548" s="226" t="s">
        <v>184</v>
      </c>
      <c r="AU548" s="226" t="s">
        <v>176</v>
      </c>
      <c r="AV548" s="14" t="s">
        <v>85</v>
      </c>
      <c r="AW548" s="14" t="s">
        <v>34</v>
      </c>
      <c r="AX548" s="14" t="s">
        <v>76</v>
      </c>
      <c r="AY548" s="226" t="s">
        <v>175</v>
      </c>
    </row>
    <row r="549" spans="1:65" s="2" customFormat="1" ht="24.2" customHeight="1">
      <c r="A549" s="35"/>
      <c r="B549" s="36"/>
      <c r="C549" s="192" t="s">
        <v>491</v>
      </c>
      <c r="D549" s="192" t="s">
        <v>178</v>
      </c>
      <c r="E549" s="193" t="s">
        <v>492</v>
      </c>
      <c r="F549" s="194" t="s">
        <v>493</v>
      </c>
      <c r="G549" s="195" t="s">
        <v>203</v>
      </c>
      <c r="H549" s="196">
        <v>0.433</v>
      </c>
      <c r="I549" s="197"/>
      <c r="J549" s="198">
        <f>ROUND(I549*H549,2)</f>
        <v>0</v>
      </c>
      <c r="K549" s="194" t="s">
        <v>224</v>
      </c>
      <c r="L549" s="40"/>
      <c r="M549" s="199" t="s">
        <v>1</v>
      </c>
      <c r="N549" s="200" t="s">
        <v>41</v>
      </c>
      <c r="O549" s="72"/>
      <c r="P549" s="201">
        <f>O549*H549</f>
        <v>0</v>
      </c>
      <c r="Q549" s="201">
        <v>2.5018699999999998</v>
      </c>
      <c r="R549" s="201">
        <f>Q549*H549</f>
        <v>1.08330971</v>
      </c>
      <c r="S549" s="201">
        <v>0</v>
      </c>
      <c r="T549" s="202">
        <f>S549*H549</f>
        <v>0</v>
      </c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R549" s="203" t="s">
        <v>182</v>
      </c>
      <c r="AT549" s="203" t="s">
        <v>178</v>
      </c>
      <c r="AU549" s="203" t="s">
        <v>176</v>
      </c>
      <c r="AY549" s="18" t="s">
        <v>175</v>
      </c>
      <c r="BE549" s="204">
        <f>IF(N549="základní",J549,0)</f>
        <v>0</v>
      </c>
      <c r="BF549" s="204">
        <f>IF(N549="snížená",J549,0)</f>
        <v>0</v>
      </c>
      <c r="BG549" s="204">
        <f>IF(N549="zákl. přenesená",J549,0)</f>
        <v>0</v>
      </c>
      <c r="BH549" s="204">
        <f>IF(N549="sníž. přenesená",J549,0)</f>
        <v>0</v>
      </c>
      <c r="BI549" s="204">
        <f>IF(N549="nulová",J549,0)</f>
        <v>0</v>
      </c>
      <c r="BJ549" s="18" t="s">
        <v>83</v>
      </c>
      <c r="BK549" s="204">
        <f>ROUND(I549*H549,2)</f>
        <v>0</v>
      </c>
      <c r="BL549" s="18" t="s">
        <v>182</v>
      </c>
      <c r="BM549" s="203" t="s">
        <v>494</v>
      </c>
    </row>
    <row r="550" spans="1:65" s="2" customFormat="1" ht="11.25">
      <c r="A550" s="35"/>
      <c r="B550" s="36"/>
      <c r="C550" s="37"/>
      <c r="D550" s="227" t="s">
        <v>193</v>
      </c>
      <c r="E550" s="37"/>
      <c r="F550" s="228" t="s">
        <v>495</v>
      </c>
      <c r="G550" s="37"/>
      <c r="H550" s="37"/>
      <c r="I550" s="229"/>
      <c r="J550" s="37"/>
      <c r="K550" s="37"/>
      <c r="L550" s="40"/>
      <c r="M550" s="230"/>
      <c r="N550" s="231"/>
      <c r="O550" s="72"/>
      <c r="P550" s="72"/>
      <c r="Q550" s="72"/>
      <c r="R550" s="72"/>
      <c r="S550" s="72"/>
      <c r="T550" s="73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T550" s="18" t="s">
        <v>193</v>
      </c>
      <c r="AU550" s="18" t="s">
        <v>176</v>
      </c>
    </row>
    <row r="551" spans="1:65" s="13" customFormat="1" ht="22.5">
      <c r="B551" s="205"/>
      <c r="C551" s="206"/>
      <c r="D551" s="207" t="s">
        <v>184</v>
      </c>
      <c r="E551" s="208" t="s">
        <v>1</v>
      </c>
      <c r="F551" s="209" t="s">
        <v>206</v>
      </c>
      <c r="G551" s="206"/>
      <c r="H551" s="208" t="s">
        <v>1</v>
      </c>
      <c r="I551" s="210"/>
      <c r="J551" s="206"/>
      <c r="K551" s="206"/>
      <c r="L551" s="211"/>
      <c r="M551" s="212"/>
      <c r="N551" s="213"/>
      <c r="O551" s="213"/>
      <c r="P551" s="213"/>
      <c r="Q551" s="213"/>
      <c r="R551" s="213"/>
      <c r="S551" s="213"/>
      <c r="T551" s="214"/>
      <c r="AT551" s="215" t="s">
        <v>184</v>
      </c>
      <c r="AU551" s="215" t="s">
        <v>176</v>
      </c>
      <c r="AV551" s="13" t="s">
        <v>83</v>
      </c>
      <c r="AW551" s="13" t="s">
        <v>34</v>
      </c>
      <c r="AX551" s="13" t="s">
        <v>76</v>
      </c>
      <c r="AY551" s="215" t="s">
        <v>175</v>
      </c>
    </row>
    <row r="552" spans="1:65" s="13" customFormat="1" ht="11.25">
      <c r="B552" s="205"/>
      <c r="C552" s="206"/>
      <c r="D552" s="207" t="s">
        <v>184</v>
      </c>
      <c r="E552" s="208" t="s">
        <v>1</v>
      </c>
      <c r="F552" s="209" t="s">
        <v>187</v>
      </c>
      <c r="G552" s="206"/>
      <c r="H552" s="208" t="s">
        <v>1</v>
      </c>
      <c r="I552" s="210"/>
      <c r="J552" s="206"/>
      <c r="K552" s="206"/>
      <c r="L552" s="211"/>
      <c r="M552" s="212"/>
      <c r="N552" s="213"/>
      <c r="O552" s="213"/>
      <c r="P552" s="213"/>
      <c r="Q552" s="213"/>
      <c r="R552" s="213"/>
      <c r="S552" s="213"/>
      <c r="T552" s="214"/>
      <c r="AT552" s="215" t="s">
        <v>184</v>
      </c>
      <c r="AU552" s="215" t="s">
        <v>176</v>
      </c>
      <c r="AV552" s="13" t="s">
        <v>83</v>
      </c>
      <c r="AW552" s="13" t="s">
        <v>34</v>
      </c>
      <c r="AX552" s="13" t="s">
        <v>76</v>
      </c>
      <c r="AY552" s="215" t="s">
        <v>175</v>
      </c>
    </row>
    <row r="553" spans="1:65" s="13" customFormat="1" ht="11.25">
      <c r="B553" s="205"/>
      <c r="C553" s="206"/>
      <c r="D553" s="207" t="s">
        <v>184</v>
      </c>
      <c r="E553" s="208" t="s">
        <v>1</v>
      </c>
      <c r="F553" s="209" t="s">
        <v>486</v>
      </c>
      <c r="G553" s="206"/>
      <c r="H553" s="208" t="s">
        <v>1</v>
      </c>
      <c r="I553" s="210"/>
      <c r="J553" s="206"/>
      <c r="K553" s="206"/>
      <c r="L553" s="211"/>
      <c r="M553" s="212"/>
      <c r="N553" s="213"/>
      <c r="O553" s="213"/>
      <c r="P553" s="213"/>
      <c r="Q553" s="213"/>
      <c r="R553" s="213"/>
      <c r="S553" s="213"/>
      <c r="T553" s="214"/>
      <c r="AT553" s="215" t="s">
        <v>184</v>
      </c>
      <c r="AU553" s="215" t="s">
        <v>176</v>
      </c>
      <c r="AV553" s="13" t="s">
        <v>83</v>
      </c>
      <c r="AW553" s="13" t="s">
        <v>34</v>
      </c>
      <c r="AX553" s="13" t="s">
        <v>76</v>
      </c>
      <c r="AY553" s="215" t="s">
        <v>175</v>
      </c>
    </row>
    <row r="554" spans="1:65" s="14" customFormat="1" ht="11.25">
      <c r="B554" s="216"/>
      <c r="C554" s="217"/>
      <c r="D554" s="207" t="s">
        <v>184</v>
      </c>
      <c r="E554" s="218" t="s">
        <v>1</v>
      </c>
      <c r="F554" s="219" t="s">
        <v>496</v>
      </c>
      <c r="G554" s="217"/>
      <c r="H554" s="220">
        <v>0.1124</v>
      </c>
      <c r="I554" s="221"/>
      <c r="J554" s="217"/>
      <c r="K554" s="217"/>
      <c r="L554" s="222"/>
      <c r="M554" s="223"/>
      <c r="N554" s="224"/>
      <c r="O554" s="224"/>
      <c r="P554" s="224"/>
      <c r="Q554" s="224"/>
      <c r="R554" s="224"/>
      <c r="S554" s="224"/>
      <c r="T554" s="225"/>
      <c r="AT554" s="226" t="s">
        <v>184</v>
      </c>
      <c r="AU554" s="226" t="s">
        <v>176</v>
      </c>
      <c r="AV554" s="14" t="s">
        <v>85</v>
      </c>
      <c r="AW554" s="14" t="s">
        <v>34</v>
      </c>
      <c r="AX554" s="14" t="s">
        <v>76</v>
      </c>
      <c r="AY554" s="226" t="s">
        <v>175</v>
      </c>
    </row>
    <row r="555" spans="1:65" s="14" customFormat="1" ht="11.25">
      <c r="B555" s="216"/>
      <c r="C555" s="217"/>
      <c r="D555" s="207" t="s">
        <v>184</v>
      </c>
      <c r="E555" s="218" t="s">
        <v>1</v>
      </c>
      <c r="F555" s="219" t="s">
        <v>497</v>
      </c>
      <c r="G555" s="217"/>
      <c r="H555" s="220">
        <v>0.28649999999999998</v>
      </c>
      <c r="I555" s="221"/>
      <c r="J555" s="217"/>
      <c r="K555" s="217"/>
      <c r="L555" s="222"/>
      <c r="M555" s="223"/>
      <c r="N555" s="224"/>
      <c r="O555" s="224"/>
      <c r="P555" s="224"/>
      <c r="Q555" s="224"/>
      <c r="R555" s="224"/>
      <c r="S555" s="224"/>
      <c r="T555" s="225"/>
      <c r="AT555" s="226" t="s">
        <v>184</v>
      </c>
      <c r="AU555" s="226" t="s">
        <v>176</v>
      </c>
      <c r="AV555" s="14" t="s">
        <v>85</v>
      </c>
      <c r="AW555" s="14" t="s">
        <v>34</v>
      </c>
      <c r="AX555" s="14" t="s">
        <v>76</v>
      </c>
      <c r="AY555" s="226" t="s">
        <v>175</v>
      </c>
    </row>
    <row r="556" spans="1:65" s="13" customFormat="1" ht="11.25">
      <c r="B556" s="205"/>
      <c r="C556" s="206"/>
      <c r="D556" s="207" t="s">
        <v>184</v>
      </c>
      <c r="E556" s="208" t="s">
        <v>1</v>
      </c>
      <c r="F556" s="209" t="s">
        <v>187</v>
      </c>
      <c r="G556" s="206"/>
      <c r="H556" s="208" t="s">
        <v>1</v>
      </c>
      <c r="I556" s="210"/>
      <c r="J556" s="206"/>
      <c r="K556" s="206"/>
      <c r="L556" s="211"/>
      <c r="M556" s="212"/>
      <c r="N556" s="213"/>
      <c r="O556" s="213"/>
      <c r="P556" s="213"/>
      <c r="Q556" s="213"/>
      <c r="R556" s="213"/>
      <c r="S556" s="213"/>
      <c r="T556" s="214"/>
      <c r="AT556" s="215" t="s">
        <v>184</v>
      </c>
      <c r="AU556" s="215" t="s">
        <v>176</v>
      </c>
      <c r="AV556" s="13" t="s">
        <v>83</v>
      </c>
      <c r="AW556" s="13" t="s">
        <v>34</v>
      </c>
      <c r="AX556" s="13" t="s">
        <v>76</v>
      </c>
      <c r="AY556" s="215" t="s">
        <v>175</v>
      </c>
    </row>
    <row r="557" spans="1:65" s="13" customFormat="1" ht="11.25">
      <c r="B557" s="205"/>
      <c r="C557" s="206"/>
      <c r="D557" s="207" t="s">
        <v>184</v>
      </c>
      <c r="E557" s="208" t="s">
        <v>1</v>
      </c>
      <c r="F557" s="209" t="s">
        <v>498</v>
      </c>
      <c r="G557" s="206"/>
      <c r="H557" s="208" t="s">
        <v>1</v>
      </c>
      <c r="I557" s="210"/>
      <c r="J557" s="206"/>
      <c r="K557" s="206"/>
      <c r="L557" s="211"/>
      <c r="M557" s="212"/>
      <c r="N557" s="213"/>
      <c r="O557" s="213"/>
      <c r="P557" s="213"/>
      <c r="Q557" s="213"/>
      <c r="R557" s="213"/>
      <c r="S557" s="213"/>
      <c r="T557" s="214"/>
      <c r="AT557" s="215" t="s">
        <v>184</v>
      </c>
      <c r="AU557" s="215" t="s">
        <v>176</v>
      </c>
      <c r="AV557" s="13" t="s">
        <v>83</v>
      </c>
      <c r="AW557" s="13" t="s">
        <v>34</v>
      </c>
      <c r="AX557" s="13" t="s">
        <v>76</v>
      </c>
      <c r="AY557" s="215" t="s">
        <v>175</v>
      </c>
    </row>
    <row r="558" spans="1:65" s="14" customFormat="1" ht="11.25">
      <c r="B558" s="216"/>
      <c r="C558" s="217"/>
      <c r="D558" s="207" t="s">
        <v>184</v>
      </c>
      <c r="E558" s="218" t="s">
        <v>1</v>
      </c>
      <c r="F558" s="219" t="s">
        <v>499</v>
      </c>
      <c r="G558" s="217"/>
      <c r="H558" s="220">
        <v>3.4500000000000003E-2</v>
      </c>
      <c r="I558" s="221"/>
      <c r="J558" s="217"/>
      <c r="K558" s="217"/>
      <c r="L558" s="222"/>
      <c r="M558" s="223"/>
      <c r="N558" s="224"/>
      <c r="O558" s="224"/>
      <c r="P558" s="224"/>
      <c r="Q558" s="224"/>
      <c r="R558" s="224"/>
      <c r="S558" s="224"/>
      <c r="T558" s="225"/>
      <c r="AT558" s="226" t="s">
        <v>184</v>
      </c>
      <c r="AU558" s="226" t="s">
        <v>176</v>
      </c>
      <c r="AV558" s="14" t="s">
        <v>85</v>
      </c>
      <c r="AW558" s="14" t="s">
        <v>34</v>
      </c>
      <c r="AX558" s="14" t="s">
        <v>76</v>
      </c>
      <c r="AY558" s="226" t="s">
        <v>175</v>
      </c>
    </row>
    <row r="559" spans="1:65" s="2" customFormat="1" ht="16.5" customHeight="1">
      <c r="A559" s="35"/>
      <c r="B559" s="36"/>
      <c r="C559" s="192" t="s">
        <v>500</v>
      </c>
      <c r="D559" s="192" t="s">
        <v>178</v>
      </c>
      <c r="E559" s="193" t="s">
        <v>501</v>
      </c>
      <c r="F559" s="194" t="s">
        <v>502</v>
      </c>
      <c r="G559" s="195" t="s">
        <v>203</v>
      </c>
      <c r="H559" s="196">
        <v>3.008</v>
      </c>
      <c r="I559" s="197"/>
      <c r="J559" s="198">
        <f>ROUND(I559*H559,2)</f>
        <v>0</v>
      </c>
      <c r="K559" s="194" t="s">
        <v>224</v>
      </c>
      <c r="L559" s="40"/>
      <c r="M559" s="199" t="s">
        <v>1</v>
      </c>
      <c r="N559" s="200" t="s">
        <v>41</v>
      </c>
      <c r="O559" s="72"/>
      <c r="P559" s="201">
        <f>O559*H559</f>
        <v>0</v>
      </c>
      <c r="Q559" s="201">
        <v>1.98</v>
      </c>
      <c r="R559" s="201">
        <f>Q559*H559</f>
        <v>5.9558400000000002</v>
      </c>
      <c r="S559" s="201">
        <v>0</v>
      </c>
      <c r="T559" s="202">
        <f>S559*H559</f>
        <v>0</v>
      </c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R559" s="203" t="s">
        <v>182</v>
      </c>
      <c r="AT559" s="203" t="s">
        <v>178</v>
      </c>
      <c r="AU559" s="203" t="s">
        <v>176</v>
      </c>
      <c r="AY559" s="18" t="s">
        <v>175</v>
      </c>
      <c r="BE559" s="204">
        <f>IF(N559="základní",J559,0)</f>
        <v>0</v>
      </c>
      <c r="BF559" s="204">
        <f>IF(N559="snížená",J559,0)</f>
        <v>0</v>
      </c>
      <c r="BG559" s="204">
        <f>IF(N559="zákl. přenesená",J559,0)</f>
        <v>0</v>
      </c>
      <c r="BH559" s="204">
        <f>IF(N559="sníž. přenesená",J559,0)</f>
        <v>0</v>
      </c>
      <c r="BI559" s="204">
        <f>IF(N559="nulová",J559,0)</f>
        <v>0</v>
      </c>
      <c r="BJ559" s="18" t="s">
        <v>83</v>
      </c>
      <c r="BK559" s="204">
        <f>ROUND(I559*H559,2)</f>
        <v>0</v>
      </c>
      <c r="BL559" s="18" t="s">
        <v>182</v>
      </c>
      <c r="BM559" s="203" t="s">
        <v>503</v>
      </c>
    </row>
    <row r="560" spans="1:65" s="2" customFormat="1" ht="11.25">
      <c r="A560" s="35"/>
      <c r="B560" s="36"/>
      <c r="C560" s="37"/>
      <c r="D560" s="227" t="s">
        <v>193</v>
      </c>
      <c r="E560" s="37"/>
      <c r="F560" s="228" t="s">
        <v>504</v>
      </c>
      <c r="G560" s="37"/>
      <c r="H560" s="37"/>
      <c r="I560" s="229"/>
      <c r="J560" s="37"/>
      <c r="K560" s="37"/>
      <c r="L560" s="40"/>
      <c r="M560" s="230"/>
      <c r="N560" s="231"/>
      <c r="O560" s="72"/>
      <c r="P560" s="72"/>
      <c r="Q560" s="72"/>
      <c r="R560" s="72"/>
      <c r="S560" s="72"/>
      <c r="T560" s="73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T560" s="18" t="s">
        <v>193</v>
      </c>
      <c r="AU560" s="18" t="s">
        <v>176</v>
      </c>
    </row>
    <row r="561" spans="1:65" s="13" customFormat="1" ht="22.5">
      <c r="B561" s="205"/>
      <c r="C561" s="206"/>
      <c r="D561" s="207" t="s">
        <v>184</v>
      </c>
      <c r="E561" s="208" t="s">
        <v>1</v>
      </c>
      <c r="F561" s="209" t="s">
        <v>206</v>
      </c>
      <c r="G561" s="206"/>
      <c r="H561" s="208" t="s">
        <v>1</v>
      </c>
      <c r="I561" s="210"/>
      <c r="J561" s="206"/>
      <c r="K561" s="206"/>
      <c r="L561" s="211"/>
      <c r="M561" s="212"/>
      <c r="N561" s="213"/>
      <c r="O561" s="213"/>
      <c r="P561" s="213"/>
      <c r="Q561" s="213"/>
      <c r="R561" s="213"/>
      <c r="S561" s="213"/>
      <c r="T561" s="214"/>
      <c r="AT561" s="215" t="s">
        <v>184</v>
      </c>
      <c r="AU561" s="215" t="s">
        <v>176</v>
      </c>
      <c r="AV561" s="13" t="s">
        <v>83</v>
      </c>
      <c r="AW561" s="13" t="s">
        <v>34</v>
      </c>
      <c r="AX561" s="13" t="s">
        <v>76</v>
      </c>
      <c r="AY561" s="215" t="s">
        <v>175</v>
      </c>
    </row>
    <row r="562" spans="1:65" s="13" customFormat="1" ht="11.25">
      <c r="B562" s="205"/>
      <c r="C562" s="206"/>
      <c r="D562" s="207" t="s">
        <v>184</v>
      </c>
      <c r="E562" s="208" t="s">
        <v>1</v>
      </c>
      <c r="F562" s="209" t="s">
        <v>187</v>
      </c>
      <c r="G562" s="206"/>
      <c r="H562" s="208" t="s">
        <v>1</v>
      </c>
      <c r="I562" s="210"/>
      <c r="J562" s="206"/>
      <c r="K562" s="206"/>
      <c r="L562" s="211"/>
      <c r="M562" s="212"/>
      <c r="N562" s="213"/>
      <c r="O562" s="213"/>
      <c r="P562" s="213"/>
      <c r="Q562" s="213"/>
      <c r="R562" s="213"/>
      <c r="S562" s="213"/>
      <c r="T562" s="214"/>
      <c r="AT562" s="215" t="s">
        <v>184</v>
      </c>
      <c r="AU562" s="215" t="s">
        <v>176</v>
      </c>
      <c r="AV562" s="13" t="s">
        <v>83</v>
      </c>
      <c r="AW562" s="13" t="s">
        <v>34</v>
      </c>
      <c r="AX562" s="13" t="s">
        <v>76</v>
      </c>
      <c r="AY562" s="215" t="s">
        <v>175</v>
      </c>
    </row>
    <row r="563" spans="1:65" s="13" customFormat="1" ht="11.25">
      <c r="B563" s="205"/>
      <c r="C563" s="206"/>
      <c r="D563" s="207" t="s">
        <v>184</v>
      </c>
      <c r="E563" s="208" t="s">
        <v>1</v>
      </c>
      <c r="F563" s="209" t="s">
        <v>505</v>
      </c>
      <c r="G563" s="206"/>
      <c r="H563" s="208" t="s">
        <v>1</v>
      </c>
      <c r="I563" s="210"/>
      <c r="J563" s="206"/>
      <c r="K563" s="206"/>
      <c r="L563" s="211"/>
      <c r="M563" s="212"/>
      <c r="N563" s="213"/>
      <c r="O563" s="213"/>
      <c r="P563" s="213"/>
      <c r="Q563" s="213"/>
      <c r="R563" s="213"/>
      <c r="S563" s="213"/>
      <c r="T563" s="214"/>
      <c r="AT563" s="215" t="s">
        <v>184</v>
      </c>
      <c r="AU563" s="215" t="s">
        <v>176</v>
      </c>
      <c r="AV563" s="13" t="s">
        <v>83</v>
      </c>
      <c r="AW563" s="13" t="s">
        <v>34</v>
      </c>
      <c r="AX563" s="13" t="s">
        <v>76</v>
      </c>
      <c r="AY563" s="215" t="s">
        <v>175</v>
      </c>
    </row>
    <row r="564" spans="1:65" s="14" customFormat="1" ht="11.25">
      <c r="B564" s="216"/>
      <c r="C564" s="217"/>
      <c r="D564" s="207" t="s">
        <v>184</v>
      </c>
      <c r="E564" s="218" t="s">
        <v>1</v>
      </c>
      <c r="F564" s="219" t="s">
        <v>506</v>
      </c>
      <c r="G564" s="217"/>
      <c r="H564" s="220">
        <v>3.0074999999999998</v>
      </c>
      <c r="I564" s="221"/>
      <c r="J564" s="217"/>
      <c r="K564" s="217"/>
      <c r="L564" s="222"/>
      <c r="M564" s="223"/>
      <c r="N564" s="224"/>
      <c r="O564" s="224"/>
      <c r="P564" s="224"/>
      <c r="Q564" s="224"/>
      <c r="R564" s="224"/>
      <c r="S564" s="224"/>
      <c r="T564" s="225"/>
      <c r="AT564" s="226" t="s">
        <v>184</v>
      </c>
      <c r="AU564" s="226" t="s">
        <v>176</v>
      </c>
      <c r="AV564" s="14" t="s">
        <v>85</v>
      </c>
      <c r="AW564" s="14" t="s">
        <v>34</v>
      </c>
      <c r="AX564" s="14" t="s">
        <v>76</v>
      </c>
      <c r="AY564" s="226" t="s">
        <v>175</v>
      </c>
    </row>
    <row r="565" spans="1:65" s="12" customFormat="1" ht="22.9" customHeight="1">
      <c r="B565" s="176"/>
      <c r="C565" s="177"/>
      <c r="D565" s="178" t="s">
        <v>75</v>
      </c>
      <c r="E565" s="190" t="s">
        <v>195</v>
      </c>
      <c r="F565" s="190" t="s">
        <v>507</v>
      </c>
      <c r="G565" s="177"/>
      <c r="H565" s="177"/>
      <c r="I565" s="180"/>
      <c r="J565" s="191">
        <f>BK565</f>
        <v>0</v>
      </c>
      <c r="K565" s="177"/>
      <c r="L565" s="182"/>
      <c r="M565" s="183"/>
      <c r="N565" s="184"/>
      <c r="O565" s="184"/>
      <c r="P565" s="185">
        <f>P566+SUM(P567:P661)+P1234</f>
        <v>0</v>
      </c>
      <c r="Q565" s="184"/>
      <c r="R565" s="185">
        <f>R566+SUM(R567:R661)+R1234</f>
        <v>1.2943712000000001</v>
      </c>
      <c r="S565" s="184"/>
      <c r="T565" s="186">
        <f>T566+SUM(T567:T661)+T1234</f>
        <v>130.27243739999997</v>
      </c>
      <c r="AR565" s="187" t="s">
        <v>83</v>
      </c>
      <c r="AT565" s="188" t="s">
        <v>75</v>
      </c>
      <c r="AU565" s="188" t="s">
        <v>83</v>
      </c>
      <c r="AY565" s="187" t="s">
        <v>175</v>
      </c>
      <c r="BK565" s="189">
        <f>BK566+SUM(BK567:BK661)+BK1234</f>
        <v>0</v>
      </c>
    </row>
    <row r="566" spans="1:65" s="2" customFormat="1" ht="33" customHeight="1">
      <c r="A566" s="35"/>
      <c r="B566" s="36"/>
      <c r="C566" s="192" t="s">
        <v>508</v>
      </c>
      <c r="D566" s="192" t="s">
        <v>178</v>
      </c>
      <c r="E566" s="193" t="s">
        <v>509</v>
      </c>
      <c r="F566" s="194" t="s">
        <v>510</v>
      </c>
      <c r="G566" s="195" t="s">
        <v>242</v>
      </c>
      <c r="H566" s="196">
        <v>407.95</v>
      </c>
      <c r="I566" s="197"/>
      <c r="J566" s="198">
        <f>ROUND(I566*H566,2)</f>
        <v>0</v>
      </c>
      <c r="K566" s="194" t="s">
        <v>224</v>
      </c>
      <c r="L566" s="40"/>
      <c r="M566" s="199" t="s">
        <v>1</v>
      </c>
      <c r="N566" s="200" t="s">
        <v>41</v>
      </c>
      <c r="O566" s="72"/>
      <c r="P566" s="201">
        <f>O566*H566</f>
        <v>0</v>
      </c>
      <c r="Q566" s="201">
        <v>0</v>
      </c>
      <c r="R566" s="201">
        <f>Q566*H566</f>
        <v>0</v>
      </c>
      <c r="S566" s="201">
        <v>0</v>
      </c>
      <c r="T566" s="202">
        <f>S566*H566</f>
        <v>0</v>
      </c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R566" s="203" t="s">
        <v>182</v>
      </c>
      <c r="AT566" s="203" t="s">
        <v>178</v>
      </c>
      <c r="AU566" s="203" t="s">
        <v>85</v>
      </c>
      <c r="AY566" s="18" t="s">
        <v>175</v>
      </c>
      <c r="BE566" s="204">
        <f>IF(N566="základní",J566,0)</f>
        <v>0</v>
      </c>
      <c r="BF566" s="204">
        <f>IF(N566="snížená",J566,0)</f>
        <v>0</v>
      </c>
      <c r="BG566" s="204">
        <f>IF(N566="zákl. přenesená",J566,0)</f>
        <v>0</v>
      </c>
      <c r="BH566" s="204">
        <f>IF(N566="sníž. přenesená",J566,0)</f>
        <v>0</v>
      </c>
      <c r="BI566" s="204">
        <f>IF(N566="nulová",J566,0)</f>
        <v>0</v>
      </c>
      <c r="BJ566" s="18" t="s">
        <v>83</v>
      </c>
      <c r="BK566" s="204">
        <f>ROUND(I566*H566,2)</f>
        <v>0</v>
      </c>
      <c r="BL566" s="18" t="s">
        <v>182</v>
      </c>
      <c r="BM566" s="203" t="s">
        <v>511</v>
      </c>
    </row>
    <row r="567" spans="1:65" s="2" customFormat="1" ht="11.25">
      <c r="A567" s="35"/>
      <c r="B567" s="36"/>
      <c r="C567" s="37"/>
      <c r="D567" s="227" t="s">
        <v>193</v>
      </c>
      <c r="E567" s="37"/>
      <c r="F567" s="228" t="s">
        <v>512</v>
      </c>
      <c r="G567" s="37"/>
      <c r="H567" s="37"/>
      <c r="I567" s="229"/>
      <c r="J567" s="37"/>
      <c r="K567" s="37"/>
      <c r="L567" s="40"/>
      <c r="M567" s="230"/>
      <c r="N567" s="231"/>
      <c r="O567" s="72"/>
      <c r="P567" s="72"/>
      <c r="Q567" s="72"/>
      <c r="R567" s="72"/>
      <c r="S567" s="72"/>
      <c r="T567" s="73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T567" s="18" t="s">
        <v>193</v>
      </c>
      <c r="AU567" s="18" t="s">
        <v>85</v>
      </c>
    </row>
    <row r="568" spans="1:65" s="13" customFormat="1" ht="22.5">
      <c r="B568" s="205"/>
      <c r="C568" s="206"/>
      <c r="D568" s="207" t="s">
        <v>184</v>
      </c>
      <c r="E568" s="208" t="s">
        <v>1</v>
      </c>
      <c r="F568" s="209" t="s">
        <v>206</v>
      </c>
      <c r="G568" s="206"/>
      <c r="H568" s="208" t="s">
        <v>1</v>
      </c>
      <c r="I568" s="210"/>
      <c r="J568" s="206"/>
      <c r="K568" s="206"/>
      <c r="L568" s="211"/>
      <c r="M568" s="212"/>
      <c r="N568" s="213"/>
      <c r="O568" s="213"/>
      <c r="P568" s="213"/>
      <c r="Q568" s="213"/>
      <c r="R568" s="213"/>
      <c r="S568" s="213"/>
      <c r="T568" s="214"/>
      <c r="AT568" s="215" t="s">
        <v>184</v>
      </c>
      <c r="AU568" s="215" t="s">
        <v>85</v>
      </c>
      <c r="AV568" s="13" t="s">
        <v>83</v>
      </c>
      <c r="AW568" s="13" t="s">
        <v>34</v>
      </c>
      <c r="AX568" s="13" t="s">
        <v>76</v>
      </c>
      <c r="AY568" s="215" t="s">
        <v>175</v>
      </c>
    </row>
    <row r="569" spans="1:65" s="13" customFormat="1" ht="11.25">
      <c r="B569" s="205"/>
      <c r="C569" s="206"/>
      <c r="D569" s="207" t="s">
        <v>184</v>
      </c>
      <c r="E569" s="208" t="s">
        <v>1</v>
      </c>
      <c r="F569" s="209" t="s">
        <v>187</v>
      </c>
      <c r="G569" s="206"/>
      <c r="H569" s="208" t="s">
        <v>1</v>
      </c>
      <c r="I569" s="210"/>
      <c r="J569" s="206"/>
      <c r="K569" s="206"/>
      <c r="L569" s="211"/>
      <c r="M569" s="212"/>
      <c r="N569" s="213"/>
      <c r="O569" s="213"/>
      <c r="P569" s="213"/>
      <c r="Q569" s="213"/>
      <c r="R569" s="213"/>
      <c r="S569" s="213"/>
      <c r="T569" s="214"/>
      <c r="AT569" s="215" t="s">
        <v>184</v>
      </c>
      <c r="AU569" s="215" t="s">
        <v>85</v>
      </c>
      <c r="AV569" s="13" t="s">
        <v>83</v>
      </c>
      <c r="AW569" s="13" t="s">
        <v>34</v>
      </c>
      <c r="AX569" s="13" t="s">
        <v>76</v>
      </c>
      <c r="AY569" s="215" t="s">
        <v>175</v>
      </c>
    </row>
    <row r="570" spans="1:65" s="13" customFormat="1" ht="11.25">
      <c r="B570" s="205"/>
      <c r="C570" s="206"/>
      <c r="D570" s="207" t="s">
        <v>184</v>
      </c>
      <c r="E570" s="208" t="s">
        <v>1</v>
      </c>
      <c r="F570" s="209" t="s">
        <v>513</v>
      </c>
      <c r="G570" s="206"/>
      <c r="H570" s="208" t="s">
        <v>1</v>
      </c>
      <c r="I570" s="210"/>
      <c r="J570" s="206"/>
      <c r="K570" s="206"/>
      <c r="L570" s="211"/>
      <c r="M570" s="212"/>
      <c r="N570" s="213"/>
      <c r="O570" s="213"/>
      <c r="P570" s="213"/>
      <c r="Q570" s="213"/>
      <c r="R570" s="213"/>
      <c r="S570" s="213"/>
      <c r="T570" s="214"/>
      <c r="AT570" s="215" t="s">
        <v>184</v>
      </c>
      <c r="AU570" s="215" t="s">
        <v>85</v>
      </c>
      <c r="AV570" s="13" t="s">
        <v>83</v>
      </c>
      <c r="AW570" s="13" t="s">
        <v>34</v>
      </c>
      <c r="AX570" s="13" t="s">
        <v>76</v>
      </c>
      <c r="AY570" s="215" t="s">
        <v>175</v>
      </c>
    </row>
    <row r="571" spans="1:65" s="14" customFormat="1" ht="11.25">
      <c r="B571" s="216"/>
      <c r="C571" s="217"/>
      <c r="D571" s="207" t="s">
        <v>184</v>
      </c>
      <c r="E571" s="218" t="s">
        <v>1</v>
      </c>
      <c r="F571" s="219" t="s">
        <v>514</v>
      </c>
      <c r="G571" s="217"/>
      <c r="H571" s="220">
        <v>14</v>
      </c>
      <c r="I571" s="221"/>
      <c r="J571" s="217"/>
      <c r="K571" s="217"/>
      <c r="L571" s="222"/>
      <c r="M571" s="223"/>
      <c r="N571" s="224"/>
      <c r="O571" s="224"/>
      <c r="P571" s="224"/>
      <c r="Q571" s="224"/>
      <c r="R571" s="224"/>
      <c r="S571" s="224"/>
      <c r="T571" s="225"/>
      <c r="AT571" s="226" t="s">
        <v>184</v>
      </c>
      <c r="AU571" s="226" t="s">
        <v>85</v>
      </c>
      <c r="AV571" s="14" t="s">
        <v>85</v>
      </c>
      <c r="AW571" s="14" t="s">
        <v>34</v>
      </c>
      <c r="AX571" s="14" t="s">
        <v>76</v>
      </c>
      <c r="AY571" s="226" t="s">
        <v>175</v>
      </c>
    </row>
    <row r="572" spans="1:65" s="14" customFormat="1" ht="11.25">
      <c r="B572" s="216"/>
      <c r="C572" s="217"/>
      <c r="D572" s="207" t="s">
        <v>184</v>
      </c>
      <c r="E572" s="218" t="s">
        <v>1</v>
      </c>
      <c r="F572" s="219" t="s">
        <v>515</v>
      </c>
      <c r="G572" s="217"/>
      <c r="H572" s="220">
        <v>20</v>
      </c>
      <c r="I572" s="221"/>
      <c r="J572" s="217"/>
      <c r="K572" s="217"/>
      <c r="L572" s="222"/>
      <c r="M572" s="223"/>
      <c r="N572" s="224"/>
      <c r="O572" s="224"/>
      <c r="P572" s="224"/>
      <c r="Q572" s="224"/>
      <c r="R572" s="224"/>
      <c r="S572" s="224"/>
      <c r="T572" s="225"/>
      <c r="AT572" s="226" t="s">
        <v>184</v>
      </c>
      <c r="AU572" s="226" t="s">
        <v>85</v>
      </c>
      <c r="AV572" s="14" t="s">
        <v>85</v>
      </c>
      <c r="AW572" s="14" t="s">
        <v>34</v>
      </c>
      <c r="AX572" s="14" t="s">
        <v>76</v>
      </c>
      <c r="AY572" s="226" t="s">
        <v>175</v>
      </c>
    </row>
    <row r="573" spans="1:65" s="14" customFormat="1" ht="11.25">
      <c r="B573" s="216"/>
      <c r="C573" s="217"/>
      <c r="D573" s="207" t="s">
        <v>184</v>
      </c>
      <c r="E573" s="218" t="s">
        <v>1</v>
      </c>
      <c r="F573" s="219" t="s">
        <v>447</v>
      </c>
      <c r="G573" s="217"/>
      <c r="H573" s="220">
        <v>10.6</v>
      </c>
      <c r="I573" s="221"/>
      <c r="J573" s="217"/>
      <c r="K573" s="217"/>
      <c r="L573" s="222"/>
      <c r="M573" s="223"/>
      <c r="N573" s="224"/>
      <c r="O573" s="224"/>
      <c r="P573" s="224"/>
      <c r="Q573" s="224"/>
      <c r="R573" s="224"/>
      <c r="S573" s="224"/>
      <c r="T573" s="225"/>
      <c r="AT573" s="226" t="s">
        <v>184</v>
      </c>
      <c r="AU573" s="226" t="s">
        <v>85</v>
      </c>
      <c r="AV573" s="14" t="s">
        <v>85</v>
      </c>
      <c r="AW573" s="14" t="s">
        <v>34</v>
      </c>
      <c r="AX573" s="14" t="s">
        <v>76</v>
      </c>
      <c r="AY573" s="226" t="s">
        <v>175</v>
      </c>
    </row>
    <row r="574" spans="1:65" s="14" customFormat="1" ht="11.25">
      <c r="B574" s="216"/>
      <c r="C574" s="217"/>
      <c r="D574" s="207" t="s">
        <v>184</v>
      </c>
      <c r="E574" s="218" t="s">
        <v>1</v>
      </c>
      <c r="F574" s="219" t="s">
        <v>444</v>
      </c>
      <c r="G574" s="217"/>
      <c r="H574" s="220">
        <v>1.8</v>
      </c>
      <c r="I574" s="221"/>
      <c r="J574" s="217"/>
      <c r="K574" s="217"/>
      <c r="L574" s="222"/>
      <c r="M574" s="223"/>
      <c r="N574" s="224"/>
      <c r="O574" s="224"/>
      <c r="P574" s="224"/>
      <c r="Q574" s="224"/>
      <c r="R574" s="224"/>
      <c r="S574" s="224"/>
      <c r="T574" s="225"/>
      <c r="AT574" s="226" t="s">
        <v>184</v>
      </c>
      <c r="AU574" s="226" t="s">
        <v>85</v>
      </c>
      <c r="AV574" s="14" t="s">
        <v>85</v>
      </c>
      <c r="AW574" s="14" t="s">
        <v>34</v>
      </c>
      <c r="AX574" s="14" t="s">
        <v>76</v>
      </c>
      <c r="AY574" s="226" t="s">
        <v>175</v>
      </c>
    </row>
    <row r="575" spans="1:65" s="14" customFormat="1" ht="11.25">
      <c r="B575" s="216"/>
      <c r="C575" s="217"/>
      <c r="D575" s="207" t="s">
        <v>184</v>
      </c>
      <c r="E575" s="218" t="s">
        <v>1</v>
      </c>
      <c r="F575" s="219" t="s">
        <v>443</v>
      </c>
      <c r="G575" s="217"/>
      <c r="H575" s="220">
        <v>6</v>
      </c>
      <c r="I575" s="221"/>
      <c r="J575" s="217"/>
      <c r="K575" s="217"/>
      <c r="L575" s="222"/>
      <c r="M575" s="223"/>
      <c r="N575" s="224"/>
      <c r="O575" s="224"/>
      <c r="P575" s="224"/>
      <c r="Q575" s="224"/>
      <c r="R575" s="224"/>
      <c r="S575" s="224"/>
      <c r="T575" s="225"/>
      <c r="AT575" s="226" t="s">
        <v>184</v>
      </c>
      <c r="AU575" s="226" t="s">
        <v>85</v>
      </c>
      <c r="AV575" s="14" t="s">
        <v>85</v>
      </c>
      <c r="AW575" s="14" t="s">
        <v>34</v>
      </c>
      <c r="AX575" s="14" t="s">
        <v>76</v>
      </c>
      <c r="AY575" s="226" t="s">
        <v>175</v>
      </c>
    </row>
    <row r="576" spans="1:65" s="14" customFormat="1" ht="11.25">
      <c r="B576" s="216"/>
      <c r="C576" s="217"/>
      <c r="D576" s="207" t="s">
        <v>184</v>
      </c>
      <c r="E576" s="218" t="s">
        <v>1</v>
      </c>
      <c r="F576" s="219" t="s">
        <v>516</v>
      </c>
      <c r="G576" s="217"/>
      <c r="H576" s="220">
        <v>34.200000000000003</v>
      </c>
      <c r="I576" s="221"/>
      <c r="J576" s="217"/>
      <c r="K576" s="217"/>
      <c r="L576" s="222"/>
      <c r="M576" s="223"/>
      <c r="N576" s="224"/>
      <c r="O576" s="224"/>
      <c r="P576" s="224"/>
      <c r="Q576" s="224"/>
      <c r="R576" s="224"/>
      <c r="S576" s="224"/>
      <c r="T576" s="225"/>
      <c r="AT576" s="226" t="s">
        <v>184</v>
      </c>
      <c r="AU576" s="226" t="s">
        <v>85</v>
      </c>
      <c r="AV576" s="14" t="s">
        <v>85</v>
      </c>
      <c r="AW576" s="14" t="s">
        <v>34</v>
      </c>
      <c r="AX576" s="14" t="s">
        <v>76</v>
      </c>
      <c r="AY576" s="226" t="s">
        <v>175</v>
      </c>
    </row>
    <row r="577" spans="2:51" s="14" customFormat="1" ht="11.25">
      <c r="B577" s="216"/>
      <c r="C577" s="217"/>
      <c r="D577" s="207" t="s">
        <v>184</v>
      </c>
      <c r="E577" s="218" t="s">
        <v>1</v>
      </c>
      <c r="F577" s="219" t="s">
        <v>517</v>
      </c>
      <c r="G577" s="217"/>
      <c r="H577" s="220">
        <v>2.2000000000000002</v>
      </c>
      <c r="I577" s="221"/>
      <c r="J577" s="217"/>
      <c r="K577" s="217"/>
      <c r="L577" s="222"/>
      <c r="M577" s="223"/>
      <c r="N577" s="224"/>
      <c r="O577" s="224"/>
      <c r="P577" s="224"/>
      <c r="Q577" s="224"/>
      <c r="R577" s="224"/>
      <c r="S577" s="224"/>
      <c r="T577" s="225"/>
      <c r="AT577" s="226" t="s">
        <v>184</v>
      </c>
      <c r="AU577" s="226" t="s">
        <v>85</v>
      </c>
      <c r="AV577" s="14" t="s">
        <v>85</v>
      </c>
      <c r="AW577" s="14" t="s">
        <v>34</v>
      </c>
      <c r="AX577" s="14" t="s">
        <v>76</v>
      </c>
      <c r="AY577" s="226" t="s">
        <v>175</v>
      </c>
    </row>
    <row r="578" spans="2:51" s="14" customFormat="1" ht="11.25">
      <c r="B578" s="216"/>
      <c r="C578" s="217"/>
      <c r="D578" s="207" t="s">
        <v>184</v>
      </c>
      <c r="E578" s="218" t="s">
        <v>1</v>
      </c>
      <c r="F578" s="219" t="s">
        <v>518</v>
      </c>
      <c r="G578" s="217"/>
      <c r="H578" s="220">
        <v>14.7</v>
      </c>
      <c r="I578" s="221"/>
      <c r="J578" s="217"/>
      <c r="K578" s="217"/>
      <c r="L578" s="222"/>
      <c r="M578" s="223"/>
      <c r="N578" s="224"/>
      <c r="O578" s="224"/>
      <c r="P578" s="224"/>
      <c r="Q578" s="224"/>
      <c r="R578" s="224"/>
      <c r="S578" s="224"/>
      <c r="T578" s="225"/>
      <c r="AT578" s="226" t="s">
        <v>184</v>
      </c>
      <c r="AU578" s="226" t="s">
        <v>85</v>
      </c>
      <c r="AV578" s="14" t="s">
        <v>85</v>
      </c>
      <c r="AW578" s="14" t="s">
        <v>34</v>
      </c>
      <c r="AX578" s="14" t="s">
        <v>76</v>
      </c>
      <c r="AY578" s="226" t="s">
        <v>175</v>
      </c>
    </row>
    <row r="579" spans="2:51" s="14" customFormat="1" ht="11.25">
      <c r="B579" s="216"/>
      <c r="C579" s="217"/>
      <c r="D579" s="207" t="s">
        <v>184</v>
      </c>
      <c r="E579" s="218" t="s">
        <v>1</v>
      </c>
      <c r="F579" s="219" t="s">
        <v>519</v>
      </c>
      <c r="G579" s="217"/>
      <c r="H579" s="220">
        <v>15</v>
      </c>
      <c r="I579" s="221"/>
      <c r="J579" s="217"/>
      <c r="K579" s="217"/>
      <c r="L579" s="222"/>
      <c r="M579" s="223"/>
      <c r="N579" s="224"/>
      <c r="O579" s="224"/>
      <c r="P579" s="224"/>
      <c r="Q579" s="224"/>
      <c r="R579" s="224"/>
      <c r="S579" s="224"/>
      <c r="T579" s="225"/>
      <c r="AT579" s="226" t="s">
        <v>184</v>
      </c>
      <c r="AU579" s="226" t="s">
        <v>85</v>
      </c>
      <c r="AV579" s="14" t="s">
        <v>85</v>
      </c>
      <c r="AW579" s="14" t="s">
        <v>34</v>
      </c>
      <c r="AX579" s="14" t="s">
        <v>76</v>
      </c>
      <c r="AY579" s="226" t="s">
        <v>175</v>
      </c>
    </row>
    <row r="580" spans="2:51" s="14" customFormat="1" ht="11.25">
      <c r="B580" s="216"/>
      <c r="C580" s="217"/>
      <c r="D580" s="207" t="s">
        <v>184</v>
      </c>
      <c r="E580" s="218" t="s">
        <v>1</v>
      </c>
      <c r="F580" s="219" t="s">
        <v>520</v>
      </c>
      <c r="G580" s="217"/>
      <c r="H580" s="220">
        <v>22.4</v>
      </c>
      <c r="I580" s="221"/>
      <c r="J580" s="217"/>
      <c r="K580" s="217"/>
      <c r="L580" s="222"/>
      <c r="M580" s="223"/>
      <c r="N580" s="224"/>
      <c r="O580" s="224"/>
      <c r="P580" s="224"/>
      <c r="Q580" s="224"/>
      <c r="R580" s="224"/>
      <c r="S580" s="224"/>
      <c r="T580" s="225"/>
      <c r="AT580" s="226" t="s">
        <v>184</v>
      </c>
      <c r="AU580" s="226" t="s">
        <v>85</v>
      </c>
      <c r="AV580" s="14" t="s">
        <v>85</v>
      </c>
      <c r="AW580" s="14" t="s">
        <v>34</v>
      </c>
      <c r="AX580" s="14" t="s">
        <v>76</v>
      </c>
      <c r="AY580" s="226" t="s">
        <v>175</v>
      </c>
    </row>
    <row r="581" spans="2:51" s="14" customFormat="1" ht="11.25">
      <c r="B581" s="216"/>
      <c r="C581" s="217"/>
      <c r="D581" s="207" t="s">
        <v>184</v>
      </c>
      <c r="E581" s="218" t="s">
        <v>1</v>
      </c>
      <c r="F581" s="219" t="s">
        <v>521</v>
      </c>
      <c r="G581" s="217"/>
      <c r="H581" s="220">
        <v>15.6</v>
      </c>
      <c r="I581" s="221"/>
      <c r="J581" s="217"/>
      <c r="K581" s="217"/>
      <c r="L581" s="222"/>
      <c r="M581" s="223"/>
      <c r="N581" s="224"/>
      <c r="O581" s="224"/>
      <c r="P581" s="224"/>
      <c r="Q581" s="224"/>
      <c r="R581" s="224"/>
      <c r="S581" s="224"/>
      <c r="T581" s="225"/>
      <c r="AT581" s="226" t="s">
        <v>184</v>
      </c>
      <c r="AU581" s="226" t="s">
        <v>85</v>
      </c>
      <c r="AV581" s="14" t="s">
        <v>85</v>
      </c>
      <c r="AW581" s="14" t="s">
        <v>34</v>
      </c>
      <c r="AX581" s="14" t="s">
        <v>76</v>
      </c>
      <c r="AY581" s="226" t="s">
        <v>175</v>
      </c>
    </row>
    <row r="582" spans="2:51" s="14" customFormat="1" ht="11.25">
      <c r="B582" s="216"/>
      <c r="C582" s="217"/>
      <c r="D582" s="207" t="s">
        <v>184</v>
      </c>
      <c r="E582" s="218" t="s">
        <v>1</v>
      </c>
      <c r="F582" s="219" t="s">
        <v>522</v>
      </c>
      <c r="G582" s="217"/>
      <c r="H582" s="220">
        <v>39</v>
      </c>
      <c r="I582" s="221"/>
      <c r="J582" s="217"/>
      <c r="K582" s="217"/>
      <c r="L582" s="222"/>
      <c r="M582" s="223"/>
      <c r="N582" s="224"/>
      <c r="O582" s="224"/>
      <c r="P582" s="224"/>
      <c r="Q582" s="224"/>
      <c r="R582" s="224"/>
      <c r="S582" s="224"/>
      <c r="T582" s="225"/>
      <c r="AT582" s="226" t="s">
        <v>184</v>
      </c>
      <c r="AU582" s="226" t="s">
        <v>85</v>
      </c>
      <c r="AV582" s="14" t="s">
        <v>85</v>
      </c>
      <c r="AW582" s="14" t="s">
        <v>34</v>
      </c>
      <c r="AX582" s="14" t="s">
        <v>76</v>
      </c>
      <c r="AY582" s="226" t="s">
        <v>175</v>
      </c>
    </row>
    <row r="583" spans="2:51" s="14" customFormat="1" ht="11.25">
      <c r="B583" s="216"/>
      <c r="C583" s="217"/>
      <c r="D583" s="207" t="s">
        <v>184</v>
      </c>
      <c r="E583" s="218" t="s">
        <v>1</v>
      </c>
      <c r="F583" s="219" t="s">
        <v>445</v>
      </c>
      <c r="G583" s="217"/>
      <c r="H583" s="220">
        <v>10.6</v>
      </c>
      <c r="I583" s="221"/>
      <c r="J583" s="217"/>
      <c r="K583" s="217"/>
      <c r="L583" s="222"/>
      <c r="M583" s="223"/>
      <c r="N583" s="224"/>
      <c r="O583" s="224"/>
      <c r="P583" s="224"/>
      <c r="Q583" s="224"/>
      <c r="R583" s="224"/>
      <c r="S583" s="224"/>
      <c r="T583" s="225"/>
      <c r="AT583" s="226" t="s">
        <v>184</v>
      </c>
      <c r="AU583" s="226" t="s">
        <v>85</v>
      </c>
      <c r="AV583" s="14" t="s">
        <v>85</v>
      </c>
      <c r="AW583" s="14" t="s">
        <v>34</v>
      </c>
      <c r="AX583" s="14" t="s">
        <v>76</v>
      </c>
      <c r="AY583" s="226" t="s">
        <v>175</v>
      </c>
    </row>
    <row r="584" spans="2:51" s="14" customFormat="1" ht="11.25">
      <c r="B584" s="216"/>
      <c r="C584" s="217"/>
      <c r="D584" s="207" t="s">
        <v>184</v>
      </c>
      <c r="E584" s="218" t="s">
        <v>1</v>
      </c>
      <c r="F584" s="219" t="s">
        <v>523</v>
      </c>
      <c r="G584" s="217"/>
      <c r="H584" s="220">
        <v>17.100000000000001</v>
      </c>
      <c r="I584" s="221"/>
      <c r="J584" s="217"/>
      <c r="K584" s="217"/>
      <c r="L584" s="222"/>
      <c r="M584" s="223"/>
      <c r="N584" s="224"/>
      <c r="O584" s="224"/>
      <c r="P584" s="224"/>
      <c r="Q584" s="224"/>
      <c r="R584" s="224"/>
      <c r="S584" s="224"/>
      <c r="T584" s="225"/>
      <c r="AT584" s="226" t="s">
        <v>184</v>
      </c>
      <c r="AU584" s="226" t="s">
        <v>85</v>
      </c>
      <c r="AV584" s="14" t="s">
        <v>85</v>
      </c>
      <c r="AW584" s="14" t="s">
        <v>34</v>
      </c>
      <c r="AX584" s="14" t="s">
        <v>76</v>
      </c>
      <c r="AY584" s="226" t="s">
        <v>175</v>
      </c>
    </row>
    <row r="585" spans="2:51" s="15" customFormat="1" ht="11.25">
      <c r="B585" s="232"/>
      <c r="C585" s="233"/>
      <c r="D585" s="207" t="s">
        <v>184</v>
      </c>
      <c r="E585" s="234" t="s">
        <v>1</v>
      </c>
      <c r="F585" s="235" t="s">
        <v>290</v>
      </c>
      <c r="G585" s="233"/>
      <c r="H585" s="236">
        <v>223.2</v>
      </c>
      <c r="I585" s="237"/>
      <c r="J585" s="233"/>
      <c r="K585" s="233"/>
      <c r="L585" s="238"/>
      <c r="M585" s="239"/>
      <c r="N585" s="240"/>
      <c r="O585" s="240"/>
      <c r="P585" s="240"/>
      <c r="Q585" s="240"/>
      <c r="R585" s="240"/>
      <c r="S585" s="240"/>
      <c r="T585" s="241"/>
      <c r="AT585" s="242" t="s">
        <v>184</v>
      </c>
      <c r="AU585" s="242" t="s">
        <v>85</v>
      </c>
      <c r="AV585" s="15" t="s">
        <v>176</v>
      </c>
      <c r="AW585" s="15" t="s">
        <v>34</v>
      </c>
      <c r="AX585" s="15" t="s">
        <v>76</v>
      </c>
      <c r="AY585" s="242" t="s">
        <v>175</v>
      </c>
    </row>
    <row r="586" spans="2:51" s="13" customFormat="1" ht="11.25">
      <c r="B586" s="205"/>
      <c r="C586" s="206"/>
      <c r="D586" s="207" t="s">
        <v>184</v>
      </c>
      <c r="E586" s="208" t="s">
        <v>1</v>
      </c>
      <c r="F586" s="209" t="s">
        <v>358</v>
      </c>
      <c r="G586" s="206"/>
      <c r="H586" s="208" t="s">
        <v>1</v>
      </c>
      <c r="I586" s="210"/>
      <c r="J586" s="206"/>
      <c r="K586" s="206"/>
      <c r="L586" s="211"/>
      <c r="M586" s="212"/>
      <c r="N586" s="213"/>
      <c r="O586" s="213"/>
      <c r="P586" s="213"/>
      <c r="Q586" s="213"/>
      <c r="R586" s="213"/>
      <c r="S586" s="213"/>
      <c r="T586" s="214"/>
      <c r="AT586" s="215" t="s">
        <v>184</v>
      </c>
      <c r="AU586" s="215" t="s">
        <v>85</v>
      </c>
      <c r="AV586" s="13" t="s">
        <v>83</v>
      </c>
      <c r="AW586" s="13" t="s">
        <v>34</v>
      </c>
      <c r="AX586" s="13" t="s">
        <v>76</v>
      </c>
      <c r="AY586" s="215" t="s">
        <v>175</v>
      </c>
    </row>
    <row r="587" spans="2:51" s="14" customFormat="1" ht="11.25">
      <c r="B587" s="216"/>
      <c r="C587" s="217"/>
      <c r="D587" s="207" t="s">
        <v>184</v>
      </c>
      <c r="E587" s="218" t="s">
        <v>1</v>
      </c>
      <c r="F587" s="219" t="s">
        <v>524</v>
      </c>
      <c r="G587" s="217"/>
      <c r="H587" s="220">
        <v>38.950000000000003</v>
      </c>
      <c r="I587" s="221"/>
      <c r="J587" s="217"/>
      <c r="K587" s="217"/>
      <c r="L587" s="222"/>
      <c r="M587" s="223"/>
      <c r="N587" s="224"/>
      <c r="O587" s="224"/>
      <c r="P587" s="224"/>
      <c r="Q587" s="224"/>
      <c r="R587" s="224"/>
      <c r="S587" s="224"/>
      <c r="T587" s="225"/>
      <c r="AT587" s="226" t="s">
        <v>184</v>
      </c>
      <c r="AU587" s="226" t="s">
        <v>85</v>
      </c>
      <c r="AV587" s="14" t="s">
        <v>85</v>
      </c>
      <c r="AW587" s="14" t="s">
        <v>34</v>
      </c>
      <c r="AX587" s="14" t="s">
        <v>76</v>
      </c>
      <c r="AY587" s="226" t="s">
        <v>175</v>
      </c>
    </row>
    <row r="588" spans="2:51" s="14" customFormat="1" ht="11.25">
      <c r="B588" s="216"/>
      <c r="C588" s="217"/>
      <c r="D588" s="207" t="s">
        <v>184</v>
      </c>
      <c r="E588" s="218" t="s">
        <v>1</v>
      </c>
      <c r="F588" s="219" t="s">
        <v>525</v>
      </c>
      <c r="G588" s="217"/>
      <c r="H588" s="220">
        <v>16.850000000000001</v>
      </c>
      <c r="I588" s="221"/>
      <c r="J588" s="217"/>
      <c r="K588" s="217"/>
      <c r="L588" s="222"/>
      <c r="M588" s="223"/>
      <c r="N588" s="224"/>
      <c r="O588" s="224"/>
      <c r="P588" s="224"/>
      <c r="Q588" s="224"/>
      <c r="R588" s="224"/>
      <c r="S588" s="224"/>
      <c r="T588" s="225"/>
      <c r="AT588" s="226" t="s">
        <v>184</v>
      </c>
      <c r="AU588" s="226" t="s">
        <v>85</v>
      </c>
      <c r="AV588" s="14" t="s">
        <v>85</v>
      </c>
      <c r="AW588" s="14" t="s">
        <v>34</v>
      </c>
      <c r="AX588" s="14" t="s">
        <v>76</v>
      </c>
      <c r="AY588" s="226" t="s">
        <v>175</v>
      </c>
    </row>
    <row r="589" spans="2:51" s="14" customFormat="1" ht="11.25">
      <c r="B589" s="216"/>
      <c r="C589" s="217"/>
      <c r="D589" s="207" t="s">
        <v>184</v>
      </c>
      <c r="E589" s="218" t="s">
        <v>1</v>
      </c>
      <c r="F589" s="219" t="s">
        <v>526</v>
      </c>
      <c r="G589" s="217"/>
      <c r="H589" s="220">
        <v>18.100000000000001</v>
      </c>
      <c r="I589" s="221"/>
      <c r="J589" s="217"/>
      <c r="K589" s="217"/>
      <c r="L589" s="222"/>
      <c r="M589" s="223"/>
      <c r="N589" s="224"/>
      <c r="O589" s="224"/>
      <c r="P589" s="224"/>
      <c r="Q589" s="224"/>
      <c r="R589" s="224"/>
      <c r="S589" s="224"/>
      <c r="T589" s="225"/>
      <c r="AT589" s="226" t="s">
        <v>184</v>
      </c>
      <c r="AU589" s="226" t="s">
        <v>85</v>
      </c>
      <c r="AV589" s="14" t="s">
        <v>85</v>
      </c>
      <c r="AW589" s="14" t="s">
        <v>34</v>
      </c>
      <c r="AX589" s="14" t="s">
        <v>76</v>
      </c>
      <c r="AY589" s="226" t="s">
        <v>175</v>
      </c>
    </row>
    <row r="590" spans="2:51" s="14" customFormat="1" ht="11.25">
      <c r="B590" s="216"/>
      <c r="C590" s="217"/>
      <c r="D590" s="207" t="s">
        <v>184</v>
      </c>
      <c r="E590" s="218" t="s">
        <v>1</v>
      </c>
      <c r="F590" s="219" t="s">
        <v>424</v>
      </c>
      <c r="G590" s="217"/>
      <c r="H590" s="220">
        <v>4.05</v>
      </c>
      <c r="I590" s="221"/>
      <c r="J590" s="217"/>
      <c r="K590" s="217"/>
      <c r="L590" s="222"/>
      <c r="M590" s="223"/>
      <c r="N590" s="224"/>
      <c r="O590" s="224"/>
      <c r="P590" s="224"/>
      <c r="Q590" s="224"/>
      <c r="R590" s="224"/>
      <c r="S590" s="224"/>
      <c r="T590" s="225"/>
      <c r="AT590" s="226" t="s">
        <v>184</v>
      </c>
      <c r="AU590" s="226" t="s">
        <v>85</v>
      </c>
      <c r="AV590" s="14" t="s">
        <v>85</v>
      </c>
      <c r="AW590" s="14" t="s">
        <v>34</v>
      </c>
      <c r="AX590" s="14" t="s">
        <v>76</v>
      </c>
      <c r="AY590" s="226" t="s">
        <v>175</v>
      </c>
    </row>
    <row r="591" spans="2:51" s="14" customFormat="1" ht="11.25">
      <c r="B591" s="216"/>
      <c r="C591" s="217"/>
      <c r="D591" s="207" t="s">
        <v>184</v>
      </c>
      <c r="E591" s="218" t="s">
        <v>1</v>
      </c>
      <c r="F591" s="219" t="s">
        <v>432</v>
      </c>
      <c r="G591" s="217"/>
      <c r="H591" s="220">
        <v>2.65</v>
      </c>
      <c r="I591" s="221"/>
      <c r="J591" s="217"/>
      <c r="K591" s="217"/>
      <c r="L591" s="222"/>
      <c r="M591" s="223"/>
      <c r="N591" s="224"/>
      <c r="O591" s="224"/>
      <c r="P591" s="224"/>
      <c r="Q591" s="224"/>
      <c r="R591" s="224"/>
      <c r="S591" s="224"/>
      <c r="T591" s="225"/>
      <c r="AT591" s="226" t="s">
        <v>184</v>
      </c>
      <c r="AU591" s="226" t="s">
        <v>85</v>
      </c>
      <c r="AV591" s="14" t="s">
        <v>85</v>
      </c>
      <c r="AW591" s="14" t="s">
        <v>34</v>
      </c>
      <c r="AX591" s="14" t="s">
        <v>76</v>
      </c>
      <c r="AY591" s="226" t="s">
        <v>175</v>
      </c>
    </row>
    <row r="592" spans="2:51" s="14" customFormat="1" ht="11.25">
      <c r="B592" s="216"/>
      <c r="C592" s="217"/>
      <c r="D592" s="207" t="s">
        <v>184</v>
      </c>
      <c r="E592" s="218" t="s">
        <v>1</v>
      </c>
      <c r="F592" s="219" t="s">
        <v>425</v>
      </c>
      <c r="G592" s="217"/>
      <c r="H592" s="220">
        <v>10.4</v>
      </c>
      <c r="I592" s="221"/>
      <c r="J592" s="217"/>
      <c r="K592" s="217"/>
      <c r="L592" s="222"/>
      <c r="M592" s="223"/>
      <c r="N592" s="224"/>
      <c r="O592" s="224"/>
      <c r="P592" s="224"/>
      <c r="Q592" s="224"/>
      <c r="R592" s="224"/>
      <c r="S592" s="224"/>
      <c r="T592" s="225"/>
      <c r="AT592" s="226" t="s">
        <v>184</v>
      </c>
      <c r="AU592" s="226" t="s">
        <v>85</v>
      </c>
      <c r="AV592" s="14" t="s">
        <v>85</v>
      </c>
      <c r="AW592" s="14" t="s">
        <v>34</v>
      </c>
      <c r="AX592" s="14" t="s">
        <v>76</v>
      </c>
      <c r="AY592" s="226" t="s">
        <v>175</v>
      </c>
    </row>
    <row r="593" spans="1:65" s="14" customFormat="1" ht="11.25">
      <c r="B593" s="216"/>
      <c r="C593" s="217"/>
      <c r="D593" s="207" t="s">
        <v>184</v>
      </c>
      <c r="E593" s="218" t="s">
        <v>1</v>
      </c>
      <c r="F593" s="219" t="s">
        <v>429</v>
      </c>
      <c r="G593" s="217"/>
      <c r="H593" s="220">
        <v>20.3</v>
      </c>
      <c r="I593" s="221"/>
      <c r="J593" s="217"/>
      <c r="K593" s="217"/>
      <c r="L593" s="222"/>
      <c r="M593" s="223"/>
      <c r="N593" s="224"/>
      <c r="O593" s="224"/>
      <c r="P593" s="224"/>
      <c r="Q593" s="224"/>
      <c r="R593" s="224"/>
      <c r="S593" s="224"/>
      <c r="T593" s="225"/>
      <c r="AT593" s="226" t="s">
        <v>184</v>
      </c>
      <c r="AU593" s="226" t="s">
        <v>85</v>
      </c>
      <c r="AV593" s="14" t="s">
        <v>85</v>
      </c>
      <c r="AW593" s="14" t="s">
        <v>34</v>
      </c>
      <c r="AX593" s="14" t="s">
        <v>76</v>
      </c>
      <c r="AY593" s="226" t="s">
        <v>175</v>
      </c>
    </row>
    <row r="594" spans="1:65" s="14" customFormat="1" ht="11.25">
      <c r="B594" s="216"/>
      <c r="C594" s="217"/>
      <c r="D594" s="207" t="s">
        <v>184</v>
      </c>
      <c r="E594" s="218" t="s">
        <v>1</v>
      </c>
      <c r="F594" s="219" t="s">
        <v>426</v>
      </c>
      <c r="G594" s="217"/>
      <c r="H594" s="220">
        <v>19.7</v>
      </c>
      <c r="I594" s="221"/>
      <c r="J594" s="217"/>
      <c r="K594" s="217"/>
      <c r="L594" s="222"/>
      <c r="M594" s="223"/>
      <c r="N594" s="224"/>
      <c r="O594" s="224"/>
      <c r="P594" s="224"/>
      <c r="Q594" s="224"/>
      <c r="R594" s="224"/>
      <c r="S594" s="224"/>
      <c r="T594" s="225"/>
      <c r="AT594" s="226" t="s">
        <v>184</v>
      </c>
      <c r="AU594" s="226" t="s">
        <v>85</v>
      </c>
      <c r="AV594" s="14" t="s">
        <v>85</v>
      </c>
      <c r="AW594" s="14" t="s">
        <v>34</v>
      </c>
      <c r="AX594" s="14" t="s">
        <v>76</v>
      </c>
      <c r="AY594" s="226" t="s">
        <v>175</v>
      </c>
    </row>
    <row r="595" spans="1:65" s="14" customFormat="1" ht="11.25">
      <c r="B595" s="216"/>
      <c r="C595" s="217"/>
      <c r="D595" s="207" t="s">
        <v>184</v>
      </c>
      <c r="E595" s="218" t="s">
        <v>1</v>
      </c>
      <c r="F595" s="219" t="s">
        <v>437</v>
      </c>
      <c r="G595" s="217"/>
      <c r="H595" s="220">
        <v>3.7</v>
      </c>
      <c r="I595" s="221"/>
      <c r="J595" s="217"/>
      <c r="K595" s="217"/>
      <c r="L595" s="222"/>
      <c r="M595" s="223"/>
      <c r="N595" s="224"/>
      <c r="O595" s="224"/>
      <c r="P595" s="224"/>
      <c r="Q595" s="224"/>
      <c r="R595" s="224"/>
      <c r="S595" s="224"/>
      <c r="T595" s="225"/>
      <c r="AT595" s="226" t="s">
        <v>184</v>
      </c>
      <c r="AU595" s="226" t="s">
        <v>85</v>
      </c>
      <c r="AV595" s="14" t="s">
        <v>85</v>
      </c>
      <c r="AW595" s="14" t="s">
        <v>34</v>
      </c>
      <c r="AX595" s="14" t="s">
        <v>76</v>
      </c>
      <c r="AY595" s="226" t="s">
        <v>175</v>
      </c>
    </row>
    <row r="596" spans="1:65" s="14" customFormat="1" ht="11.25">
      <c r="B596" s="216"/>
      <c r="C596" s="217"/>
      <c r="D596" s="207" t="s">
        <v>184</v>
      </c>
      <c r="E596" s="218" t="s">
        <v>1</v>
      </c>
      <c r="F596" s="219" t="s">
        <v>438</v>
      </c>
      <c r="G596" s="217"/>
      <c r="H596" s="220">
        <v>2.7</v>
      </c>
      <c r="I596" s="221"/>
      <c r="J596" s="217"/>
      <c r="K596" s="217"/>
      <c r="L596" s="222"/>
      <c r="M596" s="223"/>
      <c r="N596" s="224"/>
      <c r="O596" s="224"/>
      <c r="P596" s="224"/>
      <c r="Q596" s="224"/>
      <c r="R596" s="224"/>
      <c r="S596" s="224"/>
      <c r="T596" s="225"/>
      <c r="AT596" s="226" t="s">
        <v>184</v>
      </c>
      <c r="AU596" s="226" t="s">
        <v>85</v>
      </c>
      <c r="AV596" s="14" t="s">
        <v>85</v>
      </c>
      <c r="AW596" s="14" t="s">
        <v>34</v>
      </c>
      <c r="AX596" s="14" t="s">
        <v>76</v>
      </c>
      <c r="AY596" s="226" t="s">
        <v>175</v>
      </c>
    </row>
    <row r="597" spans="1:65" s="14" customFormat="1" ht="11.25">
      <c r="B597" s="216"/>
      <c r="C597" s="217"/>
      <c r="D597" s="207" t="s">
        <v>184</v>
      </c>
      <c r="E597" s="218" t="s">
        <v>1</v>
      </c>
      <c r="F597" s="219" t="s">
        <v>439</v>
      </c>
      <c r="G597" s="217"/>
      <c r="H597" s="220">
        <v>1.5</v>
      </c>
      <c r="I597" s="221"/>
      <c r="J597" s="217"/>
      <c r="K597" s="217"/>
      <c r="L597" s="222"/>
      <c r="M597" s="223"/>
      <c r="N597" s="224"/>
      <c r="O597" s="224"/>
      <c r="P597" s="224"/>
      <c r="Q597" s="224"/>
      <c r="R597" s="224"/>
      <c r="S597" s="224"/>
      <c r="T597" s="225"/>
      <c r="AT597" s="226" t="s">
        <v>184</v>
      </c>
      <c r="AU597" s="226" t="s">
        <v>85</v>
      </c>
      <c r="AV597" s="14" t="s">
        <v>85</v>
      </c>
      <c r="AW597" s="14" t="s">
        <v>34</v>
      </c>
      <c r="AX597" s="14" t="s">
        <v>76</v>
      </c>
      <c r="AY597" s="226" t="s">
        <v>175</v>
      </c>
    </row>
    <row r="598" spans="1:65" s="14" customFormat="1" ht="11.25">
      <c r="B598" s="216"/>
      <c r="C598" s="217"/>
      <c r="D598" s="207" t="s">
        <v>184</v>
      </c>
      <c r="E598" s="218" t="s">
        <v>1</v>
      </c>
      <c r="F598" s="219" t="s">
        <v>430</v>
      </c>
      <c r="G598" s="217"/>
      <c r="H598" s="220">
        <v>17</v>
      </c>
      <c r="I598" s="221"/>
      <c r="J598" s="217"/>
      <c r="K598" s="217"/>
      <c r="L598" s="222"/>
      <c r="M598" s="223"/>
      <c r="N598" s="224"/>
      <c r="O598" s="224"/>
      <c r="P598" s="224"/>
      <c r="Q598" s="224"/>
      <c r="R598" s="224"/>
      <c r="S598" s="224"/>
      <c r="T598" s="225"/>
      <c r="AT598" s="226" t="s">
        <v>184</v>
      </c>
      <c r="AU598" s="226" t="s">
        <v>85</v>
      </c>
      <c r="AV598" s="14" t="s">
        <v>85</v>
      </c>
      <c r="AW598" s="14" t="s">
        <v>34</v>
      </c>
      <c r="AX598" s="14" t="s">
        <v>76</v>
      </c>
      <c r="AY598" s="226" t="s">
        <v>175</v>
      </c>
    </row>
    <row r="599" spans="1:65" s="14" customFormat="1" ht="11.25">
      <c r="B599" s="216"/>
      <c r="C599" s="217"/>
      <c r="D599" s="207" t="s">
        <v>184</v>
      </c>
      <c r="E599" s="218" t="s">
        <v>1</v>
      </c>
      <c r="F599" s="219" t="s">
        <v>431</v>
      </c>
      <c r="G599" s="217"/>
      <c r="H599" s="220">
        <v>4.5999999999999996</v>
      </c>
      <c r="I599" s="221"/>
      <c r="J599" s="217"/>
      <c r="K599" s="217"/>
      <c r="L599" s="222"/>
      <c r="M599" s="223"/>
      <c r="N599" s="224"/>
      <c r="O599" s="224"/>
      <c r="P599" s="224"/>
      <c r="Q599" s="224"/>
      <c r="R599" s="224"/>
      <c r="S599" s="224"/>
      <c r="T599" s="225"/>
      <c r="AT599" s="226" t="s">
        <v>184</v>
      </c>
      <c r="AU599" s="226" t="s">
        <v>85</v>
      </c>
      <c r="AV599" s="14" t="s">
        <v>85</v>
      </c>
      <c r="AW599" s="14" t="s">
        <v>34</v>
      </c>
      <c r="AX599" s="14" t="s">
        <v>76</v>
      </c>
      <c r="AY599" s="226" t="s">
        <v>175</v>
      </c>
    </row>
    <row r="600" spans="1:65" s="14" customFormat="1" ht="11.25">
      <c r="B600" s="216"/>
      <c r="C600" s="217"/>
      <c r="D600" s="207" t="s">
        <v>184</v>
      </c>
      <c r="E600" s="218" t="s">
        <v>1</v>
      </c>
      <c r="F600" s="219" t="s">
        <v>440</v>
      </c>
      <c r="G600" s="217"/>
      <c r="H600" s="220">
        <v>2.2999999999999998</v>
      </c>
      <c r="I600" s="221"/>
      <c r="J600" s="217"/>
      <c r="K600" s="217"/>
      <c r="L600" s="222"/>
      <c r="M600" s="223"/>
      <c r="N600" s="224"/>
      <c r="O600" s="224"/>
      <c r="P600" s="224"/>
      <c r="Q600" s="224"/>
      <c r="R600" s="224"/>
      <c r="S600" s="224"/>
      <c r="T600" s="225"/>
      <c r="AT600" s="226" t="s">
        <v>184</v>
      </c>
      <c r="AU600" s="226" t="s">
        <v>85</v>
      </c>
      <c r="AV600" s="14" t="s">
        <v>85</v>
      </c>
      <c r="AW600" s="14" t="s">
        <v>34</v>
      </c>
      <c r="AX600" s="14" t="s">
        <v>76</v>
      </c>
      <c r="AY600" s="226" t="s">
        <v>175</v>
      </c>
    </row>
    <row r="601" spans="1:65" s="14" customFormat="1" ht="11.25">
      <c r="B601" s="216"/>
      <c r="C601" s="217"/>
      <c r="D601" s="207" t="s">
        <v>184</v>
      </c>
      <c r="E601" s="218" t="s">
        <v>1</v>
      </c>
      <c r="F601" s="219" t="s">
        <v>427</v>
      </c>
      <c r="G601" s="217"/>
      <c r="H601" s="220">
        <v>4.2</v>
      </c>
      <c r="I601" s="221"/>
      <c r="J601" s="217"/>
      <c r="K601" s="217"/>
      <c r="L601" s="222"/>
      <c r="M601" s="223"/>
      <c r="N601" s="224"/>
      <c r="O601" s="224"/>
      <c r="P601" s="224"/>
      <c r="Q601" s="224"/>
      <c r="R601" s="224"/>
      <c r="S601" s="224"/>
      <c r="T601" s="225"/>
      <c r="AT601" s="226" t="s">
        <v>184</v>
      </c>
      <c r="AU601" s="226" t="s">
        <v>85</v>
      </c>
      <c r="AV601" s="14" t="s">
        <v>85</v>
      </c>
      <c r="AW601" s="14" t="s">
        <v>34</v>
      </c>
      <c r="AX601" s="14" t="s">
        <v>76</v>
      </c>
      <c r="AY601" s="226" t="s">
        <v>175</v>
      </c>
    </row>
    <row r="602" spans="1:65" s="14" customFormat="1" ht="11.25">
      <c r="B602" s="216"/>
      <c r="C602" s="217"/>
      <c r="D602" s="207" t="s">
        <v>184</v>
      </c>
      <c r="E602" s="218" t="s">
        <v>1</v>
      </c>
      <c r="F602" s="219" t="s">
        <v>441</v>
      </c>
      <c r="G602" s="217"/>
      <c r="H602" s="220">
        <v>1.8</v>
      </c>
      <c r="I602" s="221"/>
      <c r="J602" s="217"/>
      <c r="K602" s="217"/>
      <c r="L602" s="222"/>
      <c r="M602" s="223"/>
      <c r="N602" s="224"/>
      <c r="O602" s="224"/>
      <c r="P602" s="224"/>
      <c r="Q602" s="224"/>
      <c r="R602" s="224"/>
      <c r="S602" s="224"/>
      <c r="T602" s="225"/>
      <c r="AT602" s="226" t="s">
        <v>184</v>
      </c>
      <c r="AU602" s="226" t="s">
        <v>85</v>
      </c>
      <c r="AV602" s="14" t="s">
        <v>85</v>
      </c>
      <c r="AW602" s="14" t="s">
        <v>34</v>
      </c>
      <c r="AX602" s="14" t="s">
        <v>76</v>
      </c>
      <c r="AY602" s="226" t="s">
        <v>175</v>
      </c>
    </row>
    <row r="603" spans="1:65" s="14" customFormat="1" ht="11.25">
      <c r="B603" s="216"/>
      <c r="C603" s="217"/>
      <c r="D603" s="207" t="s">
        <v>184</v>
      </c>
      <c r="E603" s="218" t="s">
        <v>1</v>
      </c>
      <c r="F603" s="219" t="s">
        <v>442</v>
      </c>
      <c r="G603" s="217"/>
      <c r="H603" s="220">
        <v>1.7</v>
      </c>
      <c r="I603" s="221"/>
      <c r="J603" s="217"/>
      <c r="K603" s="217"/>
      <c r="L603" s="222"/>
      <c r="M603" s="223"/>
      <c r="N603" s="224"/>
      <c r="O603" s="224"/>
      <c r="P603" s="224"/>
      <c r="Q603" s="224"/>
      <c r="R603" s="224"/>
      <c r="S603" s="224"/>
      <c r="T603" s="225"/>
      <c r="AT603" s="226" t="s">
        <v>184</v>
      </c>
      <c r="AU603" s="226" t="s">
        <v>85</v>
      </c>
      <c r="AV603" s="14" t="s">
        <v>85</v>
      </c>
      <c r="AW603" s="14" t="s">
        <v>34</v>
      </c>
      <c r="AX603" s="14" t="s">
        <v>76</v>
      </c>
      <c r="AY603" s="226" t="s">
        <v>175</v>
      </c>
    </row>
    <row r="604" spans="1:65" s="14" customFormat="1" ht="11.25">
      <c r="B604" s="216"/>
      <c r="C604" s="217"/>
      <c r="D604" s="207" t="s">
        <v>184</v>
      </c>
      <c r="E604" s="218" t="s">
        <v>1</v>
      </c>
      <c r="F604" s="219" t="s">
        <v>428</v>
      </c>
      <c r="G604" s="217"/>
      <c r="H604" s="220">
        <v>14.25</v>
      </c>
      <c r="I604" s="221"/>
      <c r="J604" s="217"/>
      <c r="K604" s="217"/>
      <c r="L604" s="222"/>
      <c r="M604" s="223"/>
      <c r="N604" s="224"/>
      <c r="O604" s="224"/>
      <c r="P604" s="224"/>
      <c r="Q604" s="224"/>
      <c r="R604" s="224"/>
      <c r="S604" s="224"/>
      <c r="T604" s="225"/>
      <c r="AT604" s="226" t="s">
        <v>184</v>
      </c>
      <c r="AU604" s="226" t="s">
        <v>85</v>
      </c>
      <c r="AV604" s="14" t="s">
        <v>85</v>
      </c>
      <c r="AW604" s="14" t="s">
        <v>34</v>
      </c>
      <c r="AX604" s="14" t="s">
        <v>76</v>
      </c>
      <c r="AY604" s="226" t="s">
        <v>175</v>
      </c>
    </row>
    <row r="605" spans="1:65" s="15" customFormat="1" ht="11.25">
      <c r="B605" s="232"/>
      <c r="C605" s="233"/>
      <c r="D605" s="207" t="s">
        <v>184</v>
      </c>
      <c r="E605" s="234" t="s">
        <v>1</v>
      </c>
      <c r="F605" s="235" t="s">
        <v>290</v>
      </c>
      <c r="G605" s="233"/>
      <c r="H605" s="236">
        <v>184.75</v>
      </c>
      <c r="I605" s="237"/>
      <c r="J605" s="233"/>
      <c r="K605" s="233"/>
      <c r="L605" s="238"/>
      <c r="M605" s="239"/>
      <c r="N605" s="240"/>
      <c r="O605" s="240"/>
      <c r="P605" s="240"/>
      <c r="Q605" s="240"/>
      <c r="R605" s="240"/>
      <c r="S605" s="240"/>
      <c r="T605" s="241"/>
      <c r="AT605" s="242" t="s">
        <v>184</v>
      </c>
      <c r="AU605" s="242" t="s">
        <v>85</v>
      </c>
      <c r="AV605" s="15" t="s">
        <v>176</v>
      </c>
      <c r="AW605" s="15" t="s">
        <v>34</v>
      </c>
      <c r="AX605" s="15" t="s">
        <v>76</v>
      </c>
      <c r="AY605" s="242" t="s">
        <v>175</v>
      </c>
    </row>
    <row r="606" spans="1:65" s="16" customFormat="1" ht="11.25">
      <c r="B606" s="243"/>
      <c r="C606" s="244"/>
      <c r="D606" s="207" t="s">
        <v>184</v>
      </c>
      <c r="E606" s="245" t="s">
        <v>1</v>
      </c>
      <c r="F606" s="246" t="s">
        <v>291</v>
      </c>
      <c r="G606" s="244"/>
      <c r="H606" s="247">
        <v>407.95</v>
      </c>
      <c r="I606" s="248"/>
      <c r="J606" s="244"/>
      <c r="K606" s="244"/>
      <c r="L606" s="249"/>
      <c r="M606" s="250"/>
      <c r="N606" s="251"/>
      <c r="O606" s="251"/>
      <c r="P606" s="251"/>
      <c r="Q606" s="251"/>
      <c r="R606" s="251"/>
      <c r="S606" s="251"/>
      <c r="T606" s="252"/>
      <c r="AT606" s="253" t="s">
        <v>184</v>
      </c>
      <c r="AU606" s="253" t="s">
        <v>85</v>
      </c>
      <c r="AV606" s="16" t="s">
        <v>182</v>
      </c>
      <c r="AW606" s="16" t="s">
        <v>34</v>
      </c>
      <c r="AX606" s="16" t="s">
        <v>83</v>
      </c>
      <c r="AY606" s="253" t="s">
        <v>175</v>
      </c>
    </row>
    <row r="607" spans="1:65" s="2" customFormat="1" ht="24.2" customHeight="1">
      <c r="A607" s="35"/>
      <c r="B607" s="36"/>
      <c r="C607" s="192" t="s">
        <v>527</v>
      </c>
      <c r="D607" s="192" t="s">
        <v>178</v>
      </c>
      <c r="E607" s="193" t="s">
        <v>528</v>
      </c>
      <c r="F607" s="194" t="s">
        <v>529</v>
      </c>
      <c r="G607" s="195" t="s">
        <v>242</v>
      </c>
      <c r="H607" s="196">
        <v>407.95</v>
      </c>
      <c r="I607" s="197"/>
      <c r="J607" s="198">
        <f>ROUND(I607*H607,2)</f>
        <v>0</v>
      </c>
      <c r="K607" s="194" t="s">
        <v>224</v>
      </c>
      <c r="L607" s="40"/>
      <c r="M607" s="199" t="s">
        <v>1</v>
      </c>
      <c r="N607" s="200" t="s">
        <v>41</v>
      </c>
      <c r="O607" s="72"/>
      <c r="P607" s="201">
        <f>O607*H607</f>
        <v>0</v>
      </c>
      <c r="Q607" s="201">
        <v>4.0000000000000003E-5</v>
      </c>
      <c r="R607" s="201">
        <f>Q607*H607</f>
        <v>1.6317999999999999E-2</v>
      </c>
      <c r="S607" s="201">
        <v>0</v>
      </c>
      <c r="T607" s="202">
        <f>S607*H607</f>
        <v>0</v>
      </c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R607" s="203" t="s">
        <v>182</v>
      </c>
      <c r="AT607" s="203" t="s">
        <v>178</v>
      </c>
      <c r="AU607" s="203" t="s">
        <v>85</v>
      </c>
      <c r="AY607" s="18" t="s">
        <v>175</v>
      </c>
      <c r="BE607" s="204">
        <f>IF(N607="základní",J607,0)</f>
        <v>0</v>
      </c>
      <c r="BF607" s="204">
        <f>IF(N607="snížená",J607,0)</f>
        <v>0</v>
      </c>
      <c r="BG607" s="204">
        <f>IF(N607="zákl. přenesená",J607,0)</f>
        <v>0</v>
      </c>
      <c r="BH607" s="204">
        <f>IF(N607="sníž. přenesená",J607,0)</f>
        <v>0</v>
      </c>
      <c r="BI607" s="204">
        <f>IF(N607="nulová",J607,0)</f>
        <v>0</v>
      </c>
      <c r="BJ607" s="18" t="s">
        <v>83</v>
      </c>
      <c r="BK607" s="204">
        <f>ROUND(I607*H607,2)</f>
        <v>0</v>
      </c>
      <c r="BL607" s="18" t="s">
        <v>182</v>
      </c>
      <c r="BM607" s="203" t="s">
        <v>530</v>
      </c>
    </row>
    <row r="608" spans="1:65" s="2" customFormat="1" ht="11.25">
      <c r="A608" s="35"/>
      <c r="B608" s="36"/>
      <c r="C608" s="37"/>
      <c r="D608" s="227" t="s">
        <v>193</v>
      </c>
      <c r="E608" s="37"/>
      <c r="F608" s="228" t="s">
        <v>531</v>
      </c>
      <c r="G608" s="37"/>
      <c r="H608" s="37"/>
      <c r="I608" s="229"/>
      <c r="J608" s="37"/>
      <c r="K608" s="37"/>
      <c r="L608" s="40"/>
      <c r="M608" s="230"/>
      <c r="N608" s="231"/>
      <c r="O608" s="72"/>
      <c r="P608" s="72"/>
      <c r="Q608" s="72"/>
      <c r="R608" s="72"/>
      <c r="S608" s="72"/>
      <c r="T608" s="73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T608" s="18" t="s">
        <v>193</v>
      </c>
      <c r="AU608" s="18" t="s">
        <v>85</v>
      </c>
    </row>
    <row r="609" spans="2:51" s="13" customFormat="1" ht="22.5">
      <c r="B609" s="205"/>
      <c r="C609" s="206"/>
      <c r="D609" s="207" t="s">
        <v>184</v>
      </c>
      <c r="E609" s="208" t="s">
        <v>1</v>
      </c>
      <c r="F609" s="209" t="s">
        <v>206</v>
      </c>
      <c r="G609" s="206"/>
      <c r="H609" s="208" t="s">
        <v>1</v>
      </c>
      <c r="I609" s="210"/>
      <c r="J609" s="206"/>
      <c r="K609" s="206"/>
      <c r="L609" s="211"/>
      <c r="M609" s="212"/>
      <c r="N609" s="213"/>
      <c r="O609" s="213"/>
      <c r="P609" s="213"/>
      <c r="Q609" s="213"/>
      <c r="R609" s="213"/>
      <c r="S609" s="213"/>
      <c r="T609" s="214"/>
      <c r="AT609" s="215" t="s">
        <v>184</v>
      </c>
      <c r="AU609" s="215" t="s">
        <v>85</v>
      </c>
      <c r="AV609" s="13" t="s">
        <v>83</v>
      </c>
      <c r="AW609" s="13" t="s">
        <v>34</v>
      </c>
      <c r="AX609" s="13" t="s">
        <v>76</v>
      </c>
      <c r="AY609" s="215" t="s">
        <v>175</v>
      </c>
    </row>
    <row r="610" spans="2:51" s="13" customFormat="1" ht="11.25">
      <c r="B610" s="205"/>
      <c r="C610" s="206"/>
      <c r="D610" s="207" t="s">
        <v>184</v>
      </c>
      <c r="E610" s="208" t="s">
        <v>1</v>
      </c>
      <c r="F610" s="209" t="s">
        <v>187</v>
      </c>
      <c r="G610" s="206"/>
      <c r="H610" s="208" t="s">
        <v>1</v>
      </c>
      <c r="I610" s="210"/>
      <c r="J610" s="206"/>
      <c r="K610" s="206"/>
      <c r="L610" s="211"/>
      <c r="M610" s="212"/>
      <c r="N610" s="213"/>
      <c r="O610" s="213"/>
      <c r="P610" s="213"/>
      <c r="Q610" s="213"/>
      <c r="R610" s="213"/>
      <c r="S610" s="213"/>
      <c r="T610" s="214"/>
      <c r="AT610" s="215" t="s">
        <v>184</v>
      </c>
      <c r="AU610" s="215" t="s">
        <v>85</v>
      </c>
      <c r="AV610" s="13" t="s">
        <v>83</v>
      </c>
      <c r="AW610" s="13" t="s">
        <v>34</v>
      </c>
      <c r="AX610" s="13" t="s">
        <v>76</v>
      </c>
      <c r="AY610" s="215" t="s">
        <v>175</v>
      </c>
    </row>
    <row r="611" spans="2:51" s="13" customFormat="1" ht="11.25">
      <c r="B611" s="205"/>
      <c r="C611" s="206"/>
      <c r="D611" s="207" t="s">
        <v>184</v>
      </c>
      <c r="E611" s="208" t="s">
        <v>1</v>
      </c>
      <c r="F611" s="209" t="s">
        <v>513</v>
      </c>
      <c r="G611" s="206"/>
      <c r="H611" s="208" t="s">
        <v>1</v>
      </c>
      <c r="I611" s="210"/>
      <c r="J611" s="206"/>
      <c r="K611" s="206"/>
      <c r="L611" s="211"/>
      <c r="M611" s="212"/>
      <c r="N611" s="213"/>
      <c r="O611" s="213"/>
      <c r="P611" s="213"/>
      <c r="Q611" s="213"/>
      <c r="R611" s="213"/>
      <c r="S611" s="213"/>
      <c r="T611" s="214"/>
      <c r="AT611" s="215" t="s">
        <v>184</v>
      </c>
      <c r="AU611" s="215" t="s">
        <v>85</v>
      </c>
      <c r="AV611" s="13" t="s">
        <v>83</v>
      </c>
      <c r="AW611" s="13" t="s">
        <v>34</v>
      </c>
      <c r="AX611" s="13" t="s">
        <v>76</v>
      </c>
      <c r="AY611" s="215" t="s">
        <v>175</v>
      </c>
    </row>
    <row r="612" spans="2:51" s="14" customFormat="1" ht="11.25">
      <c r="B612" s="216"/>
      <c r="C612" s="217"/>
      <c r="D612" s="207" t="s">
        <v>184</v>
      </c>
      <c r="E612" s="218" t="s">
        <v>1</v>
      </c>
      <c r="F612" s="219" t="s">
        <v>514</v>
      </c>
      <c r="G612" s="217"/>
      <c r="H612" s="220">
        <v>14</v>
      </c>
      <c r="I612" s="221"/>
      <c r="J612" s="217"/>
      <c r="K612" s="217"/>
      <c r="L612" s="222"/>
      <c r="M612" s="223"/>
      <c r="N612" s="224"/>
      <c r="O612" s="224"/>
      <c r="P612" s="224"/>
      <c r="Q612" s="224"/>
      <c r="R612" s="224"/>
      <c r="S612" s="224"/>
      <c r="T612" s="225"/>
      <c r="AT612" s="226" t="s">
        <v>184</v>
      </c>
      <c r="AU612" s="226" t="s">
        <v>85</v>
      </c>
      <c r="AV612" s="14" t="s">
        <v>85</v>
      </c>
      <c r="AW612" s="14" t="s">
        <v>34</v>
      </c>
      <c r="AX612" s="14" t="s">
        <v>76</v>
      </c>
      <c r="AY612" s="226" t="s">
        <v>175</v>
      </c>
    </row>
    <row r="613" spans="2:51" s="14" customFormat="1" ht="11.25">
      <c r="B613" s="216"/>
      <c r="C613" s="217"/>
      <c r="D613" s="207" t="s">
        <v>184</v>
      </c>
      <c r="E613" s="218" t="s">
        <v>1</v>
      </c>
      <c r="F613" s="219" t="s">
        <v>515</v>
      </c>
      <c r="G613" s="217"/>
      <c r="H613" s="220">
        <v>20</v>
      </c>
      <c r="I613" s="221"/>
      <c r="J613" s="217"/>
      <c r="K613" s="217"/>
      <c r="L613" s="222"/>
      <c r="M613" s="223"/>
      <c r="N613" s="224"/>
      <c r="O613" s="224"/>
      <c r="P613" s="224"/>
      <c r="Q613" s="224"/>
      <c r="R613" s="224"/>
      <c r="S613" s="224"/>
      <c r="T613" s="225"/>
      <c r="AT613" s="226" t="s">
        <v>184</v>
      </c>
      <c r="AU613" s="226" t="s">
        <v>85</v>
      </c>
      <c r="AV613" s="14" t="s">
        <v>85</v>
      </c>
      <c r="AW613" s="14" t="s">
        <v>34</v>
      </c>
      <c r="AX613" s="14" t="s">
        <v>76</v>
      </c>
      <c r="AY613" s="226" t="s">
        <v>175</v>
      </c>
    </row>
    <row r="614" spans="2:51" s="14" customFormat="1" ht="11.25">
      <c r="B614" s="216"/>
      <c r="C614" s="217"/>
      <c r="D614" s="207" t="s">
        <v>184</v>
      </c>
      <c r="E614" s="218" t="s">
        <v>1</v>
      </c>
      <c r="F614" s="219" t="s">
        <v>447</v>
      </c>
      <c r="G614" s="217"/>
      <c r="H614" s="220">
        <v>10.6</v>
      </c>
      <c r="I614" s="221"/>
      <c r="J614" s="217"/>
      <c r="K614" s="217"/>
      <c r="L614" s="222"/>
      <c r="M614" s="223"/>
      <c r="N614" s="224"/>
      <c r="O614" s="224"/>
      <c r="P614" s="224"/>
      <c r="Q614" s="224"/>
      <c r="R614" s="224"/>
      <c r="S614" s="224"/>
      <c r="T614" s="225"/>
      <c r="AT614" s="226" t="s">
        <v>184</v>
      </c>
      <c r="AU614" s="226" t="s">
        <v>85</v>
      </c>
      <c r="AV614" s="14" t="s">
        <v>85</v>
      </c>
      <c r="AW614" s="14" t="s">
        <v>34</v>
      </c>
      <c r="AX614" s="14" t="s">
        <v>76</v>
      </c>
      <c r="AY614" s="226" t="s">
        <v>175</v>
      </c>
    </row>
    <row r="615" spans="2:51" s="14" customFormat="1" ht="11.25">
      <c r="B615" s="216"/>
      <c r="C615" s="217"/>
      <c r="D615" s="207" t="s">
        <v>184</v>
      </c>
      <c r="E615" s="218" t="s">
        <v>1</v>
      </c>
      <c r="F615" s="219" t="s">
        <v>444</v>
      </c>
      <c r="G615" s="217"/>
      <c r="H615" s="220">
        <v>1.8</v>
      </c>
      <c r="I615" s="221"/>
      <c r="J615" s="217"/>
      <c r="K615" s="217"/>
      <c r="L615" s="222"/>
      <c r="M615" s="223"/>
      <c r="N615" s="224"/>
      <c r="O615" s="224"/>
      <c r="P615" s="224"/>
      <c r="Q615" s="224"/>
      <c r="R615" s="224"/>
      <c r="S615" s="224"/>
      <c r="T615" s="225"/>
      <c r="AT615" s="226" t="s">
        <v>184</v>
      </c>
      <c r="AU615" s="226" t="s">
        <v>85</v>
      </c>
      <c r="AV615" s="14" t="s">
        <v>85</v>
      </c>
      <c r="AW615" s="14" t="s">
        <v>34</v>
      </c>
      <c r="AX615" s="14" t="s">
        <v>76</v>
      </c>
      <c r="AY615" s="226" t="s">
        <v>175</v>
      </c>
    </row>
    <row r="616" spans="2:51" s="14" customFormat="1" ht="11.25">
      <c r="B616" s="216"/>
      <c r="C616" s="217"/>
      <c r="D616" s="207" t="s">
        <v>184</v>
      </c>
      <c r="E616" s="218" t="s">
        <v>1</v>
      </c>
      <c r="F616" s="219" t="s">
        <v>443</v>
      </c>
      <c r="G616" s="217"/>
      <c r="H616" s="220">
        <v>6</v>
      </c>
      <c r="I616" s="221"/>
      <c r="J616" s="217"/>
      <c r="K616" s="217"/>
      <c r="L616" s="222"/>
      <c r="M616" s="223"/>
      <c r="N616" s="224"/>
      <c r="O616" s="224"/>
      <c r="P616" s="224"/>
      <c r="Q616" s="224"/>
      <c r="R616" s="224"/>
      <c r="S616" s="224"/>
      <c r="T616" s="225"/>
      <c r="AT616" s="226" t="s">
        <v>184</v>
      </c>
      <c r="AU616" s="226" t="s">
        <v>85</v>
      </c>
      <c r="AV616" s="14" t="s">
        <v>85</v>
      </c>
      <c r="AW616" s="14" t="s">
        <v>34</v>
      </c>
      <c r="AX616" s="14" t="s">
        <v>76</v>
      </c>
      <c r="AY616" s="226" t="s">
        <v>175</v>
      </c>
    </row>
    <row r="617" spans="2:51" s="14" customFormat="1" ht="11.25">
      <c r="B617" s="216"/>
      <c r="C617" s="217"/>
      <c r="D617" s="207" t="s">
        <v>184</v>
      </c>
      <c r="E617" s="218" t="s">
        <v>1</v>
      </c>
      <c r="F617" s="219" t="s">
        <v>516</v>
      </c>
      <c r="G617" s="217"/>
      <c r="H617" s="220">
        <v>34.200000000000003</v>
      </c>
      <c r="I617" s="221"/>
      <c r="J617" s="217"/>
      <c r="K617" s="217"/>
      <c r="L617" s="222"/>
      <c r="M617" s="223"/>
      <c r="N617" s="224"/>
      <c r="O617" s="224"/>
      <c r="P617" s="224"/>
      <c r="Q617" s="224"/>
      <c r="R617" s="224"/>
      <c r="S617" s="224"/>
      <c r="T617" s="225"/>
      <c r="AT617" s="226" t="s">
        <v>184</v>
      </c>
      <c r="AU617" s="226" t="s">
        <v>85</v>
      </c>
      <c r="AV617" s="14" t="s">
        <v>85</v>
      </c>
      <c r="AW617" s="14" t="s">
        <v>34</v>
      </c>
      <c r="AX617" s="14" t="s">
        <v>76</v>
      </c>
      <c r="AY617" s="226" t="s">
        <v>175</v>
      </c>
    </row>
    <row r="618" spans="2:51" s="14" customFormat="1" ht="11.25">
      <c r="B618" s="216"/>
      <c r="C618" s="217"/>
      <c r="D618" s="207" t="s">
        <v>184</v>
      </c>
      <c r="E618" s="218" t="s">
        <v>1</v>
      </c>
      <c r="F618" s="219" t="s">
        <v>517</v>
      </c>
      <c r="G618" s="217"/>
      <c r="H618" s="220">
        <v>2.2000000000000002</v>
      </c>
      <c r="I618" s="221"/>
      <c r="J618" s="217"/>
      <c r="K618" s="217"/>
      <c r="L618" s="222"/>
      <c r="M618" s="223"/>
      <c r="N618" s="224"/>
      <c r="O618" s="224"/>
      <c r="P618" s="224"/>
      <c r="Q618" s="224"/>
      <c r="R618" s="224"/>
      <c r="S618" s="224"/>
      <c r="T618" s="225"/>
      <c r="AT618" s="226" t="s">
        <v>184</v>
      </c>
      <c r="AU618" s="226" t="s">
        <v>85</v>
      </c>
      <c r="AV618" s="14" t="s">
        <v>85</v>
      </c>
      <c r="AW618" s="14" t="s">
        <v>34</v>
      </c>
      <c r="AX618" s="14" t="s">
        <v>76</v>
      </c>
      <c r="AY618" s="226" t="s">
        <v>175</v>
      </c>
    </row>
    <row r="619" spans="2:51" s="14" customFormat="1" ht="11.25">
      <c r="B619" s="216"/>
      <c r="C619" s="217"/>
      <c r="D619" s="207" t="s">
        <v>184</v>
      </c>
      <c r="E619" s="218" t="s">
        <v>1</v>
      </c>
      <c r="F619" s="219" t="s">
        <v>518</v>
      </c>
      <c r="G619" s="217"/>
      <c r="H619" s="220">
        <v>14.7</v>
      </c>
      <c r="I619" s="221"/>
      <c r="J619" s="217"/>
      <c r="K619" s="217"/>
      <c r="L619" s="222"/>
      <c r="M619" s="223"/>
      <c r="N619" s="224"/>
      <c r="O619" s="224"/>
      <c r="P619" s="224"/>
      <c r="Q619" s="224"/>
      <c r="R619" s="224"/>
      <c r="S619" s="224"/>
      <c r="T619" s="225"/>
      <c r="AT619" s="226" t="s">
        <v>184</v>
      </c>
      <c r="AU619" s="226" t="s">
        <v>85</v>
      </c>
      <c r="AV619" s="14" t="s">
        <v>85</v>
      </c>
      <c r="AW619" s="14" t="s">
        <v>34</v>
      </c>
      <c r="AX619" s="14" t="s">
        <v>76</v>
      </c>
      <c r="AY619" s="226" t="s">
        <v>175</v>
      </c>
    </row>
    <row r="620" spans="2:51" s="14" customFormat="1" ht="11.25">
      <c r="B620" s="216"/>
      <c r="C620" s="217"/>
      <c r="D620" s="207" t="s">
        <v>184</v>
      </c>
      <c r="E620" s="218" t="s">
        <v>1</v>
      </c>
      <c r="F620" s="219" t="s">
        <v>519</v>
      </c>
      <c r="G620" s="217"/>
      <c r="H620" s="220">
        <v>15</v>
      </c>
      <c r="I620" s="221"/>
      <c r="J620" s="217"/>
      <c r="K620" s="217"/>
      <c r="L620" s="222"/>
      <c r="M620" s="223"/>
      <c r="N620" s="224"/>
      <c r="O620" s="224"/>
      <c r="P620" s="224"/>
      <c r="Q620" s="224"/>
      <c r="R620" s="224"/>
      <c r="S620" s="224"/>
      <c r="T620" s="225"/>
      <c r="AT620" s="226" t="s">
        <v>184</v>
      </c>
      <c r="AU620" s="226" t="s">
        <v>85</v>
      </c>
      <c r="AV620" s="14" t="s">
        <v>85</v>
      </c>
      <c r="AW620" s="14" t="s">
        <v>34</v>
      </c>
      <c r="AX620" s="14" t="s">
        <v>76</v>
      </c>
      <c r="AY620" s="226" t="s">
        <v>175</v>
      </c>
    </row>
    <row r="621" spans="2:51" s="14" customFormat="1" ht="11.25">
      <c r="B621" s="216"/>
      <c r="C621" s="217"/>
      <c r="D621" s="207" t="s">
        <v>184</v>
      </c>
      <c r="E621" s="218" t="s">
        <v>1</v>
      </c>
      <c r="F621" s="219" t="s">
        <v>520</v>
      </c>
      <c r="G621" s="217"/>
      <c r="H621" s="220">
        <v>22.4</v>
      </c>
      <c r="I621" s="221"/>
      <c r="J621" s="217"/>
      <c r="K621" s="217"/>
      <c r="L621" s="222"/>
      <c r="M621" s="223"/>
      <c r="N621" s="224"/>
      <c r="O621" s="224"/>
      <c r="P621" s="224"/>
      <c r="Q621" s="224"/>
      <c r="R621" s="224"/>
      <c r="S621" s="224"/>
      <c r="T621" s="225"/>
      <c r="AT621" s="226" t="s">
        <v>184</v>
      </c>
      <c r="AU621" s="226" t="s">
        <v>85</v>
      </c>
      <c r="AV621" s="14" t="s">
        <v>85</v>
      </c>
      <c r="AW621" s="14" t="s">
        <v>34</v>
      </c>
      <c r="AX621" s="14" t="s">
        <v>76</v>
      </c>
      <c r="AY621" s="226" t="s">
        <v>175</v>
      </c>
    </row>
    <row r="622" spans="2:51" s="14" customFormat="1" ht="11.25">
      <c r="B622" s="216"/>
      <c r="C622" s="217"/>
      <c r="D622" s="207" t="s">
        <v>184</v>
      </c>
      <c r="E622" s="218" t="s">
        <v>1</v>
      </c>
      <c r="F622" s="219" t="s">
        <v>521</v>
      </c>
      <c r="G622" s="217"/>
      <c r="H622" s="220">
        <v>15.6</v>
      </c>
      <c r="I622" s="221"/>
      <c r="J622" s="217"/>
      <c r="K622" s="217"/>
      <c r="L622" s="222"/>
      <c r="M622" s="223"/>
      <c r="N622" s="224"/>
      <c r="O622" s="224"/>
      <c r="P622" s="224"/>
      <c r="Q622" s="224"/>
      <c r="R622" s="224"/>
      <c r="S622" s="224"/>
      <c r="T622" s="225"/>
      <c r="AT622" s="226" t="s">
        <v>184</v>
      </c>
      <c r="AU622" s="226" t="s">
        <v>85</v>
      </c>
      <c r="AV622" s="14" t="s">
        <v>85</v>
      </c>
      <c r="AW622" s="14" t="s">
        <v>34</v>
      </c>
      <c r="AX622" s="14" t="s">
        <v>76</v>
      </c>
      <c r="AY622" s="226" t="s">
        <v>175</v>
      </c>
    </row>
    <row r="623" spans="2:51" s="14" customFormat="1" ht="11.25">
      <c r="B623" s="216"/>
      <c r="C623" s="217"/>
      <c r="D623" s="207" t="s">
        <v>184</v>
      </c>
      <c r="E623" s="218" t="s">
        <v>1</v>
      </c>
      <c r="F623" s="219" t="s">
        <v>522</v>
      </c>
      <c r="G623" s="217"/>
      <c r="H623" s="220">
        <v>39</v>
      </c>
      <c r="I623" s="221"/>
      <c r="J623" s="217"/>
      <c r="K623" s="217"/>
      <c r="L623" s="222"/>
      <c r="M623" s="223"/>
      <c r="N623" s="224"/>
      <c r="O623" s="224"/>
      <c r="P623" s="224"/>
      <c r="Q623" s="224"/>
      <c r="R623" s="224"/>
      <c r="S623" s="224"/>
      <c r="T623" s="225"/>
      <c r="AT623" s="226" t="s">
        <v>184</v>
      </c>
      <c r="AU623" s="226" t="s">
        <v>85</v>
      </c>
      <c r="AV623" s="14" t="s">
        <v>85</v>
      </c>
      <c r="AW623" s="14" t="s">
        <v>34</v>
      </c>
      <c r="AX623" s="14" t="s">
        <v>76</v>
      </c>
      <c r="AY623" s="226" t="s">
        <v>175</v>
      </c>
    </row>
    <row r="624" spans="2:51" s="14" customFormat="1" ht="11.25">
      <c r="B624" s="216"/>
      <c r="C624" s="217"/>
      <c r="D624" s="207" t="s">
        <v>184</v>
      </c>
      <c r="E624" s="218" t="s">
        <v>1</v>
      </c>
      <c r="F624" s="219" t="s">
        <v>445</v>
      </c>
      <c r="G624" s="217"/>
      <c r="H624" s="220">
        <v>10.6</v>
      </c>
      <c r="I624" s="221"/>
      <c r="J624" s="217"/>
      <c r="K624" s="217"/>
      <c r="L624" s="222"/>
      <c r="M624" s="223"/>
      <c r="N624" s="224"/>
      <c r="O624" s="224"/>
      <c r="P624" s="224"/>
      <c r="Q624" s="224"/>
      <c r="R624" s="224"/>
      <c r="S624" s="224"/>
      <c r="T624" s="225"/>
      <c r="AT624" s="226" t="s">
        <v>184</v>
      </c>
      <c r="AU624" s="226" t="s">
        <v>85</v>
      </c>
      <c r="AV624" s="14" t="s">
        <v>85</v>
      </c>
      <c r="AW624" s="14" t="s">
        <v>34</v>
      </c>
      <c r="AX624" s="14" t="s">
        <v>76</v>
      </c>
      <c r="AY624" s="226" t="s">
        <v>175</v>
      </c>
    </row>
    <row r="625" spans="2:51" s="14" customFormat="1" ht="11.25">
      <c r="B625" s="216"/>
      <c r="C625" s="217"/>
      <c r="D625" s="207" t="s">
        <v>184</v>
      </c>
      <c r="E625" s="218" t="s">
        <v>1</v>
      </c>
      <c r="F625" s="219" t="s">
        <v>523</v>
      </c>
      <c r="G625" s="217"/>
      <c r="H625" s="220">
        <v>17.100000000000001</v>
      </c>
      <c r="I625" s="221"/>
      <c r="J625" s="217"/>
      <c r="K625" s="217"/>
      <c r="L625" s="222"/>
      <c r="M625" s="223"/>
      <c r="N625" s="224"/>
      <c r="O625" s="224"/>
      <c r="P625" s="224"/>
      <c r="Q625" s="224"/>
      <c r="R625" s="224"/>
      <c r="S625" s="224"/>
      <c r="T625" s="225"/>
      <c r="AT625" s="226" t="s">
        <v>184</v>
      </c>
      <c r="AU625" s="226" t="s">
        <v>85</v>
      </c>
      <c r="AV625" s="14" t="s">
        <v>85</v>
      </c>
      <c r="AW625" s="14" t="s">
        <v>34</v>
      </c>
      <c r="AX625" s="14" t="s">
        <v>76</v>
      </c>
      <c r="AY625" s="226" t="s">
        <v>175</v>
      </c>
    </row>
    <row r="626" spans="2:51" s="15" customFormat="1" ht="11.25">
      <c r="B626" s="232"/>
      <c r="C626" s="233"/>
      <c r="D626" s="207" t="s">
        <v>184</v>
      </c>
      <c r="E626" s="234" t="s">
        <v>1</v>
      </c>
      <c r="F626" s="235" t="s">
        <v>290</v>
      </c>
      <c r="G626" s="233"/>
      <c r="H626" s="236">
        <v>223.2</v>
      </c>
      <c r="I626" s="237"/>
      <c r="J626" s="233"/>
      <c r="K626" s="233"/>
      <c r="L626" s="238"/>
      <c r="M626" s="239"/>
      <c r="N626" s="240"/>
      <c r="O626" s="240"/>
      <c r="P626" s="240"/>
      <c r="Q626" s="240"/>
      <c r="R626" s="240"/>
      <c r="S626" s="240"/>
      <c r="T626" s="241"/>
      <c r="AT626" s="242" t="s">
        <v>184</v>
      </c>
      <c r="AU626" s="242" t="s">
        <v>85</v>
      </c>
      <c r="AV626" s="15" t="s">
        <v>176</v>
      </c>
      <c r="AW626" s="15" t="s">
        <v>34</v>
      </c>
      <c r="AX626" s="15" t="s">
        <v>76</v>
      </c>
      <c r="AY626" s="242" t="s">
        <v>175</v>
      </c>
    </row>
    <row r="627" spans="2:51" s="13" customFormat="1" ht="11.25">
      <c r="B627" s="205"/>
      <c r="C627" s="206"/>
      <c r="D627" s="207" t="s">
        <v>184</v>
      </c>
      <c r="E627" s="208" t="s">
        <v>1</v>
      </c>
      <c r="F627" s="209" t="s">
        <v>358</v>
      </c>
      <c r="G627" s="206"/>
      <c r="H627" s="208" t="s">
        <v>1</v>
      </c>
      <c r="I627" s="210"/>
      <c r="J627" s="206"/>
      <c r="K627" s="206"/>
      <c r="L627" s="211"/>
      <c r="M627" s="212"/>
      <c r="N627" s="213"/>
      <c r="O627" s="213"/>
      <c r="P627" s="213"/>
      <c r="Q627" s="213"/>
      <c r="R627" s="213"/>
      <c r="S627" s="213"/>
      <c r="T627" s="214"/>
      <c r="AT627" s="215" t="s">
        <v>184</v>
      </c>
      <c r="AU627" s="215" t="s">
        <v>85</v>
      </c>
      <c r="AV627" s="13" t="s">
        <v>83</v>
      </c>
      <c r="AW627" s="13" t="s">
        <v>34</v>
      </c>
      <c r="AX627" s="13" t="s">
        <v>76</v>
      </c>
      <c r="AY627" s="215" t="s">
        <v>175</v>
      </c>
    </row>
    <row r="628" spans="2:51" s="14" customFormat="1" ht="11.25">
      <c r="B628" s="216"/>
      <c r="C628" s="217"/>
      <c r="D628" s="207" t="s">
        <v>184</v>
      </c>
      <c r="E628" s="218" t="s">
        <v>1</v>
      </c>
      <c r="F628" s="219" t="s">
        <v>524</v>
      </c>
      <c r="G628" s="217"/>
      <c r="H628" s="220">
        <v>38.950000000000003</v>
      </c>
      <c r="I628" s="221"/>
      <c r="J628" s="217"/>
      <c r="K628" s="217"/>
      <c r="L628" s="222"/>
      <c r="M628" s="223"/>
      <c r="N628" s="224"/>
      <c r="O628" s="224"/>
      <c r="P628" s="224"/>
      <c r="Q628" s="224"/>
      <c r="R628" s="224"/>
      <c r="S628" s="224"/>
      <c r="T628" s="225"/>
      <c r="AT628" s="226" t="s">
        <v>184</v>
      </c>
      <c r="AU628" s="226" t="s">
        <v>85</v>
      </c>
      <c r="AV628" s="14" t="s">
        <v>85</v>
      </c>
      <c r="AW628" s="14" t="s">
        <v>34</v>
      </c>
      <c r="AX628" s="14" t="s">
        <v>76</v>
      </c>
      <c r="AY628" s="226" t="s">
        <v>175</v>
      </c>
    </row>
    <row r="629" spans="2:51" s="14" customFormat="1" ht="11.25">
      <c r="B629" s="216"/>
      <c r="C629" s="217"/>
      <c r="D629" s="207" t="s">
        <v>184</v>
      </c>
      <c r="E629" s="218" t="s">
        <v>1</v>
      </c>
      <c r="F629" s="219" t="s">
        <v>525</v>
      </c>
      <c r="G629" s="217"/>
      <c r="H629" s="220">
        <v>16.850000000000001</v>
      </c>
      <c r="I629" s="221"/>
      <c r="J629" s="217"/>
      <c r="K629" s="217"/>
      <c r="L629" s="222"/>
      <c r="M629" s="223"/>
      <c r="N629" s="224"/>
      <c r="O629" s="224"/>
      <c r="P629" s="224"/>
      <c r="Q629" s="224"/>
      <c r="R629" s="224"/>
      <c r="S629" s="224"/>
      <c r="T629" s="225"/>
      <c r="AT629" s="226" t="s">
        <v>184</v>
      </c>
      <c r="AU629" s="226" t="s">
        <v>85</v>
      </c>
      <c r="AV629" s="14" t="s">
        <v>85</v>
      </c>
      <c r="AW629" s="14" t="s">
        <v>34</v>
      </c>
      <c r="AX629" s="14" t="s">
        <v>76</v>
      </c>
      <c r="AY629" s="226" t="s">
        <v>175</v>
      </c>
    </row>
    <row r="630" spans="2:51" s="14" customFormat="1" ht="11.25">
      <c r="B630" s="216"/>
      <c r="C630" s="217"/>
      <c r="D630" s="207" t="s">
        <v>184</v>
      </c>
      <c r="E630" s="218" t="s">
        <v>1</v>
      </c>
      <c r="F630" s="219" t="s">
        <v>526</v>
      </c>
      <c r="G630" s="217"/>
      <c r="H630" s="220">
        <v>18.100000000000001</v>
      </c>
      <c r="I630" s="221"/>
      <c r="J630" s="217"/>
      <c r="K630" s="217"/>
      <c r="L630" s="222"/>
      <c r="M630" s="223"/>
      <c r="N630" s="224"/>
      <c r="O630" s="224"/>
      <c r="P630" s="224"/>
      <c r="Q630" s="224"/>
      <c r="R630" s="224"/>
      <c r="S630" s="224"/>
      <c r="T630" s="225"/>
      <c r="AT630" s="226" t="s">
        <v>184</v>
      </c>
      <c r="AU630" s="226" t="s">
        <v>85</v>
      </c>
      <c r="AV630" s="14" t="s">
        <v>85</v>
      </c>
      <c r="AW630" s="14" t="s">
        <v>34</v>
      </c>
      <c r="AX630" s="14" t="s">
        <v>76</v>
      </c>
      <c r="AY630" s="226" t="s">
        <v>175</v>
      </c>
    </row>
    <row r="631" spans="2:51" s="14" customFormat="1" ht="11.25">
      <c r="B631" s="216"/>
      <c r="C631" s="217"/>
      <c r="D631" s="207" t="s">
        <v>184</v>
      </c>
      <c r="E631" s="218" t="s">
        <v>1</v>
      </c>
      <c r="F631" s="219" t="s">
        <v>424</v>
      </c>
      <c r="G631" s="217"/>
      <c r="H631" s="220">
        <v>4.05</v>
      </c>
      <c r="I631" s="221"/>
      <c r="J631" s="217"/>
      <c r="K631" s="217"/>
      <c r="L631" s="222"/>
      <c r="M631" s="223"/>
      <c r="N631" s="224"/>
      <c r="O631" s="224"/>
      <c r="P631" s="224"/>
      <c r="Q631" s="224"/>
      <c r="R631" s="224"/>
      <c r="S631" s="224"/>
      <c r="T631" s="225"/>
      <c r="AT631" s="226" t="s">
        <v>184</v>
      </c>
      <c r="AU631" s="226" t="s">
        <v>85</v>
      </c>
      <c r="AV631" s="14" t="s">
        <v>85</v>
      </c>
      <c r="AW631" s="14" t="s">
        <v>34</v>
      </c>
      <c r="AX631" s="14" t="s">
        <v>76</v>
      </c>
      <c r="AY631" s="226" t="s">
        <v>175</v>
      </c>
    </row>
    <row r="632" spans="2:51" s="14" customFormat="1" ht="11.25">
      <c r="B632" s="216"/>
      <c r="C632" s="217"/>
      <c r="D632" s="207" t="s">
        <v>184</v>
      </c>
      <c r="E632" s="218" t="s">
        <v>1</v>
      </c>
      <c r="F632" s="219" t="s">
        <v>432</v>
      </c>
      <c r="G632" s="217"/>
      <c r="H632" s="220">
        <v>2.65</v>
      </c>
      <c r="I632" s="221"/>
      <c r="J632" s="217"/>
      <c r="K632" s="217"/>
      <c r="L632" s="222"/>
      <c r="M632" s="223"/>
      <c r="N632" s="224"/>
      <c r="O632" s="224"/>
      <c r="P632" s="224"/>
      <c r="Q632" s="224"/>
      <c r="R632" s="224"/>
      <c r="S632" s="224"/>
      <c r="T632" s="225"/>
      <c r="AT632" s="226" t="s">
        <v>184</v>
      </c>
      <c r="AU632" s="226" t="s">
        <v>85</v>
      </c>
      <c r="AV632" s="14" t="s">
        <v>85</v>
      </c>
      <c r="AW632" s="14" t="s">
        <v>34</v>
      </c>
      <c r="AX632" s="14" t="s">
        <v>76</v>
      </c>
      <c r="AY632" s="226" t="s">
        <v>175</v>
      </c>
    </row>
    <row r="633" spans="2:51" s="14" customFormat="1" ht="11.25">
      <c r="B633" s="216"/>
      <c r="C633" s="217"/>
      <c r="D633" s="207" t="s">
        <v>184</v>
      </c>
      <c r="E633" s="218" t="s">
        <v>1</v>
      </c>
      <c r="F633" s="219" t="s">
        <v>425</v>
      </c>
      <c r="G633" s="217"/>
      <c r="H633" s="220">
        <v>10.4</v>
      </c>
      <c r="I633" s="221"/>
      <c r="J633" s="217"/>
      <c r="K633" s="217"/>
      <c r="L633" s="222"/>
      <c r="M633" s="223"/>
      <c r="N633" s="224"/>
      <c r="O633" s="224"/>
      <c r="P633" s="224"/>
      <c r="Q633" s="224"/>
      <c r="R633" s="224"/>
      <c r="S633" s="224"/>
      <c r="T633" s="225"/>
      <c r="AT633" s="226" t="s">
        <v>184</v>
      </c>
      <c r="AU633" s="226" t="s">
        <v>85</v>
      </c>
      <c r="AV633" s="14" t="s">
        <v>85</v>
      </c>
      <c r="AW633" s="14" t="s">
        <v>34</v>
      </c>
      <c r="AX633" s="14" t="s">
        <v>76</v>
      </c>
      <c r="AY633" s="226" t="s">
        <v>175</v>
      </c>
    </row>
    <row r="634" spans="2:51" s="14" customFormat="1" ht="11.25">
      <c r="B634" s="216"/>
      <c r="C634" s="217"/>
      <c r="D634" s="207" t="s">
        <v>184</v>
      </c>
      <c r="E634" s="218" t="s">
        <v>1</v>
      </c>
      <c r="F634" s="219" t="s">
        <v>429</v>
      </c>
      <c r="G634" s="217"/>
      <c r="H634" s="220">
        <v>20.3</v>
      </c>
      <c r="I634" s="221"/>
      <c r="J634" s="217"/>
      <c r="K634" s="217"/>
      <c r="L634" s="222"/>
      <c r="M634" s="223"/>
      <c r="N634" s="224"/>
      <c r="O634" s="224"/>
      <c r="P634" s="224"/>
      <c r="Q634" s="224"/>
      <c r="R634" s="224"/>
      <c r="S634" s="224"/>
      <c r="T634" s="225"/>
      <c r="AT634" s="226" t="s">
        <v>184</v>
      </c>
      <c r="AU634" s="226" t="s">
        <v>85</v>
      </c>
      <c r="AV634" s="14" t="s">
        <v>85</v>
      </c>
      <c r="AW634" s="14" t="s">
        <v>34</v>
      </c>
      <c r="AX634" s="14" t="s">
        <v>76</v>
      </c>
      <c r="AY634" s="226" t="s">
        <v>175</v>
      </c>
    </row>
    <row r="635" spans="2:51" s="14" customFormat="1" ht="11.25">
      <c r="B635" s="216"/>
      <c r="C635" s="217"/>
      <c r="D635" s="207" t="s">
        <v>184</v>
      </c>
      <c r="E635" s="218" t="s">
        <v>1</v>
      </c>
      <c r="F635" s="219" t="s">
        <v>426</v>
      </c>
      <c r="G635" s="217"/>
      <c r="H635" s="220">
        <v>19.7</v>
      </c>
      <c r="I635" s="221"/>
      <c r="J635" s="217"/>
      <c r="K635" s="217"/>
      <c r="L635" s="222"/>
      <c r="M635" s="223"/>
      <c r="N635" s="224"/>
      <c r="O635" s="224"/>
      <c r="P635" s="224"/>
      <c r="Q635" s="224"/>
      <c r="R635" s="224"/>
      <c r="S635" s="224"/>
      <c r="T635" s="225"/>
      <c r="AT635" s="226" t="s">
        <v>184</v>
      </c>
      <c r="AU635" s="226" t="s">
        <v>85</v>
      </c>
      <c r="AV635" s="14" t="s">
        <v>85</v>
      </c>
      <c r="AW635" s="14" t="s">
        <v>34</v>
      </c>
      <c r="AX635" s="14" t="s">
        <v>76</v>
      </c>
      <c r="AY635" s="226" t="s">
        <v>175</v>
      </c>
    </row>
    <row r="636" spans="2:51" s="14" customFormat="1" ht="11.25">
      <c r="B636" s="216"/>
      <c r="C636" s="217"/>
      <c r="D636" s="207" t="s">
        <v>184</v>
      </c>
      <c r="E636" s="218" t="s">
        <v>1</v>
      </c>
      <c r="F636" s="219" t="s">
        <v>437</v>
      </c>
      <c r="G636" s="217"/>
      <c r="H636" s="220">
        <v>3.7</v>
      </c>
      <c r="I636" s="221"/>
      <c r="J636" s="217"/>
      <c r="K636" s="217"/>
      <c r="L636" s="222"/>
      <c r="M636" s="223"/>
      <c r="N636" s="224"/>
      <c r="O636" s="224"/>
      <c r="P636" s="224"/>
      <c r="Q636" s="224"/>
      <c r="R636" s="224"/>
      <c r="S636" s="224"/>
      <c r="T636" s="225"/>
      <c r="AT636" s="226" t="s">
        <v>184</v>
      </c>
      <c r="AU636" s="226" t="s">
        <v>85</v>
      </c>
      <c r="AV636" s="14" t="s">
        <v>85</v>
      </c>
      <c r="AW636" s="14" t="s">
        <v>34</v>
      </c>
      <c r="AX636" s="14" t="s">
        <v>76</v>
      </c>
      <c r="AY636" s="226" t="s">
        <v>175</v>
      </c>
    </row>
    <row r="637" spans="2:51" s="14" customFormat="1" ht="11.25">
      <c r="B637" s="216"/>
      <c r="C637" s="217"/>
      <c r="D637" s="207" t="s">
        <v>184</v>
      </c>
      <c r="E637" s="218" t="s">
        <v>1</v>
      </c>
      <c r="F637" s="219" t="s">
        <v>438</v>
      </c>
      <c r="G637" s="217"/>
      <c r="H637" s="220">
        <v>2.7</v>
      </c>
      <c r="I637" s="221"/>
      <c r="J637" s="217"/>
      <c r="K637" s="217"/>
      <c r="L637" s="222"/>
      <c r="M637" s="223"/>
      <c r="N637" s="224"/>
      <c r="O637" s="224"/>
      <c r="P637" s="224"/>
      <c r="Q637" s="224"/>
      <c r="R637" s="224"/>
      <c r="S637" s="224"/>
      <c r="T637" s="225"/>
      <c r="AT637" s="226" t="s">
        <v>184</v>
      </c>
      <c r="AU637" s="226" t="s">
        <v>85</v>
      </c>
      <c r="AV637" s="14" t="s">
        <v>85</v>
      </c>
      <c r="AW637" s="14" t="s">
        <v>34</v>
      </c>
      <c r="AX637" s="14" t="s">
        <v>76</v>
      </c>
      <c r="AY637" s="226" t="s">
        <v>175</v>
      </c>
    </row>
    <row r="638" spans="2:51" s="14" customFormat="1" ht="11.25">
      <c r="B638" s="216"/>
      <c r="C638" s="217"/>
      <c r="D638" s="207" t="s">
        <v>184</v>
      </c>
      <c r="E638" s="218" t="s">
        <v>1</v>
      </c>
      <c r="F638" s="219" t="s">
        <v>439</v>
      </c>
      <c r="G638" s="217"/>
      <c r="H638" s="220">
        <v>1.5</v>
      </c>
      <c r="I638" s="221"/>
      <c r="J638" s="217"/>
      <c r="K638" s="217"/>
      <c r="L638" s="222"/>
      <c r="M638" s="223"/>
      <c r="N638" s="224"/>
      <c r="O638" s="224"/>
      <c r="P638" s="224"/>
      <c r="Q638" s="224"/>
      <c r="R638" s="224"/>
      <c r="S638" s="224"/>
      <c r="T638" s="225"/>
      <c r="AT638" s="226" t="s">
        <v>184</v>
      </c>
      <c r="AU638" s="226" t="s">
        <v>85</v>
      </c>
      <c r="AV638" s="14" t="s">
        <v>85</v>
      </c>
      <c r="AW638" s="14" t="s">
        <v>34</v>
      </c>
      <c r="AX638" s="14" t="s">
        <v>76</v>
      </c>
      <c r="AY638" s="226" t="s">
        <v>175</v>
      </c>
    </row>
    <row r="639" spans="2:51" s="14" customFormat="1" ht="11.25">
      <c r="B639" s="216"/>
      <c r="C639" s="217"/>
      <c r="D639" s="207" t="s">
        <v>184</v>
      </c>
      <c r="E639" s="218" t="s">
        <v>1</v>
      </c>
      <c r="F639" s="219" t="s">
        <v>430</v>
      </c>
      <c r="G639" s="217"/>
      <c r="H639" s="220">
        <v>17</v>
      </c>
      <c r="I639" s="221"/>
      <c r="J639" s="217"/>
      <c r="K639" s="217"/>
      <c r="L639" s="222"/>
      <c r="M639" s="223"/>
      <c r="N639" s="224"/>
      <c r="O639" s="224"/>
      <c r="P639" s="224"/>
      <c r="Q639" s="224"/>
      <c r="R639" s="224"/>
      <c r="S639" s="224"/>
      <c r="T639" s="225"/>
      <c r="AT639" s="226" t="s">
        <v>184</v>
      </c>
      <c r="AU639" s="226" t="s">
        <v>85</v>
      </c>
      <c r="AV639" s="14" t="s">
        <v>85</v>
      </c>
      <c r="AW639" s="14" t="s">
        <v>34</v>
      </c>
      <c r="AX639" s="14" t="s">
        <v>76</v>
      </c>
      <c r="AY639" s="226" t="s">
        <v>175</v>
      </c>
    </row>
    <row r="640" spans="2:51" s="14" customFormat="1" ht="11.25">
      <c r="B640" s="216"/>
      <c r="C640" s="217"/>
      <c r="D640" s="207" t="s">
        <v>184</v>
      </c>
      <c r="E640" s="218" t="s">
        <v>1</v>
      </c>
      <c r="F640" s="219" t="s">
        <v>431</v>
      </c>
      <c r="G640" s="217"/>
      <c r="H640" s="220">
        <v>4.5999999999999996</v>
      </c>
      <c r="I640" s="221"/>
      <c r="J640" s="217"/>
      <c r="K640" s="217"/>
      <c r="L640" s="222"/>
      <c r="M640" s="223"/>
      <c r="N640" s="224"/>
      <c r="O640" s="224"/>
      <c r="P640" s="224"/>
      <c r="Q640" s="224"/>
      <c r="R640" s="224"/>
      <c r="S640" s="224"/>
      <c r="T640" s="225"/>
      <c r="AT640" s="226" t="s">
        <v>184</v>
      </c>
      <c r="AU640" s="226" t="s">
        <v>85</v>
      </c>
      <c r="AV640" s="14" t="s">
        <v>85</v>
      </c>
      <c r="AW640" s="14" t="s">
        <v>34</v>
      </c>
      <c r="AX640" s="14" t="s">
        <v>76</v>
      </c>
      <c r="AY640" s="226" t="s">
        <v>175</v>
      </c>
    </row>
    <row r="641" spans="1:65" s="14" customFormat="1" ht="11.25">
      <c r="B641" s="216"/>
      <c r="C641" s="217"/>
      <c r="D641" s="207" t="s">
        <v>184</v>
      </c>
      <c r="E641" s="218" t="s">
        <v>1</v>
      </c>
      <c r="F641" s="219" t="s">
        <v>440</v>
      </c>
      <c r="G641" s="217"/>
      <c r="H641" s="220">
        <v>2.2999999999999998</v>
      </c>
      <c r="I641" s="221"/>
      <c r="J641" s="217"/>
      <c r="K641" s="217"/>
      <c r="L641" s="222"/>
      <c r="M641" s="223"/>
      <c r="N641" s="224"/>
      <c r="O641" s="224"/>
      <c r="P641" s="224"/>
      <c r="Q641" s="224"/>
      <c r="R641" s="224"/>
      <c r="S641" s="224"/>
      <c r="T641" s="225"/>
      <c r="AT641" s="226" t="s">
        <v>184</v>
      </c>
      <c r="AU641" s="226" t="s">
        <v>85</v>
      </c>
      <c r="AV641" s="14" t="s">
        <v>85</v>
      </c>
      <c r="AW641" s="14" t="s">
        <v>34</v>
      </c>
      <c r="AX641" s="14" t="s">
        <v>76</v>
      </c>
      <c r="AY641" s="226" t="s">
        <v>175</v>
      </c>
    </row>
    <row r="642" spans="1:65" s="14" customFormat="1" ht="11.25">
      <c r="B642" s="216"/>
      <c r="C642" s="217"/>
      <c r="D642" s="207" t="s">
        <v>184</v>
      </c>
      <c r="E642" s="218" t="s">
        <v>1</v>
      </c>
      <c r="F642" s="219" t="s">
        <v>427</v>
      </c>
      <c r="G642" s="217"/>
      <c r="H642" s="220">
        <v>4.2</v>
      </c>
      <c r="I642" s="221"/>
      <c r="J642" s="217"/>
      <c r="K642" s="217"/>
      <c r="L642" s="222"/>
      <c r="M642" s="223"/>
      <c r="N642" s="224"/>
      <c r="O642" s="224"/>
      <c r="P642" s="224"/>
      <c r="Q642" s="224"/>
      <c r="R642" s="224"/>
      <c r="S642" s="224"/>
      <c r="T642" s="225"/>
      <c r="AT642" s="226" t="s">
        <v>184</v>
      </c>
      <c r="AU642" s="226" t="s">
        <v>85</v>
      </c>
      <c r="AV642" s="14" t="s">
        <v>85</v>
      </c>
      <c r="AW642" s="14" t="s">
        <v>34</v>
      </c>
      <c r="AX642" s="14" t="s">
        <v>76</v>
      </c>
      <c r="AY642" s="226" t="s">
        <v>175</v>
      </c>
    </row>
    <row r="643" spans="1:65" s="14" customFormat="1" ht="11.25">
      <c r="B643" s="216"/>
      <c r="C643" s="217"/>
      <c r="D643" s="207" t="s">
        <v>184</v>
      </c>
      <c r="E643" s="218" t="s">
        <v>1</v>
      </c>
      <c r="F643" s="219" t="s">
        <v>441</v>
      </c>
      <c r="G643" s="217"/>
      <c r="H643" s="220">
        <v>1.8</v>
      </c>
      <c r="I643" s="221"/>
      <c r="J643" s="217"/>
      <c r="K643" s="217"/>
      <c r="L643" s="222"/>
      <c r="M643" s="223"/>
      <c r="N643" s="224"/>
      <c r="O643" s="224"/>
      <c r="P643" s="224"/>
      <c r="Q643" s="224"/>
      <c r="R643" s="224"/>
      <c r="S643" s="224"/>
      <c r="T643" s="225"/>
      <c r="AT643" s="226" t="s">
        <v>184</v>
      </c>
      <c r="AU643" s="226" t="s">
        <v>85</v>
      </c>
      <c r="AV643" s="14" t="s">
        <v>85</v>
      </c>
      <c r="AW643" s="14" t="s">
        <v>34</v>
      </c>
      <c r="AX643" s="14" t="s">
        <v>76</v>
      </c>
      <c r="AY643" s="226" t="s">
        <v>175</v>
      </c>
    </row>
    <row r="644" spans="1:65" s="14" customFormat="1" ht="11.25">
      <c r="B644" s="216"/>
      <c r="C644" s="217"/>
      <c r="D644" s="207" t="s">
        <v>184</v>
      </c>
      <c r="E644" s="218" t="s">
        <v>1</v>
      </c>
      <c r="F644" s="219" t="s">
        <v>442</v>
      </c>
      <c r="G644" s="217"/>
      <c r="H644" s="220">
        <v>1.7</v>
      </c>
      <c r="I644" s="221"/>
      <c r="J644" s="217"/>
      <c r="K644" s="217"/>
      <c r="L644" s="222"/>
      <c r="M644" s="223"/>
      <c r="N644" s="224"/>
      <c r="O644" s="224"/>
      <c r="P644" s="224"/>
      <c r="Q644" s="224"/>
      <c r="R644" s="224"/>
      <c r="S644" s="224"/>
      <c r="T644" s="225"/>
      <c r="AT644" s="226" t="s">
        <v>184</v>
      </c>
      <c r="AU644" s="226" t="s">
        <v>85</v>
      </c>
      <c r="AV644" s="14" t="s">
        <v>85</v>
      </c>
      <c r="AW644" s="14" t="s">
        <v>34</v>
      </c>
      <c r="AX644" s="14" t="s">
        <v>76</v>
      </c>
      <c r="AY644" s="226" t="s">
        <v>175</v>
      </c>
    </row>
    <row r="645" spans="1:65" s="14" customFormat="1" ht="11.25">
      <c r="B645" s="216"/>
      <c r="C645" s="217"/>
      <c r="D645" s="207" t="s">
        <v>184</v>
      </c>
      <c r="E645" s="218" t="s">
        <v>1</v>
      </c>
      <c r="F645" s="219" t="s">
        <v>428</v>
      </c>
      <c r="G645" s="217"/>
      <c r="H645" s="220">
        <v>14.25</v>
      </c>
      <c r="I645" s="221"/>
      <c r="J645" s="217"/>
      <c r="K645" s="217"/>
      <c r="L645" s="222"/>
      <c r="M645" s="223"/>
      <c r="N645" s="224"/>
      <c r="O645" s="224"/>
      <c r="P645" s="224"/>
      <c r="Q645" s="224"/>
      <c r="R645" s="224"/>
      <c r="S645" s="224"/>
      <c r="T645" s="225"/>
      <c r="AT645" s="226" t="s">
        <v>184</v>
      </c>
      <c r="AU645" s="226" t="s">
        <v>85</v>
      </c>
      <c r="AV645" s="14" t="s">
        <v>85</v>
      </c>
      <c r="AW645" s="14" t="s">
        <v>34</v>
      </c>
      <c r="AX645" s="14" t="s">
        <v>76</v>
      </c>
      <c r="AY645" s="226" t="s">
        <v>175</v>
      </c>
    </row>
    <row r="646" spans="1:65" s="15" customFormat="1" ht="11.25">
      <c r="B646" s="232"/>
      <c r="C646" s="233"/>
      <c r="D646" s="207" t="s">
        <v>184</v>
      </c>
      <c r="E646" s="234" t="s">
        <v>1</v>
      </c>
      <c r="F646" s="235" t="s">
        <v>290</v>
      </c>
      <c r="G646" s="233"/>
      <c r="H646" s="236">
        <v>184.75</v>
      </c>
      <c r="I646" s="237"/>
      <c r="J646" s="233"/>
      <c r="K646" s="233"/>
      <c r="L646" s="238"/>
      <c r="M646" s="239"/>
      <c r="N646" s="240"/>
      <c r="O646" s="240"/>
      <c r="P646" s="240"/>
      <c r="Q646" s="240"/>
      <c r="R646" s="240"/>
      <c r="S646" s="240"/>
      <c r="T646" s="241"/>
      <c r="AT646" s="242" t="s">
        <v>184</v>
      </c>
      <c r="AU646" s="242" t="s">
        <v>85</v>
      </c>
      <c r="AV646" s="15" t="s">
        <v>176</v>
      </c>
      <c r="AW646" s="15" t="s">
        <v>34</v>
      </c>
      <c r="AX646" s="15" t="s">
        <v>76</v>
      </c>
      <c r="AY646" s="242" t="s">
        <v>175</v>
      </c>
    </row>
    <row r="647" spans="1:65" s="16" customFormat="1" ht="11.25">
      <c r="B647" s="243"/>
      <c r="C647" s="244"/>
      <c r="D647" s="207" t="s">
        <v>184</v>
      </c>
      <c r="E647" s="245" t="s">
        <v>1</v>
      </c>
      <c r="F647" s="246" t="s">
        <v>291</v>
      </c>
      <c r="G647" s="244"/>
      <c r="H647" s="247">
        <v>407.95</v>
      </c>
      <c r="I647" s="248"/>
      <c r="J647" s="244"/>
      <c r="K647" s="244"/>
      <c r="L647" s="249"/>
      <c r="M647" s="250"/>
      <c r="N647" s="251"/>
      <c r="O647" s="251"/>
      <c r="P647" s="251"/>
      <c r="Q647" s="251"/>
      <c r="R647" s="251"/>
      <c r="S647" s="251"/>
      <c r="T647" s="252"/>
      <c r="AT647" s="253" t="s">
        <v>184</v>
      </c>
      <c r="AU647" s="253" t="s">
        <v>85</v>
      </c>
      <c r="AV647" s="16" t="s">
        <v>182</v>
      </c>
      <c r="AW647" s="16" t="s">
        <v>34</v>
      </c>
      <c r="AX647" s="16" t="s">
        <v>83</v>
      </c>
      <c r="AY647" s="253" t="s">
        <v>175</v>
      </c>
    </row>
    <row r="648" spans="1:65" s="2" customFormat="1" ht="24.2" customHeight="1">
      <c r="A648" s="35"/>
      <c r="B648" s="36"/>
      <c r="C648" s="192" t="s">
        <v>532</v>
      </c>
      <c r="D648" s="192" t="s">
        <v>178</v>
      </c>
      <c r="E648" s="193" t="s">
        <v>533</v>
      </c>
      <c r="F648" s="194" t="s">
        <v>534</v>
      </c>
      <c r="G648" s="195" t="s">
        <v>251</v>
      </c>
      <c r="H648" s="196">
        <v>1.6</v>
      </c>
      <c r="I648" s="197"/>
      <c r="J648" s="198">
        <f>ROUND(I648*H648,2)</f>
        <v>0</v>
      </c>
      <c r="K648" s="194" t="s">
        <v>224</v>
      </c>
      <c r="L648" s="40"/>
      <c r="M648" s="199" t="s">
        <v>1</v>
      </c>
      <c r="N648" s="200" t="s">
        <v>41</v>
      </c>
      <c r="O648" s="72"/>
      <c r="P648" s="201">
        <f>O648*H648</f>
        <v>0</v>
      </c>
      <c r="Q648" s="201">
        <v>5.5000000000000003E-4</v>
      </c>
      <c r="R648" s="201">
        <f>Q648*H648</f>
        <v>8.8000000000000014E-4</v>
      </c>
      <c r="S648" s="201">
        <v>1E-3</v>
      </c>
      <c r="T648" s="202">
        <f>S648*H648</f>
        <v>1.6000000000000001E-3</v>
      </c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R648" s="203" t="s">
        <v>309</v>
      </c>
      <c r="AT648" s="203" t="s">
        <v>178</v>
      </c>
      <c r="AU648" s="203" t="s">
        <v>85</v>
      </c>
      <c r="AY648" s="18" t="s">
        <v>175</v>
      </c>
      <c r="BE648" s="204">
        <f>IF(N648="základní",J648,0)</f>
        <v>0</v>
      </c>
      <c r="BF648" s="204">
        <f>IF(N648="snížená",J648,0)</f>
        <v>0</v>
      </c>
      <c r="BG648" s="204">
        <f>IF(N648="zákl. přenesená",J648,0)</f>
        <v>0</v>
      </c>
      <c r="BH648" s="204">
        <f>IF(N648="sníž. přenesená",J648,0)</f>
        <v>0</v>
      </c>
      <c r="BI648" s="204">
        <f>IF(N648="nulová",J648,0)</f>
        <v>0</v>
      </c>
      <c r="BJ648" s="18" t="s">
        <v>83</v>
      </c>
      <c r="BK648" s="204">
        <f>ROUND(I648*H648,2)</f>
        <v>0</v>
      </c>
      <c r="BL648" s="18" t="s">
        <v>309</v>
      </c>
      <c r="BM648" s="203" t="s">
        <v>535</v>
      </c>
    </row>
    <row r="649" spans="1:65" s="2" customFormat="1" ht="11.25">
      <c r="A649" s="35"/>
      <c r="B649" s="36"/>
      <c r="C649" s="37"/>
      <c r="D649" s="227" t="s">
        <v>193</v>
      </c>
      <c r="E649" s="37"/>
      <c r="F649" s="228" t="s">
        <v>536</v>
      </c>
      <c r="G649" s="37"/>
      <c r="H649" s="37"/>
      <c r="I649" s="229"/>
      <c r="J649" s="37"/>
      <c r="K649" s="37"/>
      <c r="L649" s="40"/>
      <c r="M649" s="230"/>
      <c r="N649" s="231"/>
      <c r="O649" s="72"/>
      <c r="P649" s="72"/>
      <c r="Q649" s="72"/>
      <c r="R649" s="72"/>
      <c r="S649" s="72"/>
      <c r="T649" s="73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T649" s="18" t="s">
        <v>193</v>
      </c>
      <c r="AU649" s="18" t="s">
        <v>85</v>
      </c>
    </row>
    <row r="650" spans="1:65" s="13" customFormat="1" ht="22.5">
      <c r="B650" s="205"/>
      <c r="C650" s="206"/>
      <c r="D650" s="207" t="s">
        <v>184</v>
      </c>
      <c r="E650" s="208" t="s">
        <v>1</v>
      </c>
      <c r="F650" s="209" t="s">
        <v>206</v>
      </c>
      <c r="G650" s="206"/>
      <c r="H650" s="208" t="s">
        <v>1</v>
      </c>
      <c r="I650" s="210"/>
      <c r="J650" s="206"/>
      <c r="K650" s="206"/>
      <c r="L650" s="211"/>
      <c r="M650" s="212"/>
      <c r="N650" s="213"/>
      <c r="O650" s="213"/>
      <c r="P650" s="213"/>
      <c r="Q650" s="213"/>
      <c r="R650" s="213"/>
      <c r="S650" s="213"/>
      <c r="T650" s="214"/>
      <c r="AT650" s="215" t="s">
        <v>184</v>
      </c>
      <c r="AU650" s="215" t="s">
        <v>85</v>
      </c>
      <c r="AV650" s="13" t="s">
        <v>83</v>
      </c>
      <c r="AW650" s="13" t="s">
        <v>34</v>
      </c>
      <c r="AX650" s="13" t="s">
        <v>76</v>
      </c>
      <c r="AY650" s="215" t="s">
        <v>175</v>
      </c>
    </row>
    <row r="651" spans="1:65" s="13" customFormat="1" ht="11.25">
      <c r="B651" s="205"/>
      <c r="C651" s="206"/>
      <c r="D651" s="207" t="s">
        <v>184</v>
      </c>
      <c r="E651" s="208" t="s">
        <v>1</v>
      </c>
      <c r="F651" s="209" t="s">
        <v>280</v>
      </c>
      <c r="G651" s="206"/>
      <c r="H651" s="208" t="s">
        <v>1</v>
      </c>
      <c r="I651" s="210"/>
      <c r="J651" s="206"/>
      <c r="K651" s="206"/>
      <c r="L651" s="211"/>
      <c r="M651" s="212"/>
      <c r="N651" s="213"/>
      <c r="O651" s="213"/>
      <c r="P651" s="213"/>
      <c r="Q651" s="213"/>
      <c r="R651" s="213"/>
      <c r="S651" s="213"/>
      <c r="T651" s="214"/>
      <c r="AT651" s="215" t="s">
        <v>184</v>
      </c>
      <c r="AU651" s="215" t="s">
        <v>85</v>
      </c>
      <c r="AV651" s="13" t="s">
        <v>83</v>
      </c>
      <c r="AW651" s="13" t="s">
        <v>34</v>
      </c>
      <c r="AX651" s="13" t="s">
        <v>76</v>
      </c>
      <c r="AY651" s="215" t="s">
        <v>175</v>
      </c>
    </row>
    <row r="652" spans="1:65" s="13" customFormat="1" ht="11.25">
      <c r="B652" s="205"/>
      <c r="C652" s="206"/>
      <c r="D652" s="207" t="s">
        <v>184</v>
      </c>
      <c r="E652" s="208" t="s">
        <v>1</v>
      </c>
      <c r="F652" s="209" t="s">
        <v>187</v>
      </c>
      <c r="G652" s="206"/>
      <c r="H652" s="208" t="s">
        <v>1</v>
      </c>
      <c r="I652" s="210"/>
      <c r="J652" s="206"/>
      <c r="K652" s="206"/>
      <c r="L652" s="211"/>
      <c r="M652" s="212"/>
      <c r="N652" s="213"/>
      <c r="O652" s="213"/>
      <c r="P652" s="213"/>
      <c r="Q652" s="213"/>
      <c r="R652" s="213"/>
      <c r="S652" s="213"/>
      <c r="T652" s="214"/>
      <c r="AT652" s="215" t="s">
        <v>184</v>
      </c>
      <c r="AU652" s="215" t="s">
        <v>85</v>
      </c>
      <c r="AV652" s="13" t="s">
        <v>83</v>
      </c>
      <c r="AW652" s="13" t="s">
        <v>34</v>
      </c>
      <c r="AX652" s="13" t="s">
        <v>76</v>
      </c>
      <c r="AY652" s="215" t="s">
        <v>175</v>
      </c>
    </row>
    <row r="653" spans="1:65" s="14" customFormat="1" ht="11.25">
      <c r="B653" s="216"/>
      <c r="C653" s="217"/>
      <c r="D653" s="207" t="s">
        <v>184</v>
      </c>
      <c r="E653" s="218" t="s">
        <v>1</v>
      </c>
      <c r="F653" s="219" t="s">
        <v>537</v>
      </c>
      <c r="G653" s="217"/>
      <c r="H653" s="220">
        <v>1.6</v>
      </c>
      <c r="I653" s="221"/>
      <c r="J653" s="217"/>
      <c r="K653" s="217"/>
      <c r="L653" s="222"/>
      <c r="M653" s="223"/>
      <c r="N653" s="224"/>
      <c r="O653" s="224"/>
      <c r="P653" s="224"/>
      <c r="Q653" s="224"/>
      <c r="R653" s="224"/>
      <c r="S653" s="224"/>
      <c r="T653" s="225"/>
      <c r="AT653" s="226" t="s">
        <v>184</v>
      </c>
      <c r="AU653" s="226" t="s">
        <v>85</v>
      </c>
      <c r="AV653" s="14" t="s">
        <v>85</v>
      </c>
      <c r="AW653" s="14" t="s">
        <v>34</v>
      </c>
      <c r="AX653" s="14" t="s">
        <v>76</v>
      </c>
      <c r="AY653" s="226" t="s">
        <v>175</v>
      </c>
    </row>
    <row r="654" spans="1:65" s="16" customFormat="1" ht="11.25">
      <c r="B654" s="243"/>
      <c r="C654" s="244"/>
      <c r="D654" s="207" t="s">
        <v>184</v>
      </c>
      <c r="E654" s="245" t="s">
        <v>1</v>
      </c>
      <c r="F654" s="246" t="s">
        <v>291</v>
      </c>
      <c r="G654" s="244"/>
      <c r="H654" s="247">
        <v>1.6</v>
      </c>
      <c r="I654" s="248"/>
      <c r="J654" s="244"/>
      <c r="K654" s="244"/>
      <c r="L654" s="249"/>
      <c r="M654" s="250"/>
      <c r="N654" s="251"/>
      <c r="O654" s="251"/>
      <c r="P654" s="251"/>
      <c r="Q654" s="251"/>
      <c r="R654" s="251"/>
      <c r="S654" s="251"/>
      <c r="T654" s="252"/>
      <c r="AT654" s="253" t="s">
        <v>184</v>
      </c>
      <c r="AU654" s="253" t="s">
        <v>85</v>
      </c>
      <c r="AV654" s="16" t="s">
        <v>182</v>
      </c>
      <c r="AW654" s="16" t="s">
        <v>34</v>
      </c>
      <c r="AX654" s="16" t="s">
        <v>83</v>
      </c>
      <c r="AY654" s="253" t="s">
        <v>175</v>
      </c>
    </row>
    <row r="655" spans="1:65" s="2" customFormat="1" ht="24.2" customHeight="1">
      <c r="A655" s="35"/>
      <c r="B655" s="36"/>
      <c r="C655" s="254" t="s">
        <v>538</v>
      </c>
      <c r="D655" s="254" t="s">
        <v>539</v>
      </c>
      <c r="E655" s="255" t="s">
        <v>540</v>
      </c>
      <c r="F655" s="256" t="s">
        <v>541</v>
      </c>
      <c r="G655" s="257" t="s">
        <v>542</v>
      </c>
      <c r="H655" s="258">
        <v>0.08</v>
      </c>
      <c r="I655" s="259"/>
      <c r="J655" s="260">
        <f>ROUND(I655*H655,2)</f>
        <v>0</v>
      </c>
      <c r="K655" s="256" t="s">
        <v>224</v>
      </c>
      <c r="L655" s="261"/>
      <c r="M655" s="262" t="s">
        <v>1</v>
      </c>
      <c r="N655" s="263" t="s">
        <v>41</v>
      </c>
      <c r="O655" s="72"/>
      <c r="P655" s="201">
        <f>O655*H655</f>
        <v>0</v>
      </c>
      <c r="Q655" s="201">
        <v>6.3000000000000003E-4</v>
      </c>
      <c r="R655" s="201">
        <f>Q655*H655</f>
        <v>5.0400000000000005E-5</v>
      </c>
      <c r="S655" s="201">
        <v>0</v>
      </c>
      <c r="T655" s="202">
        <f>S655*H655</f>
        <v>0</v>
      </c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R655" s="203" t="s">
        <v>532</v>
      </c>
      <c r="AT655" s="203" t="s">
        <v>539</v>
      </c>
      <c r="AU655" s="203" t="s">
        <v>85</v>
      </c>
      <c r="AY655" s="18" t="s">
        <v>175</v>
      </c>
      <c r="BE655" s="204">
        <f>IF(N655="základní",J655,0)</f>
        <v>0</v>
      </c>
      <c r="BF655" s="204">
        <f>IF(N655="snížená",J655,0)</f>
        <v>0</v>
      </c>
      <c r="BG655" s="204">
        <f>IF(N655="zákl. přenesená",J655,0)</f>
        <v>0</v>
      </c>
      <c r="BH655" s="204">
        <f>IF(N655="sníž. přenesená",J655,0)</f>
        <v>0</v>
      </c>
      <c r="BI655" s="204">
        <f>IF(N655="nulová",J655,0)</f>
        <v>0</v>
      </c>
      <c r="BJ655" s="18" t="s">
        <v>83</v>
      </c>
      <c r="BK655" s="204">
        <f>ROUND(I655*H655,2)</f>
        <v>0</v>
      </c>
      <c r="BL655" s="18" t="s">
        <v>309</v>
      </c>
      <c r="BM655" s="203" t="s">
        <v>543</v>
      </c>
    </row>
    <row r="656" spans="1:65" s="14" customFormat="1" ht="11.25">
      <c r="B656" s="216"/>
      <c r="C656" s="217"/>
      <c r="D656" s="207" t="s">
        <v>184</v>
      </c>
      <c r="E656" s="217"/>
      <c r="F656" s="219" t="s">
        <v>544</v>
      </c>
      <c r="G656" s="217"/>
      <c r="H656" s="220">
        <v>0.08</v>
      </c>
      <c r="I656" s="221"/>
      <c r="J656" s="217"/>
      <c r="K656" s="217"/>
      <c r="L656" s="222"/>
      <c r="M656" s="223"/>
      <c r="N656" s="224"/>
      <c r="O656" s="224"/>
      <c r="P656" s="224"/>
      <c r="Q656" s="224"/>
      <c r="R656" s="224"/>
      <c r="S656" s="224"/>
      <c r="T656" s="225"/>
      <c r="AT656" s="226" t="s">
        <v>184</v>
      </c>
      <c r="AU656" s="226" t="s">
        <v>85</v>
      </c>
      <c r="AV656" s="14" t="s">
        <v>85</v>
      </c>
      <c r="AW656" s="14" t="s">
        <v>4</v>
      </c>
      <c r="AX656" s="14" t="s">
        <v>83</v>
      </c>
      <c r="AY656" s="226" t="s">
        <v>175</v>
      </c>
    </row>
    <row r="657" spans="1:65" s="2" customFormat="1" ht="16.5" customHeight="1">
      <c r="A657" s="35"/>
      <c r="B657" s="36"/>
      <c r="C657" s="254" t="s">
        <v>545</v>
      </c>
      <c r="D657" s="254" t="s">
        <v>539</v>
      </c>
      <c r="E657" s="255" t="s">
        <v>546</v>
      </c>
      <c r="F657" s="256" t="s">
        <v>547</v>
      </c>
      <c r="G657" s="257" t="s">
        <v>251</v>
      </c>
      <c r="H657" s="258">
        <v>3.2</v>
      </c>
      <c r="I657" s="259"/>
      <c r="J657" s="260">
        <f>ROUND(I657*H657,2)</f>
        <v>0</v>
      </c>
      <c r="K657" s="256" t="s">
        <v>224</v>
      </c>
      <c r="L657" s="261"/>
      <c r="M657" s="262" t="s">
        <v>1</v>
      </c>
      <c r="N657" s="263" t="s">
        <v>41</v>
      </c>
      <c r="O657" s="72"/>
      <c r="P657" s="201">
        <f>O657*H657</f>
        <v>0</v>
      </c>
      <c r="Q657" s="201">
        <v>7.7999999999999999E-4</v>
      </c>
      <c r="R657" s="201">
        <f>Q657*H657</f>
        <v>2.496E-3</v>
      </c>
      <c r="S657" s="201">
        <v>0</v>
      </c>
      <c r="T657" s="202">
        <f>S657*H657</f>
        <v>0</v>
      </c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R657" s="203" t="s">
        <v>532</v>
      </c>
      <c r="AT657" s="203" t="s">
        <v>539</v>
      </c>
      <c r="AU657" s="203" t="s">
        <v>85</v>
      </c>
      <c r="AY657" s="18" t="s">
        <v>175</v>
      </c>
      <c r="BE657" s="204">
        <f>IF(N657="základní",J657,0)</f>
        <v>0</v>
      </c>
      <c r="BF657" s="204">
        <f>IF(N657="snížená",J657,0)</f>
        <v>0</v>
      </c>
      <c r="BG657" s="204">
        <f>IF(N657="zákl. přenesená",J657,0)</f>
        <v>0</v>
      </c>
      <c r="BH657" s="204">
        <f>IF(N657="sníž. přenesená",J657,0)</f>
        <v>0</v>
      </c>
      <c r="BI657" s="204">
        <f>IF(N657="nulová",J657,0)</f>
        <v>0</v>
      </c>
      <c r="BJ657" s="18" t="s">
        <v>83</v>
      </c>
      <c r="BK657" s="204">
        <f>ROUND(I657*H657,2)</f>
        <v>0</v>
      </c>
      <c r="BL657" s="18" t="s">
        <v>309</v>
      </c>
      <c r="BM657" s="203" t="s">
        <v>548</v>
      </c>
    </row>
    <row r="658" spans="1:65" s="14" customFormat="1" ht="11.25">
      <c r="B658" s="216"/>
      <c r="C658" s="217"/>
      <c r="D658" s="207" t="s">
        <v>184</v>
      </c>
      <c r="E658" s="217"/>
      <c r="F658" s="219" t="s">
        <v>549</v>
      </c>
      <c r="G658" s="217"/>
      <c r="H658" s="220">
        <v>3.2</v>
      </c>
      <c r="I658" s="221"/>
      <c r="J658" s="217"/>
      <c r="K658" s="217"/>
      <c r="L658" s="222"/>
      <c r="M658" s="223"/>
      <c r="N658" s="224"/>
      <c r="O658" s="224"/>
      <c r="P658" s="224"/>
      <c r="Q658" s="224"/>
      <c r="R658" s="224"/>
      <c r="S658" s="224"/>
      <c r="T658" s="225"/>
      <c r="AT658" s="226" t="s">
        <v>184</v>
      </c>
      <c r="AU658" s="226" t="s">
        <v>85</v>
      </c>
      <c r="AV658" s="14" t="s">
        <v>85</v>
      </c>
      <c r="AW658" s="14" t="s">
        <v>4</v>
      </c>
      <c r="AX658" s="14" t="s">
        <v>83</v>
      </c>
      <c r="AY658" s="226" t="s">
        <v>175</v>
      </c>
    </row>
    <row r="659" spans="1:65" s="2" customFormat="1" ht="24.2" customHeight="1">
      <c r="A659" s="35"/>
      <c r="B659" s="36"/>
      <c r="C659" s="254" t="s">
        <v>550</v>
      </c>
      <c r="D659" s="254" t="s">
        <v>539</v>
      </c>
      <c r="E659" s="255" t="s">
        <v>551</v>
      </c>
      <c r="F659" s="256" t="s">
        <v>552</v>
      </c>
      <c r="G659" s="257" t="s">
        <v>542</v>
      </c>
      <c r="H659" s="258">
        <v>0.08</v>
      </c>
      <c r="I659" s="259"/>
      <c r="J659" s="260">
        <f>ROUND(I659*H659,2)</f>
        <v>0</v>
      </c>
      <c r="K659" s="256" t="s">
        <v>224</v>
      </c>
      <c r="L659" s="261"/>
      <c r="M659" s="262" t="s">
        <v>1</v>
      </c>
      <c r="N659" s="263" t="s">
        <v>41</v>
      </c>
      <c r="O659" s="72"/>
      <c r="P659" s="201">
        <f>O659*H659</f>
        <v>0</v>
      </c>
      <c r="Q659" s="201">
        <v>1.73E-3</v>
      </c>
      <c r="R659" s="201">
        <f>Q659*H659</f>
        <v>1.384E-4</v>
      </c>
      <c r="S659" s="201">
        <v>0</v>
      </c>
      <c r="T659" s="202">
        <f>S659*H659</f>
        <v>0</v>
      </c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R659" s="203" t="s">
        <v>532</v>
      </c>
      <c r="AT659" s="203" t="s">
        <v>539</v>
      </c>
      <c r="AU659" s="203" t="s">
        <v>85</v>
      </c>
      <c r="AY659" s="18" t="s">
        <v>175</v>
      </c>
      <c r="BE659" s="204">
        <f>IF(N659="základní",J659,0)</f>
        <v>0</v>
      </c>
      <c r="BF659" s="204">
        <f>IF(N659="snížená",J659,0)</f>
        <v>0</v>
      </c>
      <c r="BG659" s="204">
        <f>IF(N659="zákl. přenesená",J659,0)</f>
        <v>0</v>
      </c>
      <c r="BH659" s="204">
        <f>IF(N659="sníž. přenesená",J659,0)</f>
        <v>0</v>
      </c>
      <c r="BI659" s="204">
        <f>IF(N659="nulová",J659,0)</f>
        <v>0</v>
      </c>
      <c r="BJ659" s="18" t="s">
        <v>83</v>
      </c>
      <c r="BK659" s="204">
        <f>ROUND(I659*H659,2)</f>
        <v>0</v>
      </c>
      <c r="BL659" s="18" t="s">
        <v>309</v>
      </c>
      <c r="BM659" s="203" t="s">
        <v>553</v>
      </c>
    </row>
    <row r="660" spans="1:65" s="14" customFormat="1" ht="11.25">
      <c r="B660" s="216"/>
      <c r="C660" s="217"/>
      <c r="D660" s="207" t="s">
        <v>184</v>
      </c>
      <c r="E660" s="217"/>
      <c r="F660" s="219" t="s">
        <v>544</v>
      </c>
      <c r="G660" s="217"/>
      <c r="H660" s="220">
        <v>0.08</v>
      </c>
      <c r="I660" s="221"/>
      <c r="J660" s="217"/>
      <c r="K660" s="217"/>
      <c r="L660" s="222"/>
      <c r="M660" s="223"/>
      <c r="N660" s="224"/>
      <c r="O660" s="224"/>
      <c r="P660" s="224"/>
      <c r="Q660" s="224"/>
      <c r="R660" s="224"/>
      <c r="S660" s="224"/>
      <c r="T660" s="225"/>
      <c r="AT660" s="226" t="s">
        <v>184</v>
      </c>
      <c r="AU660" s="226" t="s">
        <v>85</v>
      </c>
      <c r="AV660" s="14" t="s">
        <v>85</v>
      </c>
      <c r="AW660" s="14" t="s">
        <v>4</v>
      </c>
      <c r="AX660" s="14" t="s">
        <v>83</v>
      </c>
      <c r="AY660" s="226" t="s">
        <v>175</v>
      </c>
    </row>
    <row r="661" spans="1:65" s="12" customFormat="1" ht="20.85" customHeight="1">
      <c r="B661" s="176"/>
      <c r="C661" s="177"/>
      <c r="D661" s="178" t="s">
        <v>75</v>
      </c>
      <c r="E661" s="190" t="s">
        <v>554</v>
      </c>
      <c r="F661" s="190" t="s">
        <v>555</v>
      </c>
      <c r="G661" s="177"/>
      <c r="H661" s="177"/>
      <c r="I661" s="180"/>
      <c r="J661" s="191">
        <f>BK661</f>
        <v>0</v>
      </c>
      <c r="K661" s="177"/>
      <c r="L661" s="182"/>
      <c r="M661" s="183"/>
      <c r="N661" s="184"/>
      <c r="O661" s="184"/>
      <c r="P661" s="185">
        <f>SUM(P662:P1233)</f>
        <v>0</v>
      </c>
      <c r="Q661" s="184"/>
      <c r="R661" s="185">
        <f>SUM(R662:R1233)</f>
        <v>1.2744884000000001</v>
      </c>
      <c r="S661" s="184"/>
      <c r="T661" s="186">
        <f>SUM(T662:T1233)</f>
        <v>130.27083739999998</v>
      </c>
      <c r="AR661" s="187" t="s">
        <v>83</v>
      </c>
      <c r="AT661" s="188" t="s">
        <v>75</v>
      </c>
      <c r="AU661" s="188" t="s">
        <v>85</v>
      </c>
      <c r="AY661" s="187" t="s">
        <v>175</v>
      </c>
      <c r="BK661" s="189">
        <f>SUM(BK662:BK1233)</f>
        <v>0</v>
      </c>
    </row>
    <row r="662" spans="1:65" s="2" customFormat="1" ht="21.75" customHeight="1">
      <c r="A662" s="35"/>
      <c r="B662" s="36"/>
      <c r="C662" s="192" t="s">
        <v>556</v>
      </c>
      <c r="D662" s="192" t="s">
        <v>178</v>
      </c>
      <c r="E662" s="193" t="s">
        <v>557</v>
      </c>
      <c r="F662" s="194" t="s">
        <v>558</v>
      </c>
      <c r="G662" s="195" t="s">
        <v>181</v>
      </c>
      <c r="H662" s="196">
        <v>6</v>
      </c>
      <c r="I662" s="197"/>
      <c r="J662" s="198">
        <f>ROUND(I662*H662,2)</f>
        <v>0</v>
      </c>
      <c r="K662" s="194" t="s">
        <v>224</v>
      </c>
      <c r="L662" s="40"/>
      <c r="M662" s="199" t="s">
        <v>1</v>
      </c>
      <c r="N662" s="200" t="s">
        <v>41</v>
      </c>
      <c r="O662" s="72"/>
      <c r="P662" s="201">
        <f>O662*H662</f>
        <v>0</v>
      </c>
      <c r="Q662" s="201">
        <v>0</v>
      </c>
      <c r="R662" s="201">
        <f>Q662*H662</f>
        <v>0</v>
      </c>
      <c r="S662" s="201">
        <v>0</v>
      </c>
      <c r="T662" s="202">
        <f>S662*H662</f>
        <v>0</v>
      </c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R662" s="203" t="s">
        <v>559</v>
      </c>
      <c r="AT662" s="203" t="s">
        <v>178</v>
      </c>
      <c r="AU662" s="203" t="s">
        <v>176</v>
      </c>
      <c r="AY662" s="18" t="s">
        <v>175</v>
      </c>
      <c r="BE662" s="204">
        <f>IF(N662="základní",J662,0)</f>
        <v>0</v>
      </c>
      <c r="BF662" s="204">
        <f>IF(N662="snížená",J662,0)</f>
        <v>0</v>
      </c>
      <c r="BG662" s="204">
        <f>IF(N662="zákl. přenesená",J662,0)</f>
        <v>0</v>
      </c>
      <c r="BH662" s="204">
        <f>IF(N662="sníž. přenesená",J662,0)</f>
        <v>0</v>
      </c>
      <c r="BI662" s="204">
        <f>IF(N662="nulová",J662,0)</f>
        <v>0</v>
      </c>
      <c r="BJ662" s="18" t="s">
        <v>83</v>
      </c>
      <c r="BK662" s="204">
        <f>ROUND(I662*H662,2)</f>
        <v>0</v>
      </c>
      <c r="BL662" s="18" t="s">
        <v>559</v>
      </c>
      <c r="BM662" s="203" t="s">
        <v>560</v>
      </c>
    </row>
    <row r="663" spans="1:65" s="2" customFormat="1" ht="11.25">
      <c r="A663" s="35"/>
      <c r="B663" s="36"/>
      <c r="C663" s="37"/>
      <c r="D663" s="227" t="s">
        <v>193</v>
      </c>
      <c r="E663" s="37"/>
      <c r="F663" s="228" t="s">
        <v>561</v>
      </c>
      <c r="G663" s="37"/>
      <c r="H663" s="37"/>
      <c r="I663" s="229"/>
      <c r="J663" s="37"/>
      <c r="K663" s="37"/>
      <c r="L663" s="40"/>
      <c r="M663" s="230"/>
      <c r="N663" s="231"/>
      <c r="O663" s="72"/>
      <c r="P663" s="72"/>
      <c r="Q663" s="72"/>
      <c r="R663" s="72"/>
      <c r="S663" s="72"/>
      <c r="T663" s="73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T663" s="18" t="s">
        <v>193</v>
      </c>
      <c r="AU663" s="18" t="s">
        <v>176</v>
      </c>
    </row>
    <row r="664" spans="1:65" s="13" customFormat="1" ht="22.5">
      <c r="B664" s="205"/>
      <c r="C664" s="206"/>
      <c r="D664" s="207" t="s">
        <v>184</v>
      </c>
      <c r="E664" s="208" t="s">
        <v>1</v>
      </c>
      <c r="F664" s="209" t="s">
        <v>562</v>
      </c>
      <c r="G664" s="206"/>
      <c r="H664" s="208" t="s">
        <v>1</v>
      </c>
      <c r="I664" s="210"/>
      <c r="J664" s="206"/>
      <c r="K664" s="206"/>
      <c r="L664" s="211"/>
      <c r="M664" s="212"/>
      <c r="N664" s="213"/>
      <c r="O664" s="213"/>
      <c r="P664" s="213"/>
      <c r="Q664" s="213"/>
      <c r="R664" s="213"/>
      <c r="S664" s="213"/>
      <c r="T664" s="214"/>
      <c r="AT664" s="215" t="s">
        <v>184</v>
      </c>
      <c r="AU664" s="215" t="s">
        <v>176</v>
      </c>
      <c r="AV664" s="13" t="s">
        <v>83</v>
      </c>
      <c r="AW664" s="13" t="s">
        <v>34</v>
      </c>
      <c r="AX664" s="13" t="s">
        <v>76</v>
      </c>
      <c r="AY664" s="215" t="s">
        <v>175</v>
      </c>
    </row>
    <row r="665" spans="1:65" s="13" customFormat="1" ht="11.25">
      <c r="B665" s="205"/>
      <c r="C665" s="206"/>
      <c r="D665" s="207" t="s">
        <v>184</v>
      </c>
      <c r="E665" s="208" t="s">
        <v>1</v>
      </c>
      <c r="F665" s="209" t="s">
        <v>187</v>
      </c>
      <c r="G665" s="206"/>
      <c r="H665" s="208" t="s">
        <v>1</v>
      </c>
      <c r="I665" s="210"/>
      <c r="J665" s="206"/>
      <c r="K665" s="206"/>
      <c r="L665" s="211"/>
      <c r="M665" s="212"/>
      <c r="N665" s="213"/>
      <c r="O665" s="213"/>
      <c r="P665" s="213"/>
      <c r="Q665" s="213"/>
      <c r="R665" s="213"/>
      <c r="S665" s="213"/>
      <c r="T665" s="214"/>
      <c r="AT665" s="215" t="s">
        <v>184</v>
      </c>
      <c r="AU665" s="215" t="s">
        <v>176</v>
      </c>
      <c r="AV665" s="13" t="s">
        <v>83</v>
      </c>
      <c r="AW665" s="13" t="s">
        <v>34</v>
      </c>
      <c r="AX665" s="13" t="s">
        <v>76</v>
      </c>
      <c r="AY665" s="215" t="s">
        <v>175</v>
      </c>
    </row>
    <row r="666" spans="1:65" s="13" customFormat="1" ht="11.25">
      <c r="B666" s="205"/>
      <c r="C666" s="206"/>
      <c r="D666" s="207" t="s">
        <v>184</v>
      </c>
      <c r="E666" s="208" t="s">
        <v>1</v>
      </c>
      <c r="F666" s="209" t="s">
        <v>563</v>
      </c>
      <c r="G666" s="206"/>
      <c r="H666" s="208" t="s">
        <v>1</v>
      </c>
      <c r="I666" s="210"/>
      <c r="J666" s="206"/>
      <c r="K666" s="206"/>
      <c r="L666" s="211"/>
      <c r="M666" s="212"/>
      <c r="N666" s="213"/>
      <c r="O666" s="213"/>
      <c r="P666" s="213"/>
      <c r="Q666" s="213"/>
      <c r="R666" s="213"/>
      <c r="S666" s="213"/>
      <c r="T666" s="214"/>
      <c r="AT666" s="215" t="s">
        <v>184</v>
      </c>
      <c r="AU666" s="215" t="s">
        <v>176</v>
      </c>
      <c r="AV666" s="13" t="s">
        <v>83</v>
      </c>
      <c r="AW666" s="13" t="s">
        <v>34</v>
      </c>
      <c r="AX666" s="13" t="s">
        <v>76</v>
      </c>
      <c r="AY666" s="215" t="s">
        <v>175</v>
      </c>
    </row>
    <row r="667" spans="1:65" s="14" customFormat="1" ht="11.25">
      <c r="B667" s="216"/>
      <c r="C667" s="217"/>
      <c r="D667" s="207" t="s">
        <v>184</v>
      </c>
      <c r="E667" s="218" t="s">
        <v>1</v>
      </c>
      <c r="F667" s="219" t="s">
        <v>221</v>
      </c>
      <c r="G667" s="217"/>
      <c r="H667" s="220">
        <v>6</v>
      </c>
      <c r="I667" s="221"/>
      <c r="J667" s="217"/>
      <c r="K667" s="217"/>
      <c r="L667" s="222"/>
      <c r="M667" s="223"/>
      <c r="N667" s="224"/>
      <c r="O667" s="224"/>
      <c r="P667" s="224"/>
      <c r="Q667" s="224"/>
      <c r="R667" s="224"/>
      <c r="S667" s="224"/>
      <c r="T667" s="225"/>
      <c r="AT667" s="226" t="s">
        <v>184</v>
      </c>
      <c r="AU667" s="226" t="s">
        <v>176</v>
      </c>
      <c r="AV667" s="14" t="s">
        <v>85</v>
      </c>
      <c r="AW667" s="14" t="s">
        <v>34</v>
      </c>
      <c r="AX667" s="14" t="s">
        <v>76</v>
      </c>
      <c r="AY667" s="226" t="s">
        <v>175</v>
      </c>
    </row>
    <row r="668" spans="1:65" s="2" customFormat="1" ht="24.2" customHeight="1">
      <c r="A668" s="35"/>
      <c r="B668" s="36"/>
      <c r="C668" s="192" t="s">
        <v>564</v>
      </c>
      <c r="D668" s="192" t="s">
        <v>178</v>
      </c>
      <c r="E668" s="193" t="s">
        <v>565</v>
      </c>
      <c r="F668" s="194" t="s">
        <v>566</v>
      </c>
      <c r="G668" s="195" t="s">
        <v>242</v>
      </c>
      <c r="H668" s="196">
        <v>10.6</v>
      </c>
      <c r="I668" s="197"/>
      <c r="J668" s="198">
        <f>ROUND(I668*H668,2)</f>
        <v>0</v>
      </c>
      <c r="K668" s="194" t="s">
        <v>224</v>
      </c>
      <c r="L668" s="40"/>
      <c r="M668" s="199" t="s">
        <v>1</v>
      </c>
      <c r="N668" s="200" t="s">
        <v>41</v>
      </c>
      <c r="O668" s="72"/>
      <c r="P668" s="201">
        <f>O668*H668</f>
        <v>0</v>
      </c>
      <c r="Q668" s="201">
        <v>0</v>
      </c>
      <c r="R668" s="201">
        <f>Q668*H668</f>
        <v>0</v>
      </c>
      <c r="S668" s="201">
        <v>1.4999999999999999E-2</v>
      </c>
      <c r="T668" s="202">
        <f>S668*H668</f>
        <v>0.159</v>
      </c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R668" s="203" t="s">
        <v>309</v>
      </c>
      <c r="AT668" s="203" t="s">
        <v>178</v>
      </c>
      <c r="AU668" s="203" t="s">
        <v>176</v>
      </c>
      <c r="AY668" s="18" t="s">
        <v>175</v>
      </c>
      <c r="BE668" s="204">
        <f>IF(N668="základní",J668,0)</f>
        <v>0</v>
      </c>
      <c r="BF668" s="204">
        <f>IF(N668="snížená",J668,0)</f>
        <v>0</v>
      </c>
      <c r="BG668" s="204">
        <f>IF(N668="zákl. přenesená",J668,0)</f>
        <v>0</v>
      </c>
      <c r="BH668" s="204">
        <f>IF(N668="sníž. přenesená",J668,0)</f>
        <v>0</v>
      </c>
      <c r="BI668" s="204">
        <f>IF(N668="nulová",J668,0)</f>
        <v>0</v>
      </c>
      <c r="BJ668" s="18" t="s">
        <v>83</v>
      </c>
      <c r="BK668" s="204">
        <f>ROUND(I668*H668,2)</f>
        <v>0</v>
      </c>
      <c r="BL668" s="18" t="s">
        <v>309</v>
      </c>
      <c r="BM668" s="203" t="s">
        <v>567</v>
      </c>
    </row>
    <row r="669" spans="1:65" s="2" customFormat="1" ht="11.25">
      <c r="A669" s="35"/>
      <c r="B669" s="36"/>
      <c r="C669" s="37"/>
      <c r="D669" s="227" t="s">
        <v>193</v>
      </c>
      <c r="E669" s="37"/>
      <c r="F669" s="228" t="s">
        <v>568</v>
      </c>
      <c r="G669" s="37"/>
      <c r="H669" s="37"/>
      <c r="I669" s="229"/>
      <c r="J669" s="37"/>
      <c r="K669" s="37"/>
      <c r="L669" s="40"/>
      <c r="M669" s="230"/>
      <c r="N669" s="231"/>
      <c r="O669" s="72"/>
      <c r="P669" s="72"/>
      <c r="Q669" s="72"/>
      <c r="R669" s="72"/>
      <c r="S669" s="72"/>
      <c r="T669" s="73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T669" s="18" t="s">
        <v>193</v>
      </c>
      <c r="AU669" s="18" t="s">
        <v>176</v>
      </c>
    </row>
    <row r="670" spans="1:65" s="13" customFormat="1" ht="22.5">
      <c r="B670" s="205"/>
      <c r="C670" s="206"/>
      <c r="D670" s="207" t="s">
        <v>184</v>
      </c>
      <c r="E670" s="208" t="s">
        <v>1</v>
      </c>
      <c r="F670" s="209" t="s">
        <v>206</v>
      </c>
      <c r="G670" s="206"/>
      <c r="H670" s="208" t="s">
        <v>1</v>
      </c>
      <c r="I670" s="210"/>
      <c r="J670" s="206"/>
      <c r="K670" s="206"/>
      <c r="L670" s="211"/>
      <c r="M670" s="212"/>
      <c r="N670" s="213"/>
      <c r="O670" s="213"/>
      <c r="P670" s="213"/>
      <c r="Q670" s="213"/>
      <c r="R670" s="213"/>
      <c r="S670" s="213"/>
      <c r="T670" s="214"/>
      <c r="AT670" s="215" t="s">
        <v>184</v>
      </c>
      <c r="AU670" s="215" t="s">
        <v>176</v>
      </c>
      <c r="AV670" s="13" t="s">
        <v>83</v>
      </c>
      <c r="AW670" s="13" t="s">
        <v>34</v>
      </c>
      <c r="AX670" s="13" t="s">
        <v>76</v>
      </c>
      <c r="AY670" s="215" t="s">
        <v>175</v>
      </c>
    </row>
    <row r="671" spans="1:65" s="13" customFormat="1" ht="11.25">
      <c r="B671" s="205"/>
      <c r="C671" s="206"/>
      <c r="D671" s="207" t="s">
        <v>184</v>
      </c>
      <c r="E671" s="208" t="s">
        <v>1</v>
      </c>
      <c r="F671" s="209" t="s">
        <v>187</v>
      </c>
      <c r="G671" s="206"/>
      <c r="H671" s="208" t="s">
        <v>1</v>
      </c>
      <c r="I671" s="210"/>
      <c r="J671" s="206"/>
      <c r="K671" s="206"/>
      <c r="L671" s="211"/>
      <c r="M671" s="212"/>
      <c r="N671" s="213"/>
      <c r="O671" s="213"/>
      <c r="P671" s="213"/>
      <c r="Q671" s="213"/>
      <c r="R671" s="213"/>
      <c r="S671" s="213"/>
      <c r="T671" s="214"/>
      <c r="AT671" s="215" t="s">
        <v>184</v>
      </c>
      <c r="AU671" s="215" t="s">
        <v>176</v>
      </c>
      <c r="AV671" s="13" t="s">
        <v>83</v>
      </c>
      <c r="AW671" s="13" t="s">
        <v>34</v>
      </c>
      <c r="AX671" s="13" t="s">
        <v>76</v>
      </c>
      <c r="AY671" s="215" t="s">
        <v>175</v>
      </c>
    </row>
    <row r="672" spans="1:65" s="13" customFormat="1" ht="11.25">
      <c r="B672" s="205"/>
      <c r="C672" s="206"/>
      <c r="D672" s="207" t="s">
        <v>184</v>
      </c>
      <c r="E672" s="208" t="s">
        <v>1</v>
      </c>
      <c r="F672" s="209" t="s">
        <v>207</v>
      </c>
      <c r="G672" s="206"/>
      <c r="H672" s="208" t="s">
        <v>1</v>
      </c>
      <c r="I672" s="210"/>
      <c r="J672" s="206"/>
      <c r="K672" s="206"/>
      <c r="L672" s="211"/>
      <c r="M672" s="212"/>
      <c r="N672" s="213"/>
      <c r="O672" s="213"/>
      <c r="P672" s="213"/>
      <c r="Q672" s="213"/>
      <c r="R672" s="213"/>
      <c r="S672" s="213"/>
      <c r="T672" s="214"/>
      <c r="AT672" s="215" t="s">
        <v>184</v>
      </c>
      <c r="AU672" s="215" t="s">
        <v>176</v>
      </c>
      <c r="AV672" s="13" t="s">
        <v>83</v>
      </c>
      <c r="AW672" s="13" t="s">
        <v>34</v>
      </c>
      <c r="AX672" s="13" t="s">
        <v>76</v>
      </c>
      <c r="AY672" s="215" t="s">
        <v>175</v>
      </c>
    </row>
    <row r="673" spans="1:65" s="14" customFormat="1" ht="11.25">
      <c r="B673" s="216"/>
      <c r="C673" s="217"/>
      <c r="D673" s="207" t="s">
        <v>184</v>
      </c>
      <c r="E673" s="218" t="s">
        <v>1</v>
      </c>
      <c r="F673" s="219" t="s">
        <v>569</v>
      </c>
      <c r="G673" s="217"/>
      <c r="H673" s="220">
        <v>10.6</v>
      </c>
      <c r="I673" s="221"/>
      <c r="J673" s="217"/>
      <c r="K673" s="217"/>
      <c r="L673" s="222"/>
      <c r="M673" s="223"/>
      <c r="N673" s="224"/>
      <c r="O673" s="224"/>
      <c r="P673" s="224"/>
      <c r="Q673" s="224"/>
      <c r="R673" s="224"/>
      <c r="S673" s="224"/>
      <c r="T673" s="225"/>
      <c r="AT673" s="226" t="s">
        <v>184</v>
      </c>
      <c r="AU673" s="226" t="s">
        <v>176</v>
      </c>
      <c r="AV673" s="14" t="s">
        <v>85</v>
      </c>
      <c r="AW673" s="14" t="s">
        <v>34</v>
      </c>
      <c r="AX673" s="14" t="s">
        <v>76</v>
      </c>
      <c r="AY673" s="226" t="s">
        <v>175</v>
      </c>
    </row>
    <row r="674" spans="1:65" s="2" customFormat="1" ht="24.2" customHeight="1">
      <c r="A674" s="35"/>
      <c r="B674" s="36"/>
      <c r="C674" s="192" t="s">
        <v>570</v>
      </c>
      <c r="D674" s="192" t="s">
        <v>178</v>
      </c>
      <c r="E674" s="193" t="s">
        <v>571</v>
      </c>
      <c r="F674" s="194" t="s">
        <v>572</v>
      </c>
      <c r="G674" s="195" t="s">
        <v>181</v>
      </c>
      <c r="H674" s="196">
        <v>3</v>
      </c>
      <c r="I674" s="197"/>
      <c r="J674" s="198">
        <f>ROUND(I674*H674,2)</f>
        <v>0</v>
      </c>
      <c r="K674" s="194" t="s">
        <v>224</v>
      </c>
      <c r="L674" s="40"/>
      <c r="M674" s="199" t="s">
        <v>1</v>
      </c>
      <c r="N674" s="200" t="s">
        <v>41</v>
      </c>
      <c r="O674" s="72"/>
      <c r="P674" s="201">
        <f>O674*H674</f>
        <v>0</v>
      </c>
      <c r="Q674" s="201">
        <v>0</v>
      </c>
      <c r="R674" s="201">
        <f>Q674*H674</f>
        <v>0</v>
      </c>
      <c r="S674" s="201">
        <v>2.9610000000000001E-2</v>
      </c>
      <c r="T674" s="202">
        <f>S674*H674</f>
        <v>8.8830000000000006E-2</v>
      </c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R674" s="203" t="s">
        <v>182</v>
      </c>
      <c r="AT674" s="203" t="s">
        <v>178</v>
      </c>
      <c r="AU674" s="203" t="s">
        <v>176</v>
      </c>
      <c r="AY674" s="18" t="s">
        <v>175</v>
      </c>
      <c r="BE674" s="204">
        <f>IF(N674="základní",J674,0)</f>
        <v>0</v>
      </c>
      <c r="BF674" s="204">
        <f>IF(N674="snížená",J674,0)</f>
        <v>0</v>
      </c>
      <c r="BG674" s="204">
        <f>IF(N674="zákl. přenesená",J674,0)</f>
        <v>0</v>
      </c>
      <c r="BH674" s="204">
        <f>IF(N674="sníž. přenesená",J674,0)</f>
        <v>0</v>
      </c>
      <c r="BI674" s="204">
        <f>IF(N674="nulová",J674,0)</f>
        <v>0</v>
      </c>
      <c r="BJ674" s="18" t="s">
        <v>83</v>
      </c>
      <c r="BK674" s="204">
        <f>ROUND(I674*H674,2)</f>
        <v>0</v>
      </c>
      <c r="BL674" s="18" t="s">
        <v>182</v>
      </c>
      <c r="BM674" s="203" t="s">
        <v>573</v>
      </c>
    </row>
    <row r="675" spans="1:65" s="2" customFormat="1" ht="11.25">
      <c r="A675" s="35"/>
      <c r="B675" s="36"/>
      <c r="C675" s="37"/>
      <c r="D675" s="227" t="s">
        <v>193</v>
      </c>
      <c r="E675" s="37"/>
      <c r="F675" s="228" t="s">
        <v>574</v>
      </c>
      <c r="G675" s="37"/>
      <c r="H675" s="37"/>
      <c r="I675" s="229"/>
      <c r="J675" s="37"/>
      <c r="K675" s="37"/>
      <c r="L675" s="40"/>
      <c r="M675" s="230"/>
      <c r="N675" s="231"/>
      <c r="O675" s="72"/>
      <c r="P675" s="72"/>
      <c r="Q675" s="72"/>
      <c r="R675" s="72"/>
      <c r="S675" s="72"/>
      <c r="T675" s="73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T675" s="18" t="s">
        <v>193</v>
      </c>
      <c r="AU675" s="18" t="s">
        <v>176</v>
      </c>
    </row>
    <row r="676" spans="1:65" s="13" customFormat="1" ht="22.5">
      <c r="B676" s="205"/>
      <c r="C676" s="206"/>
      <c r="D676" s="207" t="s">
        <v>184</v>
      </c>
      <c r="E676" s="208" t="s">
        <v>1</v>
      </c>
      <c r="F676" s="209" t="s">
        <v>206</v>
      </c>
      <c r="G676" s="206"/>
      <c r="H676" s="208" t="s">
        <v>1</v>
      </c>
      <c r="I676" s="210"/>
      <c r="J676" s="206"/>
      <c r="K676" s="206"/>
      <c r="L676" s="211"/>
      <c r="M676" s="212"/>
      <c r="N676" s="213"/>
      <c r="O676" s="213"/>
      <c r="P676" s="213"/>
      <c r="Q676" s="213"/>
      <c r="R676" s="213"/>
      <c r="S676" s="213"/>
      <c r="T676" s="214"/>
      <c r="AT676" s="215" t="s">
        <v>184</v>
      </c>
      <c r="AU676" s="215" t="s">
        <v>176</v>
      </c>
      <c r="AV676" s="13" t="s">
        <v>83</v>
      </c>
      <c r="AW676" s="13" t="s">
        <v>34</v>
      </c>
      <c r="AX676" s="13" t="s">
        <v>76</v>
      </c>
      <c r="AY676" s="215" t="s">
        <v>175</v>
      </c>
    </row>
    <row r="677" spans="1:65" s="13" customFormat="1" ht="11.25">
      <c r="B677" s="205"/>
      <c r="C677" s="206"/>
      <c r="D677" s="207" t="s">
        <v>184</v>
      </c>
      <c r="E677" s="208" t="s">
        <v>1</v>
      </c>
      <c r="F677" s="209" t="s">
        <v>187</v>
      </c>
      <c r="G677" s="206"/>
      <c r="H677" s="208" t="s">
        <v>1</v>
      </c>
      <c r="I677" s="210"/>
      <c r="J677" s="206"/>
      <c r="K677" s="206"/>
      <c r="L677" s="211"/>
      <c r="M677" s="212"/>
      <c r="N677" s="213"/>
      <c r="O677" s="213"/>
      <c r="P677" s="213"/>
      <c r="Q677" s="213"/>
      <c r="R677" s="213"/>
      <c r="S677" s="213"/>
      <c r="T677" s="214"/>
      <c r="AT677" s="215" t="s">
        <v>184</v>
      </c>
      <c r="AU677" s="215" t="s">
        <v>176</v>
      </c>
      <c r="AV677" s="13" t="s">
        <v>83</v>
      </c>
      <c r="AW677" s="13" t="s">
        <v>34</v>
      </c>
      <c r="AX677" s="13" t="s">
        <v>76</v>
      </c>
      <c r="AY677" s="215" t="s">
        <v>175</v>
      </c>
    </row>
    <row r="678" spans="1:65" s="14" customFormat="1" ht="11.25">
      <c r="B678" s="216"/>
      <c r="C678" s="217"/>
      <c r="D678" s="207" t="s">
        <v>184</v>
      </c>
      <c r="E678" s="218" t="s">
        <v>1</v>
      </c>
      <c r="F678" s="219" t="s">
        <v>176</v>
      </c>
      <c r="G678" s="217"/>
      <c r="H678" s="220">
        <v>3</v>
      </c>
      <c r="I678" s="221"/>
      <c r="J678" s="217"/>
      <c r="K678" s="217"/>
      <c r="L678" s="222"/>
      <c r="M678" s="223"/>
      <c r="N678" s="224"/>
      <c r="O678" s="224"/>
      <c r="P678" s="224"/>
      <c r="Q678" s="224"/>
      <c r="R678" s="224"/>
      <c r="S678" s="224"/>
      <c r="T678" s="225"/>
      <c r="AT678" s="226" t="s">
        <v>184</v>
      </c>
      <c r="AU678" s="226" t="s">
        <v>176</v>
      </c>
      <c r="AV678" s="14" t="s">
        <v>85</v>
      </c>
      <c r="AW678" s="14" t="s">
        <v>34</v>
      </c>
      <c r="AX678" s="14" t="s">
        <v>76</v>
      </c>
      <c r="AY678" s="226" t="s">
        <v>175</v>
      </c>
    </row>
    <row r="679" spans="1:65" s="2" customFormat="1" ht="16.5" customHeight="1">
      <c r="A679" s="35"/>
      <c r="B679" s="36"/>
      <c r="C679" s="192" t="s">
        <v>575</v>
      </c>
      <c r="D679" s="192" t="s">
        <v>178</v>
      </c>
      <c r="E679" s="193" t="s">
        <v>576</v>
      </c>
      <c r="F679" s="194" t="s">
        <v>577</v>
      </c>
      <c r="G679" s="195" t="s">
        <v>578</v>
      </c>
      <c r="H679" s="196">
        <v>2</v>
      </c>
      <c r="I679" s="197"/>
      <c r="J679" s="198">
        <f>ROUND(I679*H679,2)</f>
        <v>0</v>
      </c>
      <c r="K679" s="194" t="s">
        <v>224</v>
      </c>
      <c r="L679" s="40"/>
      <c r="M679" s="199" t="s">
        <v>1</v>
      </c>
      <c r="N679" s="200" t="s">
        <v>41</v>
      </c>
      <c r="O679" s="72"/>
      <c r="P679" s="201">
        <f>O679*H679</f>
        <v>0</v>
      </c>
      <c r="Q679" s="201">
        <v>0</v>
      </c>
      <c r="R679" s="201">
        <f>Q679*H679</f>
        <v>0</v>
      </c>
      <c r="S679" s="201">
        <v>1.9460000000000002E-2</v>
      </c>
      <c r="T679" s="202">
        <f>S679*H679</f>
        <v>3.8920000000000003E-2</v>
      </c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R679" s="203" t="s">
        <v>182</v>
      </c>
      <c r="AT679" s="203" t="s">
        <v>178</v>
      </c>
      <c r="AU679" s="203" t="s">
        <v>176</v>
      </c>
      <c r="AY679" s="18" t="s">
        <v>175</v>
      </c>
      <c r="BE679" s="204">
        <f>IF(N679="základní",J679,0)</f>
        <v>0</v>
      </c>
      <c r="BF679" s="204">
        <f>IF(N679="snížená",J679,0)</f>
        <v>0</v>
      </c>
      <c r="BG679" s="204">
        <f>IF(N679="zákl. přenesená",J679,0)</f>
        <v>0</v>
      </c>
      <c r="BH679" s="204">
        <f>IF(N679="sníž. přenesená",J679,0)</f>
        <v>0</v>
      </c>
      <c r="BI679" s="204">
        <f>IF(N679="nulová",J679,0)</f>
        <v>0</v>
      </c>
      <c r="BJ679" s="18" t="s">
        <v>83</v>
      </c>
      <c r="BK679" s="204">
        <f>ROUND(I679*H679,2)</f>
        <v>0</v>
      </c>
      <c r="BL679" s="18" t="s">
        <v>182</v>
      </c>
      <c r="BM679" s="203" t="s">
        <v>579</v>
      </c>
    </row>
    <row r="680" spans="1:65" s="2" customFormat="1" ht="11.25">
      <c r="A680" s="35"/>
      <c r="B680" s="36"/>
      <c r="C680" s="37"/>
      <c r="D680" s="227" t="s">
        <v>193</v>
      </c>
      <c r="E680" s="37"/>
      <c r="F680" s="228" t="s">
        <v>580</v>
      </c>
      <c r="G680" s="37"/>
      <c r="H680" s="37"/>
      <c r="I680" s="229"/>
      <c r="J680" s="37"/>
      <c r="K680" s="37"/>
      <c r="L680" s="40"/>
      <c r="M680" s="230"/>
      <c r="N680" s="231"/>
      <c r="O680" s="72"/>
      <c r="P680" s="72"/>
      <c r="Q680" s="72"/>
      <c r="R680" s="72"/>
      <c r="S680" s="72"/>
      <c r="T680" s="73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T680" s="18" t="s">
        <v>193</v>
      </c>
      <c r="AU680" s="18" t="s">
        <v>176</v>
      </c>
    </row>
    <row r="681" spans="1:65" s="13" customFormat="1" ht="22.5">
      <c r="B681" s="205"/>
      <c r="C681" s="206"/>
      <c r="D681" s="207" t="s">
        <v>184</v>
      </c>
      <c r="E681" s="208" t="s">
        <v>1</v>
      </c>
      <c r="F681" s="209" t="s">
        <v>206</v>
      </c>
      <c r="G681" s="206"/>
      <c r="H681" s="208" t="s">
        <v>1</v>
      </c>
      <c r="I681" s="210"/>
      <c r="J681" s="206"/>
      <c r="K681" s="206"/>
      <c r="L681" s="211"/>
      <c r="M681" s="212"/>
      <c r="N681" s="213"/>
      <c r="O681" s="213"/>
      <c r="P681" s="213"/>
      <c r="Q681" s="213"/>
      <c r="R681" s="213"/>
      <c r="S681" s="213"/>
      <c r="T681" s="214"/>
      <c r="AT681" s="215" t="s">
        <v>184</v>
      </c>
      <c r="AU681" s="215" t="s">
        <v>176</v>
      </c>
      <c r="AV681" s="13" t="s">
        <v>83</v>
      </c>
      <c r="AW681" s="13" t="s">
        <v>34</v>
      </c>
      <c r="AX681" s="13" t="s">
        <v>76</v>
      </c>
      <c r="AY681" s="215" t="s">
        <v>175</v>
      </c>
    </row>
    <row r="682" spans="1:65" s="13" customFormat="1" ht="11.25">
      <c r="B682" s="205"/>
      <c r="C682" s="206"/>
      <c r="D682" s="207" t="s">
        <v>184</v>
      </c>
      <c r="E682" s="208" t="s">
        <v>1</v>
      </c>
      <c r="F682" s="209" t="s">
        <v>187</v>
      </c>
      <c r="G682" s="206"/>
      <c r="H682" s="208" t="s">
        <v>1</v>
      </c>
      <c r="I682" s="210"/>
      <c r="J682" s="206"/>
      <c r="K682" s="206"/>
      <c r="L682" s="211"/>
      <c r="M682" s="212"/>
      <c r="N682" s="213"/>
      <c r="O682" s="213"/>
      <c r="P682" s="213"/>
      <c r="Q682" s="213"/>
      <c r="R682" s="213"/>
      <c r="S682" s="213"/>
      <c r="T682" s="214"/>
      <c r="AT682" s="215" t="s">
        <v>184</v>
      </c>
      <c r="AU682" s="215" t="s">
        <v>176</v>
      </c>
      <c r="AV682" s="13" t="s">
        <v>83</v>
      </c>
      <c r="AW682" s="13" t="s">
        <v>34</v>
      </c>
      <c r="AX682" s="13" t="s">
        <v>76</v>
      </c>
      <c r="AY682" s="215" t="s">
        <v>175</v>
      </c>
    </row>
    <row r="683" spans="1:65" s="14" customFormat="1" ht="11.25">
      <c r="B683" s="216"/>
      <c r="C683" s="217"/>
      <c r="D683" s="207" t="s">
        <v>184</v>
      </c>
      <c r="E683" s="218" t="s">
        <v>1</v>
      </c>
      <c r="F683" s="219" t="s">
        <v>85</v>
      </c>
      <c r="G683" s="217"/>
      <c r="H683" s="220">
        <v>2</v>
      </c>
      <c r="I683" s="221"/>
      <c r="J683" s="217"/>
      <c r="K683" s="217"/>
      <c r="L683" s="222"/>
      <c r="M683" s="223"/>
      <c r="N683" s="224"/>
      <c r="O683" s="224"/>
      <c r="P683" s="224"/>
      <c r="Q683" s="224"/>
      <c r="R683" s="224"/>
      <c r="S683" s="224"/>
      <c r="T683" s="225"/>
      <c r="AT683" s="226" t="s">
        <v>184</v>
      </c>
      <c r="AU683" s="226" t="s">
        <v>176</v>
      </c>
      <c r="AV683" s="14" t="s">
        <v>85</v>
      </c>
      <c r="AW683" s="14" t="s">
        <v>34</v>
      </c>
      <c r="AX683" s="14" t="s">
        <v>76</v>
      </c>
      <c r="AY683" s="226" t="s">
        <v>175</v>
      </c>
    </row>
    <row r="684" spans="1:65" s="2" customFormat="1" ht="16.5" customHeight="1">
      <c r="A684" s="35"/>
      <c r="B684" s="36"/>
      <c r="C684" s="192" t="s">
        <v>581</v>
      </c>
      <c r="D684" s="192" t="s">
        <v>178</v>
      </c>
      <c r="E684" s="193" t="s">
        <v>582</v>
      </c>
      <c r="F684" s="194" t="s">
        <v>583</v>
      </c>
      <c r="G684" s="195" t="s">
        <v>578</v>
      </c>
      <c r="H684" s="196">
        <v>2</v>
      </c>
      <c r="I684" s="197"/>
      <c r="J684" s="198">
        <f>ROUND(I684*H684,2)</f>
        <v>0</v>
      </c>
      <c r="K684" s="194" t="s">
        <v>224</v>
      </c>
      <c r="L684" s="40"/>
      <c r="M684" s="199" t="s">
        <v>1</v>
      </c>
      <c r="N684" s="200" t="s">
        <v>41</v>
      </c>
      <c r="O684" s="72"/>
      <c r="P684" s="201">
        <f>O684*H684</f>
        <v>0</v>
      </c>
      <c r="Q684" s="201">
        <v>0</v>
      </c>
      <c r="R684" s="201">
        <f>Q684*H684</f>
        <v>0</v>
      </c>
      <c r="S684" s="201">
        <v>1.56E-3</v>
      </c>
      <c r="T684" s="202">
        <f>S684*H684</f>
        <v>3.1199999999999999E-3</v>
      </c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R684" s="203" t="s">
        <v>182</v>
      </c>
      <c r="AT684" s="203" t="s">
        <v>178</v>
      </c>
      <c r="AU684" s="203" t="s">
        <v>176</v>
      </c>
      <c r="AY684" s="18" t="s">
        <v>175</v>
      </c>
      <c r="BE684" s="204">
        <f>IF(N684="základní",J684,0)</f>
        <v>0</v>
      </c>
      <c r="BF684" s="204">
        <f>IF(N684="snížená",J684,0)</f>
        <v>0</v>
      </c>
      <c r="BG684" s="204">
        <f>IF(N684="zákl. přenesená",J684,0)</f>
        <v>0</v>
      </c>
      <c r="BH684" s="204">
        <f>IF(N684="sníž. přenesená",J684,0)</f>
        <v>0</v>
      </c>
      <c r="BI684" s="204">
        <f>IF(N684="nulová",J684,0)</f>
        <v>0</v>
      </c>
      <c r="BJ684" s="18" t="s">
        <v>83</v>
      </c>
      <c r="BK684" s="204">
        <f>ROUND(I684*H684,2)</f>
        <v>0</v>
      </c>
      <c r="BL684" s="18" t="s">
        <v>182</v>
      </c>
      <c r="BM684" s="203" t="s">
        <v>584</v>
      </c>
    </row>
    <row r="685" spans="1:65" s="2" customFormat="1" ht="11.25">
      <c r="A685" s="35"/>
      <c r="B685" s="36"/>
      <c r="C685" s="37"/>
      <c r="D685" s="227" t="s">
        <v>193</v>
      </c>
      <c r="E685" s="37"/>
      <c r="F685" s="228" t="s">
        <v>585</v>
      </c>
      <c r="G685" s="37"/>
      <c r="H685" s="37"/>
      <c r="I685" s="229"/>
      <c r="J685" s="37"/>
      <c r="K685" s="37"/>
      <c r="L685" s="40"/>
      <c r="M685" s="230"/>
      <c r="N685" s="231"/>
      <c r="O685" s="72"/>
      <c r="P685" s="72"/>
      <c r="Q685" s="72"/>
      <c r="R685" s="72"/>
      <c r="S685" s="72"/>
      <c r="T685" s="73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T685" s="18" t="s">
        <v>193</v>
      </c>
      <c r="AU685" s="18" t="s">
        <v>176</v>
      </c>
    </row>
    <row r="686" spans="1:65" s="13" customFormat="1" ht="22.5">
      <c r="B686" s="205"/>
      <c r="C686" s="206"/>
      <c r="D686" s="207" t="s">
        <v>184</v>
      </c>
      <c r="E686" s="208" t="s">
        <v>1</v>
      </c>
      <c r="F686" s="209" t="s">
        <v>206</v>
      </c>
      <c r="G686" s="206"/>
      <c r="H686" s="208" t="s">
        <v>1</v>
      </c>
      <c r="I686" s="210"/>
      <c r="J686" s="206"/>
      <c r="K686" s="206"/>
      <c r="L686" s="211"/>
      <c r="M686" s="212"/>
      <c r="N686" s="213"/>
      <c r="O686" s="213"/>
      <c r="P686" s="213"/>
      <c r="Q686" s="213"/>
      <c r="R686" s="213"/>
      <c r="S686" s="213"/>
      <c r="T686" s="214"/>
      <c r="AT686" s="215" t="s">
        <v>184</v>
      </c>
      <c r="AU686" s="215" t="s">
        <v>176</v>
      </c>
      <c r="AV686" s="13" t="s">
        <v>83</v>
      </c>
      <c r="AW686" s="13" t="s">
        <v>34</v>
      </c>
      <c r="AX686" s="13" t="s">
        <v>76</v>
      </c>
      <c r="AY686" s="215" t="s">
        <v>175</v>
      </c>
    </row>
    <row r="687" spans="1:65" s="13" customFormat="1" ht="11.25">
      <c r="B687" s="205"/>
      <c r="C687" s="206"/>
      <c r="D687" s="207" t="s">
        <v>184</v>
      </c>
      <c r="E687" s="208" t="s">
        <v>1</v>
      </c>
      <c r="F687" s="209" t="s">
        <v>187</v>
      </c>
      <c r="G687" s="206"/>
      <c r="H687" s="208" t="s">
        <v>1</v>
      </c>
      <c r="I687" s="210"/>
      <c r="J687" s="206"/>
      <c r="K687" s="206"/>
      <c r="L687" s="211"/>
      <c r="M687" s="212"/>
      <c r="N687" s="213"/>
      <c r="O687" s="213"/>
      <c r="P687" s="213"/>
      <c r="Q687" s="213"/>
      <c r="R687" s="213"/>
      <c r="S687" s="213"/>
      <c r="T687" s="214"/>
      <c r="AT687" s="215" t="s">
        <v>184</v>
      </c>
      <c r="AU687" s="215" t="s">
        <v>176</v>
      </c>
      <c r="AV687" s="13" t="s">
        <v>83</v>
      </c>
      <c r="AW687" s="13" t="s">
        <v>34</v>
      </c>
      <c r="AX687" s="13" t="s">
        <v>76</v>
      </c>
      <c r="AY687" s="215" t="s">
        <v>175</v>
      </c>
    </row>
    <row r="688" spans="1:65" s="14" customFormat="1" ht="11.25">
      <c r="B688" s="216"/>
      <c r="C688" s="217"/>
      <c r="D688" s="207" t="s">
        <v>184</v>
      </c>
      <c r="E688" s="218" t="s">
        <v>1</v>
      </c>
      <c r="F688" s="219" t="s">
        <v>85</v>
      </c>
      <c r="G688" s="217"/>
      <c r="H688" s="220">
        <v>2</v>
      </c>
      <c r="I688" s="221"/>
      <c r="J688" s="217"/>
      <c r="K688" s="217"/>
      <c r="L688" s="222"/>
      <c r="M688" s="223"/>
      <c r="N688" s="224"/>
      <c r="O688" s="224"/>
      <c r="P688" s="224"/>
      <c r="Q688" s="224"/>
      <c r="R688" s="224"/>
      <c r="S688" s="224"/>
      <c r="T688" s="225"/>
      <c r="AT688" s="226" t="s">
        <v>184</v>
      </c>
      <c r="AU688" s="226" t="s">
        <v>176</v>
      </c>
      <c r="AV688" s="14" t="s">
        <v>85</v>
      </c>
      <c r="AW688" s="14" t="s">
        <v>34</v>
      </c>
      <c r="AX688" s="14" t="s">
        <v>76</v>
      </c>
      <c r="AY688" s="226" t="s">
        <v>175</v>
      </c>
    </row>
    <row r="689" spans="1:65" s="2" customFormat="1" ht="24.2" customHeight="1">
      <c r="A689" s="35"/>
      <c r="B689" s="36"/>
      <c r="C689" s="192" t="s">
        <v>586</v>
      </c>
      <c r="D689" s="192" t="s">
        <v>178</v>
      </c>
      <c r="E689" s="193" t="s">
        <v>587</v>
      </c>
      <c r="F689" s="194" t="s">
        <v>588</v>
      </c>
      <c r="G689" s="195" t="s">
        <v>242</v>
      </c>
      <c r="H689" s="196">
        <v>21.875</v>
      </c>
      <c r="I689" s="197"/>
      <c r="J689" s="198">
        <f>ROUND(I689*H689,2)</f>
        <v>0</v>
      </c>
      <c r="K689" s="194" t="s">
        <v>224</v>
      </c>
      <c r="L689" s="40"/>
      <c r="M689" s="199" t="s">
        <v>1</v>
      </c>
      <c r="N689" s="200" t="s">
        <v>41</v>
      </c>
      <c r="O689" s="72"/>
      <c r="P689" s="201">
        <f>O689*H689</f>
        <v>0</v>
      </c>
      <c r="Q689" s="201">
        <v>0</v>
      </c>
      <c r="R689" s="201">
        <f>Q689*H689</f>
        <v>0</v>
      </c>
      <c r="S689" s="201">
        <v>5.638E-2</v>
      </c>
      <c r="T689" s="202">
        <f>S689*H689</f>
        <v>1.2333125</v>
      </c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R689" s="203" t="s">
        <v>309</v>
      </c>
      <c r="AT689" s="203" t="s">
        <v>178</v>
      </c>
      <c r="AU689" s="203" t="s">
        <v>176</v>
      </c>
      <c r="AY689" s="18" t="s">
        <v>175</v>
      </c>
      <c r="BE689" s="204">
        <f>IF(N689="základní",J689,0)</f>
        <v>0</v>
      </c>
      <c r="BF689" s="204">
        <f>IF(N689="snížená",J689,0)</f>
        <v>0</v>
      </c>
      <c r="BG689" s="204">
        <f>IF(N689="zákl. přenesená",J689,0)</f>
        <v>0</v>
      </c>
      <c r="BH689" s="204">
        <f>IF(N689="sníž. přenesená",J689,0)</f>
        <v>0</v>
      </c>
      <c r="BI689" s="204">
        <f>IF(N689="nulová",J689,0)</f>
        <v>0</v>
      </c>
      <c r="BJ689" s="18" t="s">
        <v>83</v>
      </c>
      <c r="BK689" s="204">
        <f>ROUND(I689*H689,2)</f>
        <v>0</v>
      </c>
      <c r="BL689" s="18" t="s">
        <v>309</v>
      </c>
      <c r="BM689" s="203" t="s">
        <v>589</v>
      </c>
    </row>
    <row r="690" spans="1:65" s="2" customFormat="1" ht="11.25">
      <c r="A690" s="35"/>
      <c r="B690" s="36"/>
      <c r="C690" s="37"/>
      <c r="D690" s="227" t="s">
        <v>193</v>
      </c>
      <c r="E690" s="37"/>
      <c r="F690" s="228" t="s">
        <v>590</v>
      </c>
      <c r="G690" s="37"/>
      <c r="H690" s="37"/>
      <c r="I690" s="229"/>
      <c r="J690" s="37"/>
      <c r="K690" s="37"/>
      <c r="L690" s="40"/>
      <c r="M690" s="230"/>
      <c r="N690" s="231"/>
      <c r="O690" s="72"/>
      <c r="P690" s="72"/>
      <c r="Q690" s="72"/>
      <c r="R690" s="72"/>
      <c r="S690" s="72"/>
      <c r="T690" s="73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T690" s="18" t="s">
        <v>193</v>
      </c>
      <c r="AU690" s="18" t="s">
        <v>176</v>
      </c>
    </row>
    <row r="691" spans="1:65" s="13" customFormat="1" ht="22.5">
      <c r="B691" s="205"/>
      <c r="C691" s="206"/>
      <c r="D691" s="207" t="s">
        <v>184</v>
      </c>
      <c r="E691" s="208" t="s">
        <v>1</v>
      </c>
      <c r="F691" s="209" t="s">
        <v>206</v>
      </c>
      <c r="G691" s="206"/>
      <c r="H691" s="208" t="s">
        <v>1</v>
      </c>
      <c r="I691" s="210"/>
      <c r="J691" s="206"/>
      <c r="K691" s="206"/>
      <c r="L691" s="211"/>
      <c r="M691" s="212"/>
      <c r="N691" s="213"/>
      <c r="O691" s="213"/>
      <c r="P691" s="213"/>
      <c r="Q691" s="213"/>
      <c r="R691" s="213"/>
      <c r="S691" s="213"/>
      <c r="T691" s="214"/>
      <c r="AT691" s="215" t="s">
        <v>184</v>
      </c>
      <c r="AU691" s="215" t="s">
        <v>176</v>
      </c>
      <c r="AV691" s="13" t="s">
        <v>83</v>
      </c>
      <c r="AW691" s="13" t="s">
        <v>34</v>
      </c>
      <c r="AX691" s="13" t="s">
        <v>76</v>
      </c>
      <c r="AY691" s="215" t="s">
        <v>175</v>
      </c>
    </row>
    <row r="692" spans="1:65" s="13" customFormat="1" ht="11.25">
      <c r="B692" s="205"/>
      <c r="C692" s="206"/>
      <c r="D692" s="207" t="s">
        <v>184</v>
      </c>
      <c r="E692" s="208" t="s">
        <v>1</v>
      </c>
      <c r="F692" s="209" t="s">
        <v>187</v>
      </c>
      <c r="G692" s="206"/>
      <c r="H692" s="208" t="s">
        <v>1</v>
      </c>
      <c r="I692" s="210"/>
      <c r="J692" s="206"/>
      <c r="K692" s="206"/>
      <c r="L692" s="211"/>
      <c r="M692" s="212"/>
      <c r="N692" s="213"/>
      <c r="O692" s="213"/>
      <c r="P692" s="213"/>
      <c r="Q692" s="213"/>
      <c r="R692" s="213"/>
      <c r="S692" s="213"/>
      <c r="T692" s="214"/>
      <c r="AT692" s="215" t="s">
        <v>184</v>
      </c>
      <c r="AU692" s="215" t="s">
        <v>176</v>
      </c>
      <c r="AV692" s="13" t="s">
        <v>83</v>
      </c>
      <c r="AW692" s="13" t="s">
        <v>34</v>
      </c>
      <c r="AX692" s="13" t="s">
        <v>76</v>
      </c>
      <c r="AY692" s="215" t="s">
        <v>175</v>
      </c>
    </row>
    <row r="693" spans="1:65" s="13" customFormat="1" ht="11.25">
      <c r="B693" s="205"/>
      <c r="C693" s="206"/>
      <c r="D693" s="207" t="s">
        <v>184</v>
      </c>
      <c r="E693" s="208" t="s">
        <v>1</v>
      </c>
      <c r="F693" s="209" t="s">
        <v>215</v>
      </c>
      <c r="G693" s="206"/>
      <c r="H693" s="208" t="s">
        <v>1</v>
      </c>
      <c r="I693" s="210"/>
      <c r="J693" s="206"/>
      <c r="K693" s="206"/>
      <c r="L693" s="211"/>
      <c r="M693" s="212"/>
      <c r="N693" s="213"/>
      <c r="O693" s="213"/>
      <c r="P693" s="213"/>
      <c r="Q693" s="213"/>
      <c r="R693" s="213"/>
      <c r="S693" s="213"/>
      <c r="T693" s="214"/>
      <c r="AT693" s="215" t="s">
        <v>184</v>
      </c>
      <c r="AU693" s="215" t="s">
        <v>176</v>
      </c>
      <c r="AV693" s="13" t="s">
        <v>83</v>
      </c>
      <c r="AW693" s="13" t="s">
        <v>34</v>
      </c>
      <c r="AX693" s="13" t="s">
        <v>76</v>
      </c>
      <c r="AY693" s="215" t="s">
        <v>175</v>
      </c>
    </row>
    <row r="694" spans="1:65" s="14" customFormat="1" ht="11.25">
      <c r="B694" s="216"/>
      <c r="C694" s="217"/>
      <c r="D694" s="207" t="s">
        <v>184</v>
      </c>
      <c r="E694" s="218" t="s">
        <v>1</v>
      </c>
      <c r="F694" s="219" t="s">
        <v>591</v>
      </c>
      <c r="G694" s="217"/>
      <c r="H694" s="220">
        <v>21.875</v>
      </c>
      <c r="I694" s="221"/>
      <c r="J694" s="217"/>
      <c r="K694" s="217"/>
      <c r="L694" s="222"/>
      <c r="M694" s="223"/>
      <c r="N694" s="224"/>
      <c r="O694" s="224"/>
      <c r="P694" s="224"/>
      <c r="Q694" s="224"/>
      <c r="R694" s="224"/>
      <c r="S694" s="224"/>
      <c r="T694" s="225"/>
      <c r="AT694" s="226" t="s">
        <v>184</v>
      </c>
      <c r="AU694" s="226" t="s">
        <v>176</v>
      </c>
      <c r="AV694" s="14" t="s">
        <v>85</v>
      </c>
      <c r="AW694" s="14" t="s">
        <v>34</v>
      </c>
      <c r="AX694" s="14" t="s">
        <v>76</v>
      </c>
      <c r="AY694" s="226" t="s">
        <v>175</v>
      </c>
    </row>
    <row r="695" spans="1:65" s="2" customFormat="1" ht="24.2" customHeight="1">
      <c r="A695" s="35"/>
      <c r="B695" s="36"/>
      <c r="C695" s="192" t="s">
        <v>592</v>
      </c>
      <c r="D695" s="192" t="s">
        <v>178</v>
      </c>
      <c r="E695" s="193" t="s">
        <v>593</v>
      </c>
      <c r="F695" s="194" t="s">
        <v>594</v>
      </c>
      <c r="G695" s="195" t="s">
        <v>242</v>
      </c>
      <c r="H695" s="196">
        <v>10</v>
      </c>
      <c r="I695" s="197"/>
      <c r="J695" s="198">
        <f>ROUND(I695*H695,2)</f>
        <v>0</v>
      </c>
      <c r="K695" s="194" t="s">
        <v>224</v>
      </c>
      <c r="L695" s="40"/>
      <c r="M695" s="199" t="s">
        <v>1</v>
      </c>
      <c r="N695" s="200" t="s">
        <v>41</v>
      </c>
      <c r="O695" s="72"/>
      <c r="P695" s="201">
        <f>O695*H695</f>
        <v>0</v>
      </c>
      <c r="Q695" s="201">
        <v>0</v>
      </c>
      <c r="R695" s="201">
        <f>Q695*H695</f>
        <v>0</v>
      </c>
      <c r="S695" s="201">
        <v>1.721E-2</v>
      </c>
      <c r="T695" s="202">
        <f>S695*H695</f>
        <v>0.1721</v>
      </c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R695" s="203" t="s">
        <v>309</v>
      </c>
      <c r="AT695" s="203" t="s">
        <v>178</v>
      </c>
      <c r="AU695" s="203" t="s">
        <v>176</v>
      </c>
      <c r="AY695" s="18" t="s">
        <v>175</v>
      </c>
      <c r="BE695" s="204">
        <f>IF(N695="základní",J695,0)</f>
        <v>0</v>
      </c>
      <c r="BF695" s="204">
        <f>IF(N695="snížená",J695,0)</f>
        <v>0</v>
      </c>
      <c r="BG695" s="204">
        <f>IF(N695="zákl. přenesená",J695,0)</f>
        <v>0</v>
      </c>
      <c r="BH695" s="204">
        <f>IF(N695="sníž. přenesená",J695,0)</f>
        <v>0</v>
      </c>
      <c r="BI695" s="204">
        <f>IF(N695="nulová",J695,0)</f>
        <v>0</v>
      </c>
      <c r="BJ695" s="18" t="s">
        <v>83</v>
      </c>
      <c r="BK695" s="204">
        <f>ROUND(I695*H695,2)</f>
        <v>0</v>
      </c>
      <c r="BL695" s="18" t="s">
        <v>309</v>
      </c>
      <c r="BM695" s="203" t="s">
        <v>595</v>
      </c>
    </row>
    <row r="696" spans="1:65" s="2" customFormat="1" ht="11.25">
      <c r="A696" s="35"/>
      <c r="B696" s="36"/>
      <c r="C696" s="37"/>
      <c r="D696" s="227" t="s">
        <v>193</v>
      </c>
      <c r="E696" s="37"/>
      <c r="F696" s="228" t="s">
        <v>596</v>
      </c>
      <c r="G696" s="37"/>
      <c r="H696" s="37"/>
      <c r="I696" s="229"/>
      <c r="J696" s="37"/>
      <c r="K696" s="37"/>
      <c r="L696" s="40"/>
      <c r="M696" s="230"/>
      <c r="N696" s="231"/>
      <c r="O696" s="72"/>
      <c r="P696" s="72"/>
      <c r="Q696" s="72"/>
      <c r="R696" s="72"/>
      <c r="S696" s="72"/>
      <c r="T696" s="73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T696" s="18" t="s">
        <v>193</v>
      </c>
      <c r="AU696" s="18" t="s">
        <v>176</v>
      </c>
    </row>
    <row r="697" spans="1:65" s="13" customFormat="1" ht="22.5">
      <c r="B697" s="205"/>
      <c r="C697" s="206"/>
      <c r="D697" s="207" t="s">
        <v>184</v>
      </c>
      <c r="E697" s="208" t="s">
        <v>1</v>
      </c>
      <c r="F697" s="209" t="s">
        <v>597</v>
      </c>
      <c r="G697" s="206"/>
      <c r="H697" s="208" t="s">
        <v>1</v>
      </c>
      <c r="I697" s="210"/>
      <c r="J697" s="206"/>
      <c r="K697" s="206"/>
      <c r="L697" s="211"/>
      <c r="M697" s="212"/>
      <c r="N697" s="213"/>
      <c r="O697" s="213"/>
      <c r="P697" s="213"/>
      <c r="Q697" s="213"/>
      <c r="R697" s="213"/>
      <c r="S697" s="213"/>
      <c r="T697" s="214"/>
      <c r="AT697" s="215" t="s">
        <v>184</v>
      </c>
      <c r="AU697" s="215" t="s">
        <v>176</v>
      </c>
      <c r="AV697" s="13" t="s">
        <v>83</v>
      </c>
      <c r="AW697" s="13" t="s">
        <v>34</v>
      </c>
      <c r="AX697" s="13" t="s">
        <v>76</v>
      </c>
      <c r="AY697" s="215" t="s">
        <v>175</v>
      </c>
    </row>
    <row r="698" spans="1:65" s="13" customFormat="1" ht="11.25">
      <c r="B698" s="205"/>
      <c r="C698" s="206"/>
      <c r="D698" s="207" t="s">
        <v>184</v>
      </c>
      <c r="E698" s="208" t="s">
        <v>1</v>
      </c>
      <c r="F698" s="209" t="s">
        <v>187</v>
      </c>
      <c r="G698" s="206"/>
      <c r="H698" s="208" t="s">
        <v>1</v>
      </c>
      <c r="I698" s="210"/>
      <c r="J698" s="206"/>
      <c r="K698" s="206"/>
      <c r="L698" s="211"/>
      <c r="M698" s="212"/>
      <c r="N698" s="213"/>
      <c r="O698" s="213"/>
      <c r="P698" s="213"/>
      <c r="Q698" s="213"/>
      <c r="R698" s="213"/>
      <c r="S698" s="213"/>
      <c r="T698" s="214"/>
      <c r="AT698" s="215" t="s">
        <v>184</v>
      </c>
      <c r="AU698" s="215" t="s">
        <v>176</v>
      </c>
      <c r="AV698" s="13" t="s">
        <v>83</v>
      </c>
      <c r="AW698" s="13" t="s">
        <v>34</v>
      </c>
      <c r="AX698" s="13" t="s">
        <v>76</v>
      </c>
      <c r="AY698" s="215" t="s">
        <v>175</v>
      </c>
    </row>
    <row r="699" spans="1:65" s="13" customFormat="1" ht="11.25">
      <c r="B699" s="205"/>
      <c r="C699" s="206"/>
      <c r="D699" s="207" t="s">
        <v>184</v>
      </c>
      <c r="E699" s="208" t="s">
        <v>1</v>
      </c>
      <c r="F699" s="209" t="s">
        <v>207</v>
      </c>
      <c r="G699" s="206"/>
      <c r="H699" s="208" t="s">
        <v>1</v>
      </c>
      <c r="I699" s="210"/>
      <c r="J699" s="206"/>
      <c r="K699" s="206"/>
      <c r="L699" s="211"/>
      <c r="M699" s="212"/>
      <c r="N699" s="213"/>
      <c r="O699" s="213"/>
      <c r="P699" s="213"/>
      <c r="Q699" s="213"/>
      <c r="R699" s="213"/>
      <c r="S699" s="213"/>
      <c r="T699" s="214"/>
      <c r="AT699" s="215" t="s">
        <v>184</v>
      </c>
      <c r="AU699" s="215" t="s">
        <v>176</v>
      </c>
      <c r="AV699" s="13" t="s">
        <v>83</v>
      </c>
      <c r="AW699" s="13" t="s">
        <v>34</v>
      </c>
      <c r="AX699" s="13" t="s">
        <v>76</v>
      </c>
      <c r="AY699" s="215" t="s">
        <v>175</v>
      </c>
    </row>
    <row r="700" spans="1:65" s="14" customFormat="1" ht="11.25">
      <c r="B700" s="216"/>
      <c r="C700" s="217"/>
      <c r="D700" s="207" t="s">
        <v>184</v>
      </c>
      <c r="E700" s="218" t="s">
        <v>1</v>
      </c>
      <c r="F700" s="219" t="s">
        <v>598</v>
      </c>
      <c r="G700" s="217"/>
      <c r="H700" s="220">
        <v>10</v>
      </c>
      <c r="I700" s="221"/>
      <c r="J700" s="217"/>
      <c r="K700" s="217"/>
      <c r="L700" s="222"/>
      <c r="M700" s="223"/>
      <c r="N700" s="224"/>
      <c r="O700" s="224"/>
      <c r="P700" s="224"/>
      <c r="Q700" s="224"/>
      <c r="R700" s="224"/>
      <c r="S700" s="224"/>
      <c r="T700" s="225"/>
      <c r="AT700" s="226" t="s">
        <v>184</v>
      </c>
      <c r="AU700" s="226" t="s">
        <v>176</v>
      </c>
      <c r="AV700" s="14" t="s">
        <v>85</v>
      </c>
      <c r="AW700" s="14" t="s">
        <v>34</v>
      </c>
      <c r="AX700" s="14" t="s">
        <v>76</v>
      </c>
      <c r="AY700" s="226" t="s">
        <v>175</v>
      </c>
    </row>
    <row r="701" spans="1:65" s="2" customFormat="1" ht="24.2" customHeight="1">
      <c r="A701" s="35"/>
      <c r="B701" s="36"/>
      <c r="C701" s="192" t="s">
        <v>599</v>
      </c>
      <c r="D701" s="192" t="s">
        <v>178</v>
      </c>
      <c r="E701" s="193" t="s">
        <v>600</v>
      </c>
      <c r="F701" s="194" t="s">
        <v>601</v>
      </c>
      <c r="G701" s="195" t="s">
        <v>242</v>
      </c>
      <c r="H701" s="196">
        <v>90.8</v>
      </c>
      <c r="I701" s="197"/>
      <c r="J701" s="198">
        <f>ROUND(I701*H701,2)</f>
        <v>0</v>
      </c>
      <c r="K701" s="194" t="s">
        <v>224</v>
      </c>
      <c r="L701" s="40"/>
      <c r="M701" s="199" t="s">
        <v>1</v>
      </c>
      <c r="N701" s="200" t="s">
        <v>41</v>
      </c>
      <c r="O701" s="72"/>
      <c r="P701" s="201">
        <f>O701*H701</f>
        <v>0</v>
      </c>
      <c r="Q701" s="201">
        <v>0</v>
      </c>
      <c r="R701" s="201">
        <f>Q701*H701</f>
        <v>0</v>
      </c>
      <c r="S701" s="201">
        <v>2.0999999999999999E-3</v>
      </c>
      <c r="T701" s="202">
        <f>S701*H701</f>
        <v>0.19067999999999999</v>
      </c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R701" s="203" t="s">
        <v>182</v>
      </c>
      <c r="AT701" s="203" t="s">
        <v>178</v>
      </c>
      <c r="AU701" s="203" t="s">
        <v>176</v>
      </c>
      <c r="AY701" s="18" t="s">
        <v>175</v>
      </c>
      <c r="BE701" s="204">
        <f>IF(N701="základní",J701,0)</f>
        <v>0</v>
      </c>
      <c r="BF701" s="204">
        <f>IF(N701="snížená",J701,0)</f>
        <v>0</v>
      </c>
      <c r="BG701" s="204">
        <f>IF(N701="zákl. přenesená",J701,0)</f>
        <v>0</v>
      </c>
      <c r="BH701" s="204">
        <f>IF(N701="sníž. přenesená",J701,0)</f>
        <v>0</v>
      </c>
      <c r="BI701" s="204">
        <f>IF(N701="nulová",J701,0)</f>
        <v>0</v>
      </c>
      <c r="BJ701" s="18" t="s">
        <v>83</v>
      </c>
      <c r="BK701" s="204">
        <f>ROUND(I701*H701,2)</f>
        <v>0</v>
      </c>
      <c r="BL701" s="18" t="s">
        <v>182</v>
      </c>
      <c r="BM701" s="203" t="s">
        <v>602</v>
      </c>
    </row>
    <row r="702" spans="1:65" s="2" customFormat="1" ht="11.25">
      <c r="A702" s="35"/>
      <c r="B702" s="36"/>
      <c r="C702" s="37"/>
      <c r="D702" s="227" t="s">
        <v>193</v>
      </c>
      <c r="E702" s="37"/>
      <c r="F702" s="228" t="s">
        <v>603</v>
      </c>
      <c r="G702" s="37"/>
      <c r="H702" s="37"/>
      <c r="I702" s="229"/>
      <c r="J702" s="37"/>
      <c r="K702" s="37"/>
      <c r="L702" s="40"/>
      <c r="M702" s="230"/>
      <c r="N702" s="231"/>
      <c r="O702" s="72"/>
      <c r="P702" s="72"/>
      <c r="Q702" s="72"/>
      <c r="R702" s="72"/>
      <c r="S702" s="72"/>
      <c r="T702" s="73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T702" s="18" t="s">
        <v>193</v>
      </c>
      <c r="AU702" s="18" t="s">
        <v>176</v>
      </c>
    </row>
    <row r="703" spans="1:65" s="2" customFormat="1" ht="39">
      <c r="A703" s="35"/>
      <c r="B703" s="36"/>
      <c r="C703" s="37"/>
      <c r="D703" s="207" t="s">
        <v>604</v>
      </c>
      <c r="E703" s="37"/>
      <c r="F703" s="264" t="s">
        <v>605</v>
      </c>
      <c r="G703" s="37"/>
      <c r="H703" s="37"/>
      <c r="I703" s="229"/>
      <c r="J703" s="37"/>
      <c r="K703" s="37"/>
      <c r="L703" s="40"/>
      <c r="M703" s="230"/>
      <c r="N703" s="231"/>
      <c r="O703" s="72"/>
      <c r="P703" s="72"/>
      <c r="Q703" s="72"/>
      <c r="R703" s="72"/>
      <c r="S703" s="72"/>
      <c r="T703" s="73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T703" s="18" t="s">
        <v>604</v>
      </c>
      <c r="AU703" s="18" t="s">
        <v>176</v>
      </c>
    </row>
    <row r="704" spans="1:65" s="13" customFormat="1" ht="22.5">
      <c r="B704" s="205"/>
      <c r="C704" s="206"/>
      <c r="D704" s="207" t="s">
        <v>184</v>
      </c>
      <c r="E704" s="208" t="s">
        <v>1</v>
      </c>
      <c r="F704" s="209" t="s">
        <v>597</v>
      </c>
      <c r="G704" s="206"/>
      <c r="H704" s="208" t="s">
        <v>1</v>
      </c>
      <c r="I704" s="210"/>
      <c r="J704" s="206"/>
      <c r="K704" s="206"/>
      <c r="L704" s="211"/>
      <c r="M704" s="212"/>
      <c r="N704" s="213"/>
      <c r="O704" s="213"/>
      <c r="P704" s="213"/>
      <c r="Q704" s="213"/>
      <c r="R704" s="213"/>
      <c r="S704" s="213"/>
      <c r="T704" s="214"/>
      <c r="AT704" s="215" t="s">
        <v>184</v>
      </c>
      <c r="AU704" s="215" t="s">
        <v>176</v>
      </c>
      <c r="AV704" s="13" t="s">
        <v>83</v>
      </c>
      <c r="AW704" s="13" t="s">
        <v>34</v>
      </c>
      <c r="AX704" s="13" t="s">
        <v>76</v>
      </c>
      <c r="AY704" s="215" t="s">
        <v>175</v>
      </c>
    </row>
    <row r="705" spans="1:65" s="13" customFormat="1" ht="11.25">
      <c r="B705" s="205"/>
      <c r="C705" s="206"/>
      <c r="D705" s="207" t="s">
        <v>184</v>
      </c>
      <c r="E705" s="208" t="s">
        <v>1</v>
      </c>
      <c r="F705" s="209" t="s">
        <v>187</v>
      </c>
      <c r="G705" s="206"/>
      <c r="H705" s="208" t="s">
        <v>1</v>
      </c>
      <c r="I705" s="210"/>
      <c r="J705" s="206"/>
      <c r="K705" s="206"/>
      <c r="L705" s="211"/>
      <c r="M705" s="212"/>
      <c r="N705" s="213"/>
      <c r="O705" s="213"/>
      <c r="P705" s="213"/>
      <c r="Q705" s="213"/>
      <c r="R705" s="213"/>
      <c r="S705" s="213"/>
      <c r="T705" s="214"/>
      <c r="AT705" s="215" t="s">
        <v>184</v>
      </c>
      <c r="AU705" s="215" t="s">
        <v>176</v>
      </c>
      <c r="AV705" s="13" t="s">
        <v>83</v>
      </c>
      <c r="AW705" s="13" t="s">
        <v>34</v>
      </c>
      <c r="AX705" s="13" t="s">
        <v>76</v>
      </c>
      <c r="AY705" s="215" t="s">
        <v>175</v>
      </c>
    </row>
    <row r="706" spans="1:65" s="13" customFormat="1" ht="11.25">
      <c r="B706" s="205"/>
      <c r="C706" s="206"/>
      <c r="D706" s="207" t="s">
        <v>184</v>
      </c>
      <c r="E706" s="208" t="s">
        <v>1</v>
      </c>
      <c r="F706" s="209" t="s">
        <v>207</v>
      </c>
      <c r="G706" s="206"/>
      <c r="H706" s="208" t="s">
        <v>1</v>
      </c>
      <c r="I706" s="210"/>
      <c r="J706" s="206"/>
      <c r="K706" s="206"/>
      <c r="L706" s="211"/>
      <c r="M706" s="212"/>
      <c r="N706" s="213"/>
      <c r="O706" s="213"/>
      <c r="P706" s="213"/>
      <c r="Q706" s="213"/>
      <c r="R706" s="213"/>
      <c r="S706" s="213"/>
      <c r="T706" s="214"/>
      <c r="AT706" s="215" t="s">
        <v>184</v>
      </c>
      <c r="AU706" s="215" t="s">
        <v>176</v>
      </c>
      <c r="AV706" s="13" t="s">
        <v>83</v>
      </c>
      <c r="AW706" s="13" t="s">
        <v>34</v>
      </c>
      <c r="AX706" s="13" t="s">
        <v>76</v>
      </c>
      <c r="AY706" s="215" t="s">
        <v>175</v>
      </c>
    </row>
    <row r="707" spans="1:65" s="14" customFormat="1" ht="11.25">
      <c r="B707" s="216"/>
      <c r="C707" s="217"/>
      <c r="D707" s="207" t="s">
        <v>184</v>
      </c>
      <c r="E707" s="218" t="s">
        <v>1</v>
      </c>
      <c r="F707" s="219" t="s">
        <v>606</v>
      </c>
      <c r="G707" s="217"/>
      <c r="H707" s="220">
        <v>20.6</v>
      </c>
      <c r="I707" s="221"/>
      <c r="J707" s="217"/>
      <c r="K707" s="217"/>
      <c r="L707" s="222"/>
      <c r="M707" s="223"/>
      <c r="N707" s="224"/>
      <c r="O707" s="224"/>
      <c r="P707" s="224"/>
      <c r="Q707" s="224"/>
      <c r="R707" s="224"/>
      <c r="S707" s="224"/>
      <c r="T707" s="225"/>
      <c r="AT707" s="226" t="s">
        <v>184</v>
      </c>
      <c r="AU707" s="226" t="s">
        <v>176</v>
      </c>
      <c r="AV707" s="14" t="s">
        <v>85</v>
      </c>
      <c r="AW707" s="14" t="s">
        <v>34</v>
      </c>
      <c r="AX707" s="14" t="s">
        <v>76</v>
      </c>
      <c r="AY707" s="226" t="s">
        <v>175</v>
      </c>
    </row>
    <row r="708" spans="1:65" s="14" customFormat="1" ht="11.25">
      <c r="B708" s="216"/>
      <c r="C708" s="217"/>
      <c r="D708" s="207" t="s">
        <v>184</v>
      </c>
      <c r="E708" s="218" t="s">
        <v>1</v>
      </c>
      <c r="F708" s="219" t="s">
        <v>607</v>
      </c>
      <c r="G708" s="217"/>
      <c r="H708" s="220">
        <v>24.6</v>
      </c>
      <c r="I708" s="221"/>
      <c r="J708" s="217"/>
      <c r="K708" s="217"/>
      <c r="L708" s="222"/>
      <c r="M708" s="223"/>
      <c r="N708" s="224"/>
      <c r="O708" s="224"/>
      <c r="P708" s="224"/>
      <c r="Q708" s="224"/>
      <c r="R708" s="224"/>
      <c r="S708" s="224"/>
      <c r="T708" s="225"/>
      <c r="AT708" s="226" t="s">
        <v>184</v>
      </c>
      <c r="AU708" s="226" t="s">
        <v>176</v>
      </c>
      <c r="AV708" s="14" t="s">
        <v>85</v>
      </c>
      <c r="AW708" s="14" t="s">
        <v>34</v>
      </c>
      <c r="AX708" s="14" t="s">
        <v>76</v>
      </c>
      <c r="AY708" s="226" t="s">
        <v>175</v>
      </c>
    </row>
    <row r="709" spans="1:65" s="14" customFormat="1" ht="11.25">
      <c r="B709" s="216"/>
      <c r="C709" s="217"/>
      <c r="D709" s="207" t="s">
        <v>184</v>
      </c>
      <c r="E709" s="218" t="s">
        <v>1</v>
      </c>
      <c r="F709" s="219" t="s">
        <v>608</v>
      </c>
      <c r="G709" s="217"/>
      <c r="H709" s="220">
        <v>17.7</v>
      </c>
      <c r="I709" s="221"/>
      <c r="J709" s="217"/>
      <c r="K709" s="217"/>
      <c r="L709" s="222"/>
      <c r="M709" s="223"/>
      <c r="N709" s="224"/>
      <c r="O709" s="224"/>
      <c r="P709" s="224"/>
      <c r="Q709" s="224"/>
      <c r="R709" s="224"/>
      <c r="S709" s="224"/>
      <c r="T709" s="225"/>
      <c r="AT709" s="226" t="s">
        <v>184</v>
      </c>
      <c r="AU709" s="226" t="s">
        <v>176</v>
      </c>
      <c r="AV709" s="14" t="s">
        <v>85</v>
      </c>
      <c r="AW709" s="14" t="s">
        <v>34</v>
      </c>
      <c r="AX709" s="14" t="s">
        <v>76</v>
      </c>
      <c r="AY709" s="226" t="s">
        <v>175</v>
      </c>
    </row>
    <row r="710" spans="1:65" s="13" customFormat="1" ht="11.25">
      <c r="B710" s="205"/>
      <c r="C710" s="206"/>
      <c r="D710" s="207" t="s">
        <v>184</v>
      </c>
      <c r="E710" s="208" t="s">
        <v>1</v>
      </c>
      <c r="F710" s="209" t="s">
        <v>187</v>
      </c>
      <c r="G710" s="206"/>
      <c r="H710" s="208" t="s">
        <v>1</v>
      </c>
      <c r="I710" s="210"/>
      <c r="J710" s="206"/>
      <c r="K710" s="206"/>
      <c r="L710" s="211"/>
      <c r="M710" s="212"/>
      <c r="N710" s="213"/>
      <c r="O710" s="213"/>
      <c r="P710" s="213"/>
      <c r="Q710" s="213"/>
      <c r="R710" s="213"/>
      <c r="S710" s="213"/>
      <c r="T710" s="214"/>
      <c r="AT710" s="215" t="s">
        <v>184</v>
      </c>
      <c r="AU710" s="215" t="s">
        <v>176</v>
      </c>
      <c r="AV710" s="13" t="s">
        <v>83</v>
      </c>
      <c r="AW710" s="13" t="s">
        <v>34</v>
      </c>
      <c r="AX710" s="13" t="s">
        <v>76</v>
      </c>
      <c r="AY710" s="215" t="s">
        <v>175</v>
      </c>
    </row>
    <row r="711" spans="1:65" s="13" customFormat="1" ht="11.25">
      <c r="B711" s="205"/>
      <c r="C711" s="206"/>
      <c r="D711" s="207" t="s">
        <v>184</v>
      </c>
      <c r="E711" s="208" t="s">
        <v>1</v>
      </c>
      <c r="F711" s="209" t="s">
        <v>215</v>
      </c>
      <c r="G711" s="206"/>
      <c r="H711" s="208" t="s">
        <v>1</v>
      </c>
      <c r="I711" s="210"/>
      <c r="J711" s="206"/>
      <c r="K711" s="206"/>
      <c r="L711" s="211"/>
      <c r="M711" s="212"/>
      <c r="N711" s="213"/>
      <c r="O711" s="213"/>
      <c r="P711" s="213"/>
      <c r="Q711" s="213"/>
      <c r="R711" s="213"/>
      <c r="S711" s="213"/>
      <c r="T711" s="214"/>
      <c r="AT711" s="215" t="s">
        <v>184</v>
      </c>
      <c r="AU711" s="215" t="s">
        <v>176</v>
      </c>
      <c r="AV711" s="13" t="s">
        <v>83</v>
      </c>
      <c r="AW711" s="13" t="s">
        <v>34</v>
      </c>
      <c r="AX711" s="13" t="s">
        <v>76</v>
      </c>
      <c r="AY711" s="215" t="s">
        <v>175</v>
      </c>
    </row>
    <row r="712" spans="1:65" s="14" customFormat="1" ht="11.25">
      <c r="B712" s="216"/>
      <c r="C712" s="217"/>
      <c r="D712" s="207" t="s">
        <v>184</v>
      </c>
      <c r="E712" s="218" t="s">
        <v>1</v>
      </c>
      <c r="F712" s="219" t="s">
        <v>609</v>
      </c>
      <c r="G712" s="217"/>
      <c r="H712" s="220">
        <v>16.3</v>
      </c>
      <c r="I712" s="221"/>
      <c r="J712" s="217"/>
      <c r="K712" s="217"/>
      <c r="L712" s="222"/>
      <c r="M712" s="223"/>
      <c r="N712" s="224"/>
      <c r="O712" s="224"/>
      <c r="P712" s="224"/>
      <c r="Q712" s="224"/>
      <c r="R712" s="224"/>
      <c r="S712" s="224"/>
      <c r="T712" s="225"/>
      <c r="AT712" s="226" t="s">
        <v>184</v>
      </c>
      <c r="AU712" s="226" t="s">
        <v>176</v>
      </c>
      <c r="AV712" s="14" t="s">
        <v>85</v>
      </c>
      <c r="AW712" s="14" t="s">
        <v>34</v>
      </c>
      <c r="AX712" s="14" t="s">
        <v>76</v>
      </c>
      <c r="AY712" s="226" t="s">
        <v>175</v>
      </c>
    </row>
    <row r="713" spans="1:65" s="14" customFormat="1" ht="11.25">
      <c r="B713" s="216"/>
      <c r="C713" s="217"/>
      <c r="D713" s="207" t="s">
        <v>184</v>
      </c>
      <c r="E713" s="218" t="s">
        <v>1</v>
      </c>
      <c r="F713" s="219" t="s">
        <v>610</v>
      </c>
      <c r="G713" s="217"/>
      <c r="H713" s="220">
        <v>11.6</v>
      </c>
      <c r="I713" s="221"/>
      <c r="J713" s="217"/>
      <c r="K713" s="217"/>
      <c r="L713" s="222"/>
      <c r="M713" s="223"/>
      <c r="N713" s="224"/>
      <c r="O713" s="224"/>
      <c r="P713" s="224"/>
      <c r="Q713" s="224"/>
      <c r="R713" s="224"/>
      <c r="S713" s="224"/>
      <c r="T713" s="225"/>
      <c r="AT713" s="226" t="s">
        <v>184</v>
      </c>
      <c r="AU713" s="226" t="s">
        <v>176</v>
      </c>
      <c r="AV713" s="14" t="s">
        <v>85</v>
      </c>
      <c r="AW713" s="14" t="s">
        <v>34</v>
      </c>
      <c r="AX713" s="14" t="s">
        <v>76</v>
      </c>
      <c r="AY713" s="226" t="s">
        <v>175</v>
      </c>
    </row>
    <row r="714" spans="1:65" s="2" customFormat="1" ht="21.75" customHeight="1">
      <c r="A714" s="35"/>
      <c r="B714" s="36"/>
      <c r="C714" s="192" t="s">
        <v>611</v>
      </c>
      <c r="D714" s="192" t="s">
        <v>178</v>
      </c>
      <c r="E714" s="193" t="s">
        <v>612</v>
      </c>
      <c r="F714" s="194" t="s">
        <v>613</v>
      </c>
      <c r="G714" s="195" t="s">
        <v>242</v>
      </c>
      <c r="H714" s="196">
        <v>90.8</v>
      </c>
      <c r="I714" s="197"/>
      <c r="J714" s="198">
        <f>ROUND(I714*H714,2)</f>
        <v>0</v>
      </c>
      <c r="K714" s="194" t="s">
        <v>1</v>
      </c>
      <c r="L714" s="40"/>
      <c r="M714" s="199" t="s">
        <v>1</v>
      </c>
      <c r="N714" s="200" t="s">
        <v>41</v>
      </c>
      <c r="O714" s="72"/>
      <c r="P714" s="201">
        <f>O714*H714</f>
        <v>0</v>
      </c>
      <c r="Q714" s="201">
        <v>0</v>
      </c>
      <c r="R714" s="201">
        <f>Q714*H714</f>
        <v>0</v>
      </c>
      <c r="S714" s="201">
        <v>2.0999999999999999E-3</v>
      </c>
      <c r="T714" s="202">
        <f>S714*H714</f>
        <v>0.19067999999999999</v>
      </c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R714" s="203" t="s">
        <v>182</v>
      </c>
      <c r="AT714" s="203" t="s">
        <v>178</v>
      </c>
      <c r="AU714" s="203" t="s">
        <v>176</v>
      </c>
      <c r="AY714" s="18" t="s">
        <v>175</v>
      </c>
      <c r="BE714" s="204">
        <f>IF(N714="základní",J714,0)</f>
        <v>0</v>
      </c>
      <c r="BF714" s="204">
        <f>IF(N714="snížená",J714,0)</f>
        <v>0</v>
      </c>
      <c r="BG714" s="204">
        <f>IF(N714="zákl. přenesená",J714,0)</f>
        <v>0</v>
      </c>
      <c r="BH714" s="204">
        <f>IF(N714="sníž. přenesená",J714,0)</f>
        <v>0</v>
      </c>
      <c r="BI714" s="204">
        <f>IF(N714="nulová",J714,0)</f>
        <v>0</v>
      </c>
      <c r="BJ714" s="18" t="s">
        <v>83</v>
      </c>
      <c r="BK714" s="204">
        <f>ROUND(I714*H714,2)</f>
        <v>0</v>
      </c>
      <c r="BL714" s="18" t="s">
        <v>182</v>
      </c>
      <c r="BM714" s="203" t="s">
        <v>614</v>
      </c>
    </row>
    <row r="715" spans="1:65" s="2" customFormat="1" ht="24.2" customHeight="1">
      <c r="A715" s="35"/>
      <c r="B715" s="36"/>
      <c r="C715" s="192" t="s">
        <v>615</v>
      </c>
      <c r="D715" s="192" t="s">
        <v>178</v>
      </c>
      <c r="E715" s="193" t="s">
        <v>616</v>
      </c>
      <c r="F715" s="194" t="s">
        <v>617</v>
      </c>
      <c r="G715" s="195" t="s">
        <v>242</v>
      </c>
      <c r="H715" s="196">
        <v>20.440000000000001</v>
      </c>
      <c r="I715" s="197"/>
      <c r="J715" s="198">
        <f>ROUND(I715*H715,2)</f>
        <v>0</v>
      </c>
      <c r="K715" s="194" t="s">
        <v>224</v>
      </c>
      <c r="L715" s="40"/>
      <c r="M715" s="199" t="s">
        <v>1</v>
      </c>
      <c r="N715" s="200" t="s">
        <v>41</v>
      </c>
      <c r="O715" s="72"/>
      <c r="P715" s="201">
        <f>O715*H715</f>
        <v>0</v>
      </c>
      <c r="Q715" s="201">
        <v>0</v>
      </c>
      <c r="R715" s="201">
        <f>Q715*H715</f>
        <v>0</v>
      </c>
      <c r="S715" s="201">
        <v>1.2099999999999999E-3</v>
      </c>
      <c r="T715" s="202">
        <f>S715*H715</f>
        <v>2.4732400000000002E-2</v>
      </c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R715" s="203" t="s">
        <v>182</v>
      </c>
      <c r="AT715" s="203" t="s">
        <v>178</v>
      </c>
      <c r="AU715" s="203" t="s">
        <v>176</v>
      </c>
      <c r="AY715" s="18" t="s">
        <v>175</v>
      </c>
      <c r="BE715" s="204">
        <f>IF(N715="základní",J715,0)</f>
        <v>0</v>
      </c>
      <c r="BF715" s="204">
        <f>IF(N715="snížená",J715,0)</f>
        <v>0</v>
      </c>
      <c r="BG715" s="204">
        <f>IF(N715="zákl. přenesená",J715,0)</f>
        <v>0</v>
      </c>
      <c r="BH715" s="204">
        <f>IF(N715="sníž. přenesená",J715,0)</f>
        <v>0</v>
      </c>
      <c r="BI715" s="204">
        <f>IF(N715="nulová",J715,0)</f>
        <v>0</v>
      </c>
      <c r="BJ715" s="18" t="s">
        <v>83</v>
      </c>
      <c r="BK715" s="204">
        <f>ROUND(I715*H715,2)</f>
        <v>0</v>
      </c>
      <c r="BL715" s="18" t="s">
        <v>182</v>
      </c>
      <c r="BM715" s="203" t="s">
        <v>618</v>
      </c>
    </row>
    <row r="716" spans="1:65" s="2" customFormat="1" ht="11.25">
      <c r="A716" s="35"/>
      <c r="B716" s="36"/>
      <c r="C716" s="37"/>
      <c r="D716" s="227" t="s">
        <v>193</v>
      </c>
      <c r="E716" s="37"/>
      <c r="F716" s="228" t="s">
        <v>619</v>
      </c>
      <c r="G716" s="37"/>
      <c r="H716" s="37"/>
      <c r="I716" s="229"/>
      <c r="J716" s="37"/>
      <c r="K716" s="37"/>
      <c r="L716" s="40"/>
      <c r="M716" s="230"/>
      <c r="N716" s="231"/>
      <c r="O716" s="72"/>
      <c r="P716" s="72"/>
      <c r="Q716" s="72"/>
      <c r="R716" s="72"/>
      <c r="S716" s="72"/>
      <c r="T716" s="73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T716" s="18" t="s">
        <v>193</v>
      </c>
      <c r="AU716" s="18" t="s">
        <v>176</v>
      </c>
    </row>
    <row r="717" spans="1:65" s="13" customFormat="1" ht="22.5">
      <c r="B717" s="205"/>
      <c r="C717" s="206"/>
      <c r="D717" s="207" t="s">
        <v>184</v>
      </c>
      <c r="E717" s="208" t="s">
        <v>1</v>
      </c>
      <c r="F717" s="209" t="s">
        <v>597</v>
      </c>
      <c r="G717" s="206"/>
      <c r="H717" s="208" t="s">
        <v>1</v>
      </c>
      <c r="I717" s="210"/>
      <c r="J717" s="206"/>
      <c r="K717" s="206"/>
      <c r="L717" s="211"/>
      <c r="M717" s="212"/>
      <c r="N717" s="213"/>
      <c r="O717" s="213"/>
      <c r="P717" s="213"/>
      <c r="Q717" s="213"/>
      <c r="R717" s="213"/>
      <c r="S717" s="213"/>
      <c r="T717" s="214"/>
      <c r="AT717" s="215" t="s">
        <v>184</v>
      </c>
      <c r="AU717" s="215" t="s">
        <v>176</v>
      </c>
      <c r="AV717" s="13" t="s">
        <v>83</v>
      </c>
      <c r="AW717" s="13" t="s">
        <v>34</v>
      </c>
      <c r="AX717" s="13" t="s">
        <v>76</v>
      </c>
      <c r="AY717" s="215" t="s">
        <v>175</v>
      </c>
    </row>
    <row r="718" spans="1:65" s="13" customFormat="1" ht="11.25">
      <c r="B718" s="205"/>
      <c r="C718" s="206"/>
      <c r="D718" s="207" t="s">
        <v>184</v>
      </c>
      <c r="E718" s="208" t="s">
        <v>1</v>
      </c>
      <c r="F718" s="209" t="s">
        <v>187</v>
      </c>
      <c r="G718" s="206"/>
      <c r="H718" s="208" t="s">
        <v>1</v>
      </c>
      <c r="I718" s="210"/>
      <c r="J718" s="206"/>
      <c r="K718" s="206"/>
      <c r="L718" s="211"/>
      <c r="M718" s="212"/>
      <c r="N718" s="213"/>
      <c r="O718" s="213"/>
      <c r="P718" s="213"/>
      <c r="Q718" s="213"/>
      <c r="R718" s="213"/>
      <c r="S718" s="213"/>
      <c r="T718" s="214"/>
      <c r="AT718" s="215" t="s">
        <v>184</v>
      </c>
      <c r="AU718" s="215" t="s">
        <v>176</v>
      </c>
      <c r="AV718" s="13" t="s">
        <v>83</v>
      </c>
      <c r="AW718" s="13" t="s">
        <v>34</v>
      </c>
      <c r="AX718" s="13" t="s">
        <v>76</v>
      </c>
      <c r="AY718" s="215" t="s">
        <v>175</v>
      </c>
    </row>
    <row r="719" spans="1:65" s="13" customFormat="1" ht="11.25">
      <c r="B719" s="205"/>
      <c r="C719" s="206"/>
      <c r="D719" s="207" t="s">
        <v>184</v>
      </c>
      <c r="E719" s="208" t="s">
        <v>1</v>
      </c>
      <c r="F719" s="209" t="s">
        <v>215</v>
      </c>
      <c r="G719" s="206"/>
      <c r="H719" s="208" t="s">
        <v>1</v>
      </c>
      <c r="I719" s="210"/>
      <c r="J719" s="206"/>
      <c r="K719" s="206"/>
      <c r="L719" s="211"/>
      <c r="M719" s="212"/>
      <c r="N719" s="213"/>
      <c r="O719" s="213"/>
      <c r="P719" s="213"/>
      <c r="Q719" s="213"/>
      <c r="R719" s="213"/>
      <c r="S719" s="213"/>
      <c r="T719" s="214"/>
      <c r="AT719" s="215" t="s">
        <v>184</v>
      </c>
      <c r="AU719" s="215" t="s">
        <v>176</v>
      </c>
      <c r="AV719" s="13" t="s">
        <v>83</v>
      </c>
      <c r="AW719" s="13" t="s">
        <v>34</v>
      </c>
      <c r="AX719" s="13" t="s">
        <v>76</v>
      </c>
      <c r="AY719" s="215" t="s">
        <v>175</v>
      </c>
    </row>
    <row r="720" spans="1:65" s="14" customFormat="1" ht="11.25">
      <c r="B720" s="216"/>
      <c r="C720" s="217"/>
      <c r="D720" s="207" t="s">
        <v>184</v>
      </c>
      <c r="E720" s="218" t="s">
        <v>1</v>
      </c>
      <c r="F720" s="219" t="s">
        <v>620</v>
      </c>
      <c r="G720" s="217"/>
      <c r="H720" s="220">
        <v>12.18</v>
      </c>
      <c r="I720" s="221"/>
      <c r="J720" s="217"/>
      <c r="K720" s="217"/>
      <c r="L720" s="222"/>
      <c r="M720" s="223"/>
      <c r="N720" s="224"/>
      <c r="O720" s="224"/>
      <c r="P720" s="224"/>
      <c r="Q720" s="224"/>
      <c r="R720" s="224"/>
      <c r="S720" s="224"/>
      <c r="T720" s="225"/>
      <c r="AT720" s="226" t="s">
        <v>184</v>
      </c>
      <c r="AU720" s="226" t="s">
        <v>176</v>
      </c>
      <c r="AV720" s="14" t="s">
        <v>85</v>
      </c>
      <c r="AW720" s="14" t="s">
        <v>34</v>
      </c>
      <c r="AX720" s="14" t="s">
        <v>76</v>
      </c>
      <c r="AY720" s="226" t="s">
        <v>175</v>
      </c>
    </row>
    <row r="721" spans="1:65" s="13" customFormat="1" ht="11.25">
      <c r="B721" s="205"/>
      <c r="C721" s="206"/>
      <c r="D721" s="207" t="s">
        <v>184</v>
      </c>
      <c r="E721" s="208" t="s">
        <v>1</v>
      </c>
      <c r="F721" s="209" t="s">
        <v>187</v>
      </c>
      <c r="G721" s="206"/>
      <c r="H721" s="208" t="s">
        <v>1</v>
      </c>
      <c r="I721" s="210"/>
      <c r="J721" s="206"/>
      <c r="K721" s="206"/>
      <c r="L721" s="211"/>
      <c r="M721" s="212"/>
      <c r="N721" s="213"/>
      <c r="O721" s="213"/>
      <c r="P721" s="213"/>
      <c r="Q721" s="213"/>
      <c r="R721" s="213"/>
      <c r="S721" s="213"/>
      <c r="T721" s="214"/>
      <c r="AT721" s="215" t="s">
        <v>184</v>
      </c>
      <c r="AU721" s="215" t="s">
        <v>176</v>
      </c>
      <c r="AV721" s="13" t="s">
        <v>83</v>
      </c>
      <c r="AW721" s="13" t="s">
        <v>34</v>
      </c>
      <c r="AX721" s="13" t="s">
        <v>76</v>
      </c>
      <c r="AY721" s="215" t="s">
        <v>175</v>
      </c>
    </row>
    <row r="722" spans="1:65" s="13" customFormat="1" ht="11.25">
      <c r="B722" s="205"/>
      <c r="C722" s="206"/>
      <c r="D722" s="207" t="s">
        <v>184</v>
      </c>
      <c r="E722" s="208" t="s">
        <v>1</v>
      </c>
      <c r="F722" s="209" t="s">
        <v>621</v>
      </c>
      <c r="G722" s="206"/>
      <c r="H722" s="208" t="s">
        <v>1</v>
      </c>
      <c r="I722" s="210"/>
      <c r="J722" s="206"/>
      <c r="K722" s="206"/>
      <c r="L722" s="211"/>
      <c r="M722" s="212"/>
      <c r="N722" s="213"/>
      <c r="O722" s="213"/>
      <c r="P722" s="213"/>
      <c r="Q722" s="213"/>
      <c r="R722" s="213"/>
      <c r="S722" s="213"/>
      <c r="T722" s="214"/>
      <c r="AT722" s="215" t="s">
        <v>184</v>
      </c>
      <c r="AU722" s="215" t="s">
        <v>176</v>
      </c>
      <c r="AV722" s="13" t="s">
        <v>83</v>
      </c>
      <c r="AW722" s="13" t="s">
        <v>34</v>
      </c>
      <c r="AX722" s="13" t="s">
        <v>76</v>
      </c>
      <c r="AY722" s="215" t="s">
        <v>175</v>
      </c>
    </row>
    <row r="723" spans="1:65" s="14" customFormat="1" ht="11.25">
      <c r="B723" s="216"/>
      <c r="C723" s="217"/>
      <c r="D723" s="207" t="s">
        <v>184</v>
      </c>
      <c r="E723" s="218" t="s">
        <v>1</v>
      </c>
      <c r="F723" s="219" t="s">
        <v>622</v>
      </c>
      <c r="G723" s="217"/>
      <c r="H723" s="220">
        <v>1.26</v>
      </c>
      <c r="I723" s="221"/>
      <c r="J723" s="217"/>
      <c r="K723" s="217"/>
      <c r="L723" s="222"/>
      <c r="M723" s="223"/>
      <c r="N723" s="224"/>
      <c r="O723" s="224"/>
      <c r="P723" s="224"/>
      <c r="Q723" s="224"/>
      <c r="R723" s="224"/>
      <c r="S723" s="224"/>
      <c r="T723" s="225"/>
      <c r="AT723" s="226" t="s">
        <v>184</v>
      </c>
      <c r="AU723" s="226" t="s">
        <v>176</v>
      </c>
      <c r="AV723" s="14" t="s">
        <v>85</v>
      </c>
      <c r="AW723" s="14" t="s">
        <v>34</v>
      </c>
      <c r="AX723" s="14" t="s">
        <v>76</v>
      </c>
      <c r="AY723" s="226" t="s">
        <v>175</v>
      </c>
    </row>
    <row r="724" spans="1:65" s="14" customFormat="1" ht="11.25">
      <c r="B724" s="216"/>
      <c r="C724" s="217"/>
      <c r="D724" s="207" t="s">
        <v>184</v>
      </c>
      <c r="E724" s="218" t="s">
        <v>1</v>
      </c>
      <c r="F724" s="219" t="s">
        <v>623</v>
      </c>
      <c r="G724" s="217"/>
      <c r="H724" s="220">
        <v>7</v>
      </c>
      <c r="I724" s="221"/>
      <c r="J724" s="217"/>
      <c r="K724" s="217"/>
      <c r="L724" s="222"/>
      <c r="M724" s="223"/>
      <c r="N724" s="224"/>
      <c r="O724" s="224"/>
      <c r="P724" s="224"/>
      <c r="Q724" s="224"/>
      <c r="R724" s="224"/>
      <c r="S724" s="224"/>
      <c r="T724" s="225"/>
      <c r="AT724" s="226" t="s">
        <v>184</v>
      </c>
      <c r="AU724" s="226" t="s">
        <v>176</v>
      </c>
      <c r="AV724" s="14" t="s">
        <v>85</v>
      </c>
      <c r="AW724" s="14" t="s">
        <v>34</v>
      </c>
      <c r="AX724" s="14" t="s">
        <v>76</v>
      </c>
      <c r="AY724" s="226" t="s">
        <v>175</v>
      </c>
    </row>
    <row r="725" spans="1:65" s="2" customFormat="1" ht="24.2" customHeight="1">
      <c r="A725" s="35"/>
      <c r="B725" s="36"/>
      <c r="C725" s="192" t="s">
        <v>624</v>
      </c>
      <c r="D725" s="192" t="s">
        <v>178</v>
      </c>
      <c r="E725" s="193" t="s">
        <v>625</v>
      </c>
      <c r="F725" s="194" t="s">
        <v>626</v>
      </c>
      <c r="G725" s="195" t="s">
        <v>251</v>
      </c>
      <c r="H725" s="196">
        <v>17.7</v>
      </c>
      <c r="I725" s="197"/>
      <c r="J725" s="198">
        <f>ROUND(I725*H725,2)</f>
        <v>0</v>
      </c>
      <c r="K725" s="194" t="s">
        <v>224</v>
      </c>
      <c r="L725" s="40"/>
      <c r="M725" s="199" t="s">
        <v>1</v>
      </c>
      <c r="N725" s="200" t="s">
        <v>41</v>
      </c>
      <c r="O725" s="72"/>
      <c r="P725" s="201">
        <f>O725*H725</f>
        <v>0</v>
      </c>
      <c r="Q725" s="201">
        <v>0</v>
      </c>
      <c r="R725" s="201">
        <f>Q725*H725</f>
        <v>0</v>
      </c>
      <c r="S725" s="201">
        <v>1.97E-3</v>
      </c>
      <c r="T725" s="202">
        <f>S725*H725</f>
        <v>3.4868999999999997E-2</v>
      </c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R725" s="203" t="s">
        <v>182</v>
      </c>
      <c r="AT725" s="203" t="s">
        <v>178</v>
      </c>
      <c r="AU725" s="203" t="s">
        <v>176</v>
      </c>
      <c r="AY725" s="18" t="s">
        <v>175</v>
      </c>
      <c r="BE725" s="204">
        <f>IF(N725="základní",J725,0)</f>
        <v>0</v>
      </c>
      <c r="BF725" s="204">
        <f>IF(N725="snížená",J725,0)</f>
        <v>0</v>
      </c>
      <c r="BG725" s="204">
        <f>IF(N725="zákl. přenesená",J725,0)</f>
        <v>0</v>
      </c>
      <c r="BH725" s="204">
        <f>IF(N725="sníž. přenesená",J725,0)</f>
        <v>0</v>
      </c>
      <c r="BI725" s="204">
        <f>IF(N725="nulová",J725,0)</f>
        <v>0</v>
      </c>
      <c r="BJ725" s="18" t="s">
        <v>83</v>
      </c>
      <c r="BK725" s="204">
        <f>ROUND(I725*H725,2)</f>
        <v>0</v>
      </c>
      <c r="BL725" s="18" t="s">
        <v>182</v>
      </c>
      <c r="BM725" s="203" t="s">
        <v>627</v>
      </c>
    </row>
    <row r="726" spans="1:65" s="2" customFormat="1" ht="11.25">
      <c r="A726" s="35"/>
      <c r="B726" s="36"/>
      <c r="C726" s="37"/>
      <c r="D726" s="227" t="s">
        <v>193</v>
      </c>
      <c r="E726" s="37"/>
      <c r="F726" s="228" t="s">
        <v>628</v>
      </c>
      <c r="G726" s="37"/>
      <c r="H726" s="37"/>
      <c r="I726" s="229"/>
      <c r="J726" s="37"/>
      <c r="K726" s="37"/>
      <c r="L726" s="40"/>
      <c r="M726" s="230"/>
      <c r="N726" s="231"/>
      <c r="O726" s="72"/>
      <c r="P726" s="72"/>
      <c r="Q726" s="72"/>
      <c r="R726" s="72"/>
      <c r="S726" s="72"/>
      <c r="T726" s="73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T726" s="18" t="s">
        <v>193</v>
      </c>
      <c r="AU726" s="18" t="s">
        <v>176</v>
      </c>
    </row>
    <row r="727" spans="1:65" s="13" customFormat="1" ht="22.5">
      <c r="B727" s="205"/>
      <c r="C727" s="206"/>
      <c r="D727" s="207" t="s">
        <v>184</v>
      </c>
      <c r="E727" s="208" t="s">
        <v>1</v>
      </c>
      <c r="F727" s="209" t="s">
        <v>206</v>
      </c>
      <c r="G727" s="206"/>
      <c r="H727" s="208" t="s">
        <v>1</v>
      </c>
      <c r="I727" s="210"/>
      <c r="J727" s="206"/>
      <c r="K727" s="206"/>
      <c r="L727" s="211"/>
      <c r="M727" s="212"/>
      <c r="N727" s="213"/>
      <c r="O727" s="213"/>
      <c r="P727" s="213"/>
      <c r="Q727" s="213"/>
      <c r="R727" s="213"/>
      <c r="S727" s="213"/>
      <c r="T727" s="214"/>
      <c r="AT727" s="215" t="s">
        <v>184</v>
      </c>
      <c r="AU727" s="215" t="s">
        <v>176</v>
      </c>
      <c r="AV727" s="13" t="s">
        <v>83</v>
      </c>
      <c r="AW727" s="13" t="s">
        <v>34</v>
      </c>
      <c r="AX727" s="13" t="s">
        <v>76</v>
      </c>
      <c r="AY727" s="215" t="s">
        <v>175</v>
      </c>
    </row>
    <row r="728" spans="1:65" s="13" customFormat="1" ht="11.25">
      <c r="B728" s="205"/>
      <c r="C728" s="206"/>
      <c r="D728" s="207" t="s">
        <v>184</v>
      </c>
      <c r="E728" s="208" t="s">
        <v>1</v>
      </c>
      <c r="F728" s="209" t="s">
        <v>187</v>
      </c>
      <c r="G728" s="206"/>
      <c r="H728" s="208" t="s">
        <v>1</v>
      </c>
      <c r="I728" s="210"/>
      <c r="J728" s="206"/>
      <c r="K728" s="206"/>
      <c r="L728" s="211"/>
      <c r="M728" s="212"/>
      <c r="N728" s="213"/>
      <c r="O728" s="213"/>
      <c r="P728" s="213"/>
      <c r="Q728" s="213"/>
      <c r="R728" s="213"/>
      <c r="S728" s="213"/>
      <c r="T728" s="214"/>
      <c r="AT728" s="215" t="s">
        <v>184</v>
      </c>
      <c r="AU728" s="215" t="s">
        <v>176</v>
      </c>
      <c r="AV728" s="13" t="s">
        <v>83</v>
      </c>
      <c r="AW728" s="13" t="s">
        <v>34</v>
      </c>
      <c r="AX728" s="13" t="s">
        <v>76</v>
      </c>
      <c r="AY728" s="215" t="s">
        <v>175</v>
      </c>
    </row>
    <row r="729" spans="1:65" s="13" customFormat="1" ht="11.25">
      <c r="B729" s="205"/>
      <c r="C729" s="206"/>
      <c r="D729" s="207" t="s">
        <v>184</v>
      </c>
      <c r="E729" s="208" t="s">
        <v>1</v>
      </c>
      <c r="F729" s="209" t="s">
        <v>629</v>
      </c>
      <c r="G729" s="206"/>
      <c r="H729" s="208" t="s">
        <v>1</v>
      </c>
      <c r="I729" s="210"/>
      <c r="J729" s="206"/>
      <c r="K729" s="206"/>
      <c r="L729" s="211"/>
      <c r="M729" s="212"/>
      <c r="N729" s="213"/>
      <c r="O729" s="213"/>
      <c r="P729" s="213"/>
      <c r="Q729" s="213"/>
      <c r="R729" s="213"/>
      <c r="S729" s="213"/>
      <c r="T729" s="214"/>
      <c r="AT729" s="215" t="s">
        <v>184</v>
      </c>
      <c r="AU729" s="215" t="s">
        <v>176</v>
      </c>
      <c r="AV729" s="13" t="s">
        <v>83</v>
      </c>
      <c r="AW729" s="13" t="s">
        <v>34</v>
      </c>
      <c r="AX729" s="13" t="s">
        <v>76</v>
      </c>
      <c r="AY729" s="215" t="s">
        <v>175</v>
      </c>
    </row>
    <row r="730" spans="1:65" s="14" customFormat="1" ht="11.25">
      <c r="B730" s="216"/>
      <c r="C730" s="217"/>
      <c r="D730" s="207" t="s">
        <v>184</v>
      </c>
      <c r="E730" s="218" t="s">
        <v>1</v>
      </c>
      <c r="F730" s="219" t="s">
        <v>630</v>
      </c>
      <c r="G730" s="217"/>
      <c r="H730" s="220">
        <v>17.7</v>
      </c>
      <c r="I730" s="221"/>
      <c r="J730" s="217"/>
      <c r="K730" s="217"/>
      <c r="L730" s="222"/>
      <c r="M730" s="223"/>
      <c r="N730" s="224"/>
      <c r="O730" s="224"/>
      <c r="P730" s="224"/>
      <c r="Q730" s="224"/>
      <c r="R730" s="224"/>
      <c r="S730" s="224"/>
      <c r="T730" s="225"/>
      <c r="AT730" s="226" t="s">
        <v>184</v>
      </c>
      <c r="AU730" s="226" t="s">
        <v>176</v>
      </c>
      <c r="AV730" s="14" t="s">
        <v>85</v>
      </c>
      <c r="AW730" s="14" t="s">
        <v>34</v>
      </c>
      <c r="AX730" s="14" t="s">
        <v>76</v>
      </c>
      <c r="AY730" s="226" t="s">
        <v>175</v>
      </c>
    </row>
    <row r="731" spans="1:65" s="2" customFormat="1" ht="24.2" customHeight="1">
      <c r="A731" s="35"/>
      <c r="B731" s="36"/>
      <c r="C731" s="192" t="s">
        <v>631</v>
      </c>
      <c r="D731" s="192" t="s">
        <v>178</v>
      </c>
      <c r="E731" s="193" t="s">
        <v>632</v>
      </c>
      <c r="F731" s="194" t="s">
        <v>633</v>
      </c>
      <c r="G731" s="195" t="s">
        <v>181</v>
      </c>
      <c r="H731" s="196">
        <v>7</v>
      </c>
      <c r="I731" s="197"/>
      <c r="J731" s="198">
        <f>ROUND(I731*H731,2)</f>
        <v>0</v>
      </c>
      <c r="K731" s="194" t="s">
        <v>224</v>
      </c>
      <c r="L731" s="40"/>
      <c r="M731" s="199" t="s">
        <v>1</v>
      </c>
      <c r="N731" s="200" t="s">
        <v>41</v>
      </c>
      <c r="O731" s="72"/>
      <c r="P731" s="201">
        <f>O731*H731</f>
        <v>0</v>
      </c>
      <c r="Q731" s="201">
        <v>0</v>
      </c>
      <c r="R731" s="201">
        <f>Q731*H731</f>
        <v>0</v>
      </c>
      <c r="S731" s="201">
        <v>2.4E-2</v>
      </c>
      <c r="T731" s="202">
        <f>S731*H731</f>
        <v>0.16800000000000001</v>
      </c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R731" s="203" t="s">
        <v>309</v>
      </c>
      <c r="AT731" s="203" t="s">
        <v>178</v>
      </c>
      <c r="AU731" s="203" t="s">
        <v>176</v>
      </c>
      <c r="AY731" s="18" t="s">
        <v>175</v>
      </c>
      <c r="BE731" s="204">
        <f>IF(N731="základní",J731,0)</f>
        <v>0</v>
      </c>
      <c r="BF731" s="204">
        <f>IF(N731="snížená",J731,0)</f>
        <v>0</v>
      </c>
      <c r="BG731" s="204">
        <f>IF(N731="zákl. přenesená",J731,0)</f>
        <v>0</v>
      </c>
      <c r="BH731" s="204">
        <f>IF(N731="sníž. přenesená",J731,0)</f>
        <v>0</v>
      </c>
      <c r="BI731" s="204">
        <f>IF(N731="nulová",J731,0)</f>
        <v>0</v>
      </c>
      <c r="BJ731" s="18" t="s">
        <v>83</v>
      </c>
      <c r="BK731" s="204">
        <f>ROUND(I731*H731,2)</f>
        <v>0</v>
      </c>
      <c r="BL731" s="18" t="s">
        <v>309</v>
      </c>
      <c r="BM731" s="203" t="s">
        <v>634</v>
      </c>
    </row>
    <row r="732" spans="1:65" s="2" customFormat="1" ht="11.25">
      <c r="A732" s="35"/>
      <c r="B732" s="36"/>
      <c r="C732" s="37"/>
      <c r="D732" s="227" t="s">
        <v>193</v>
      </c>
      <c r="E732" s="37"/>
      <c r="F732" s="228" t="s">
        <v>635</v>
      </c>
      <c r="G732" s="37"/>
      <c r="H732" s="37"/>
      <c r="I732" s="229"/>
      <c r="J732" s="37"/>
      <c r="K732" s="37"/>
      <c r="L732" s="40"/>
      <c r="M732" s="230"/>
      <c r="N732" s="231"/>
      <c r="O732" s="72"/>
      <c r="P732" s="72"/>
      <c r="Q732" s="72"/>
      <c r="R732" s="72"/>
      <c r="S732" s="72"/>
      <c r="T732" s="73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T732" s="18" t="s">
        <v>193</v>
      </c>
      <c r="AU732" s="18" t="s">
        <v>176</v>
      </c>
    </row>
    <row r="733" spans="1:65" s="13" customFormat="1" ht="22.5">
      <c r="B733" s="205"/>
      <c r="C733" s="206"/>
      <c r="D733" s="207" t="s">
        <v>184</v>
      </c>
      <c r="E733" s="208" t="s">
        <v>1</v>
      </c>
      <c r="F733" s="209" t="s">
        <v>206</v>
      </c>
      <c r="G733" s="206"/>
      <c r="H733" s="208" t="s">
        <v>1</v>
      </c>
      <c r="I733" s="210"/>
      <c r="J733" s="206"/>
      <c r="K733" s="206"/>
      <c r="L733" s="211"/>
      <c r="M733" s="212"/>
      <c r="N733" s="213"/>
      <c r="O733" s="213"/>
      <c r="P733" s="213"/>
      <c r="Q733" s="213"/>
      <c r="R733" s="213"/>
      <c r="S733" s="213"/>
      <c r="T733" s="214"/>
      <c r="AT733" s="215" t="s">
        <v>184</v>
      </c>
      <c r="AU733" s="215" t="s">
        <v>176</v>
      </c>
      <c r="AV733" s="13" t="s">
        <v>83</v>
      </c>
      <c r="AW733" s="13" t="s">
        <v>34</v>
      </c>
      <c r="AX733" s="13" t="s">
        <v>76</v>
      </c>
      <c r="AY733" s="215" t="s">
        <v>175</v>
      </c>
    </row>
    <row r="734" spans="1:65" s="13" customFormat="1" ht="11.25">
      <c r="B734" s="205"/>
      <c r="C734" s="206"/>
      <c r="D734" s="207" t="s">
        <v>184</v>
      </c>
      <c r="E734" s="208" t="s">
        <v>1</v>
      </c>
      <c r="F734" s="209" t="s">
        <v>187</v>
      </c>
      <c r="G734" s="206"/>
      <c r="H734" s="208" t="s">
        <v>1</v>
      </c>
      <c r="I734" s="210"/>
      <c r="J734" s="206"/>
      <c r="K734" s="206"/>
      <c r="L734" s="211"/>
      <c r="M734" s="212"/>
      <c r="N734" s="213"/>
      <c r="O734" s="213"/>
      <c r="P734" s="213"/>
      <c r="Q734" s="213"/>
      <c r="R734" s="213"/>
      <c r="S734" s="213"/>
      <c r="T734" s="214"/>
      <c r="AT734" s="215" t="s">
        <v>184</v>
      </c>
      <c r="AU734" s="215" t="s">
        <v>176</v>
      </c>
      <c r="AV734" s="13" t="s">
        <v>83</v>
      </c>
      <c r="AW734" s="13" t="s">
        <v>34</v>
      </c>
      <c r="AX734" s="13" t="s">
        <v>76</v>
      </c>
      <c r="AY734" s="215" t="s">
        <v>175</v>
      </c>
    </row>
    <row r="735" spans="1:65" s="13" customFormat="1" ht="11.25">
      <c r="B735" s="205"/>
      <c r="C735" s="206"/>
      <c r="D735" s="207" t="s">
        <v>184</v>
      </c>
      <c r="E735" s="208" t="s">
        <v>1</v>
      </c>
      <c r="F735" s="209" t="s">
        <v>207</v>
      </c>
      <c r="G735" s="206"/>
      <c r="H735" s="208" t="s">
        <v>1</v>
      </c>
      <c r="I735" s="210"/>
      <c r="J735" s="206"/>
      <c r="K735" s="206"/>
      <c r="L735" s="211"/>
      <c r="M735" s="212"/>
      <c r="N735" s="213"/>
      <c r="O735" s="213"/>
      <c r="P735" s="213"/>
      <c r="Q735" s="213"/>
      <c r="R735" s="213"/>
      <c r="S735" s="213"/>
      <c r="T735" s="214"/>
      <c r="AT735" s="215" t="s">
        <v>184</v>
      </c>
      <c r="AU735" s="215" t="s">
        <v>176</v>
      </c>
      <c r="AV735" s="13" t="s">
        <v>83</v>
      </c>
      <c r="AW735" s="13" t="s">
        <v>34</v>
      </c>
      <c r="AX735" s="13" t="s">
        <v>76</v>
      </c>
      <c r="AY735" s="215" t="s">
        <v>175</v>
      </c>
    </row>
    <row r="736" spans="1:65" s="14" customFormat="1" ht="11.25">
      <c r="B736" s="216"/>
      <c r="C736" s="217"/>
      <c r="D736" s="207" t="s">
        <v>184</v>
      </c>
      <c r="E736" s="218" t="s">
        <v>1</v>
      </c>
      <c r="F736" s="219" t="s">
        <v>209</v>
      </c>
      <c r="G736" s="217"/>
      <c r="H736" s="220">
        <v>5</v>
      </c>
      <c r="I736" s="221"/>
      <c r="J736" s="217"/>
      <c r="K736" s="217"/>
      <c r="L736" s="222"/>
      <c r="M736" s="223"/>
      <c r="N736" s="224"/>
      <c r="O736" s="224"/>
      <c r="P736" s="224"/>
      <c r="Q736" s="224"/>
      <c r="R736" s="224"/>
      <c r="S736" s="224"/>
      <c r="T736" s="225"/>
      <c r="AT736" s="226" t="s">
        <v>184</v>
      </c>
      <c r="AU736" s="226" t="s">
        <v>176</v>
      </c>
      <c r="AV736" s="14" t="s">
        <v>85</v>
      </c>
      <c r="AW736" s="14" t="s">
        <v>34</v>
      </c>
      <c r="AX736" s="14" t="s">
        <v>76</v>
      </c>
      <c r="AY736" s="226" t="s">
        <v>175</v>
      </c>
    </row>
    <row r="737" spans="1:65" s="13" customFormat="1" ht="11.25">
      <c r="B737" s="205"/>
      <c r="C737" s="206"/>
      <c r="D737" s="207" t="s">
        <v>184</v>
      </c>
      <c r="E737" s="208" t="s">
        <v>1</v>
      </c>
      <c r="F737" s="209" t="s">
        <v>215</v>
      </c>
      <c r="G737" s="206"/>
      <c r="H737" s="208" t="s">
        <v>1</v>
      </c>
      <c r="I737" s="210"/>
      <c r="J737" s="206"/>
      <c r="K737" s="206"/>
      <c r="L737" s="211"/>
      <c r="M737" s="212"/>
      <c r="N737" s="213"/>
      <c r="O737" s="213"/>
      <c r="P737" s="213"/>
      <c r="Q737" s="213"/>
      <c r="R737" s="213"/>
      <c r="S737" s="213"/>
      <c r="T737" s="214"/>
      <c r="AT737" s="215" t="s">
        <v>184</v>
      </c>
      <c r="AU737" s="215" t="s">
        <v>176</v>
      </c>
      <c r="AV737" s="13" t="s">
        <v>83</v>
      </c>
      <c r="AW737" s="13" t="s">
        <v>34</v>
      </c>
      <c r="AX737" s="13" t="s">
        <v>76</v>
      </c>
      <c r="AY737" s="215" t="s">
        <v>175</v>
      </c>
    </row>
    <row r="738" spans="1:65" s="14" customFormat="1" ht="11.25">
      <c r="B738" s="216"/>
      <c r="C738" s="217"/>
      <c r="D738" s="207" t="s">
        <v>184</v>
      </c>
      <c r="E738" s="218" t="s">
        <v>1</v>
      </c>
      <c r="F738" s="219" t="s">
        <v>85</v>
      </c>
      <c r="G738" s="217"/>
      <c r="H738" s="220">
        <v>2</v>
      </c>
      <c r="I738" s="221"/>
      <c r="J738" s="217"/>
      <c r="K738" s="217"/>
      <c r="L738" s="222"/>
      <c r="M738" s="223"/>
      <c r="N738" s="224"/>
      <c r="O738" s="224"/>
      <c r="P738" s="224"/>
      <c r="Q738" s="224"/>
      <c r="R738" s="224"/>
      <c r="S738" s="224"/>
      <c r="T738" s="225"/>
      <c r="AT738" s="226" t="s">
        <v>184</v>
      </c>
      <c r="AU738" s="226" t="s">
        <v>176</v>
      </c>
      <c r="AV738" s="14" t="s">
        <v>85</v>
      </c>
      <c r="AW738" s="14" t="s">
        <v>34</v>
      </c>
      <c r="AX738" s="14" t="s">
        <v>76</v>
      </c>
      <c r="AY738" s="226" t="s">
        <v>175</v>
      </c>
    </row>
    <row r="739" spans="1:65" s="2" customFormat="1" ht="24.2" customHeight="1">
      <c r="A739" s="35"/>
      <c r="B739" s="36"/>
      <c r="C739" s="192" t="s">
        <v>636</v>
      </c>
      <c r="D739" s="192" t="s">
        <v>178</v>
      </c>
      <c r="E739" s="193" t="s">
        <v>637</v>
      </c>
      <c r="F739" s="194" t="s">
        <v>638</v>
      </c>
      <c r="G739" s="195" t="s">
        <v>181</v>
      </c>
      <c r="H739" s="196">
        <v>4</v>
      </c>
      <c r="I739" s="197"/>
      <c r="J739" s="198">
        <f>ROUND(I739*H739,2)</f>
        <v>0</v>
      </c>
      <c r="K739" s="194" t="s">
        <v>224</v>
      </c>
      <c r="L739" s="40"/>
      <c r="M739" s="199" t="s">
        <v>1</v>
      </c>
      <c r="N739" s="200" t="s">
        <v>41</v>
      </c>
      <c r="O739" s="72"/>
      <c r="P739" s="201">
        <f>O739*H739</f>
        <v>0</v>
      </c>
      <c r="Q739" s="201">
        <v>0</v>
      </c>
      <c r="R739" s="201">
        <f>Q739*H739</f>
        <v>0</v>
      </c>
      <c r="S739" s="201">
        <v>2.8000000000000001E-2</v>
      </c>
      <c r="T739" s="202">
        <f>S739*H739</f>
        <v>0.112</v>
      </c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R739" s="203" t="s">
        <v>309</v>
      </c>
      <c r="AT739" s="203" t="s">
        <v>178</v>
      </c>
      <c r="AU739" s="203" t="s">
        <v>176</v>
      </c>
      <c r="AY739" s="18" t="s">
        <v>175</v>
      </c>
      <c r="BE739" s="204">
        <f>IF(N739="základní",J739,0)</f>
        <v>0</v>
      </c>
      <c r="BF739" s="204">
        <f>IF(N739="snížená",J739,0)</f>
        <v>0</v>
      </c>
      <c r="BG739" s="204">
        <f>IF(N739="zákl. přenesená",J739,0)</f>
        <v>0</v>
      </c>
      <c r="BH739" s="204">
        <f>IF(N739="sníž. přenesená",J739,0)</f>
        <v>0</v>
      </c>
      <c r="BI739" s="204">
        <f>IF(N739="nulová",J739,0)</f>
        <v>0</v>
      </c>
      <c r="BJ739" s="18" t="s">
        <v>83</v>
      </c>
      <c r="BK739" s="204">
        <f>ROUND(I739*H739,2)</f>
        <v>0</v>
      </c>
      <c r="BL739" s="18" t="s">
        <v>309</v>
      </c>
      <c r="BM739" s="203" t="s">
        <v>639</v>
      </c>
    </row>
    <row r="740" spans="1:65" s="2" customFormat="1" ht="11.25">
      <c r="A740" s="35"/>
      <c r="B740" s="36"/>
      <c r="C740" s="37"/>
      <c r="D740" s="227" t="s">
        <v>193</v>
      </c>
      <c r="E740" s="37"/>
      <c r="F740" s="228" t="s">
        <v>640</v>
      </c>
      <c r="G740" s="37"/>
      <c r="H740" s="37"/>
      <c r="I740" s="229"/>
      <c r="J740" s="37"/>
      <c r="K740" s="37"/>
      <c r="L740" s="40"/>
      <c r="M740" s="230"/>
      <c r="N740" s="231"/>
      <c r="O740" s="72"/>
      <c r="P740" s="72"/>
      <c r="Q740" s="72"/>
      <c r="R740" s="72"/>
      <c r="S740" s="72"/>
      <c r="T740" s="73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T740" s="18" t="s">
        <v>193</v>
      </c>
      <c r="AU740" s="18" t="s">
        <v>176</v>
      </c>
    </row>
    <row r="741" spans="1:65" s="13" customFormat="1" ht="22.5">
      <c r="B741" s="205"/>
      <c r="C741" s="206"/>
      <c r="D741" s="207" t="s">
        <v>184</v>
      </c>
      <c r="E741" s="208" t="s">
        <v>1</v>
      </c>
      <c r="F741" s="209" t="s">
        <v>206</v>
      </c>
      <c r="G741" s="206"/>
      <c r="H741" s="208" t="s">
        <v>1</v>
      </c>
      <c r="I741" s="210"/>
      <c r="J741" s="206"/>
      <c r="K741" s="206"/>
      <c r="L741" s="211"/>
      <c r="M741" s="212"/>
      <c r="N741" s="213"/>
      <c r="O741" s="213"/>
      <c r="P741" s="213"/>
      <c r="Q741" s="213"/>
      <c r="R741" s="213"/>
      <c r="S741" s="213"/>
      <c r="T741" s="214"/>
      <c r="AT741" s="215" t="s">
        <v>184</v>
      </c>
      <c r="AU741" s="215" t="s">
        <v>176</v>
      </c>
      <c r="AV741" s="13" t="s">
        <v>83</v>
      </c>
      <c r="AW741" s="13" t="s">
        <v>34</v>
      </c>
      <c r="AX741" s="13" t="s">
        <v>76</v>
      </c>
      <c r="AY741" s="215" t="s">
        <v>175</v>
      </c>
    </row>
    <row r="742" spans="1:65" s="13" customFormat="1" ht="11.25">
      <c r="B742" s="205"/>
      <c r="C742" s="206"/>
      <c r="D742" s="207" t="s">
        <v>184</v>
      </c>
      <c r="E742" s="208" t="s">
        <v>1</v>
      </c>
      <c r="F742" s="209" t="s">
        <v>187</v>
      </c>
      <c r="G742" s="206"/>
      <c r="H742" s="208" t="s">
        <v>1</v>
      </c>
      <c r="I742" s="210"/>
      <c r="J742" s="206"/>
      <c r="K742" s="206"/>
      <c r="L742" s="211"/>
      <c r="M742" s="212"/>
      <c r="N742" s="213"/>
      <c r="O742" s="213"/>
      <c r="P742" s="213"/>
      <c r="Q742" s="213"/>
      <c r="R742" s="213"/>
      <c r="S742" s="213"/>
      <c r="T742" s="214"/>
      <c r="AT742" s="215" t="s">
        <v>184</v>
      </c>
      <c r="AU742" s="215" t="s">
        <v>176</v>
      </c>
      <c r="AV742" s="13" t="s">
        <v>83</v>
      </c>
      <c r="AW742" s="13" t="s">
        <v>34</v>
      </c>
      <c r="AX742" s="13" t="s">
        <v>76</v>
      </c>
      <c r="AY742" s="215" t="s">
        <v>175</v>
      </c>
    </row>
    <row r="743" spans="1:65" s="13" customFormat="1" ht="11.25">
      <c r="B743" s="205"/>
      <c r="C743" s="206"/>
      <c r="D743" s="207" t="s">
        <v>184</v>
      </c>
      <c r="E743" s="208" t="s">
        <v>1</v>
      </c>
      <c r="F743" s="209" t="s">
        <v>207</v>
      </c>
      <c r="G743" s="206"/>
      <c r="H743" s="208" t="s">
        <v>1</v>
      </c>
      <c r="I743" s="210"/>
      <c r="J743" s="206"/>
      <c r="K743" s="206"/>
      <c r="L743" s="211"/>
      <c r="M743" s="212"/>
      <c r="N743" s="213"/>
      <c r="O743" s="213"/>
      <c r="P743" s="213"/>
      <c r="Q743" s="213"/>
      <c r="R743" s="213"/>
      <c r="S743" s="213"/>
      <c r="T743" s="214"/>
      <c r="AT743" s="215" t="s">
        <v>184</v>
      </c>
      <c r="AU743" s="215" t="s">
        <v>176</v>
      </c>
      <c r="AV743" s="13" t="s">
        <v>83</v>
      </c>
      <c r="AW743" s="13" t="s">
        <v>34</v>
      </c>
      <c r="AX743" s="13" t="s">
        <v>76</v>
      </c>
      <c r="AY743" s="215" t="s">
        <v>175</v>
      </c>
    </row>
    <row r="744" spans="1:65" s="14" customFormat="1" ht="11.25">
      <c r="B744" s="216"/>
      <c r="C744" s="217"/>
      <c r="D744" s="207" t="s">
        <v>184</v>
      </c>
      <c r="E744" s="218" t="s">
        <v>1</v>
      </c>
      <c r="F744" s="219" t="s">
        <v>182</v>
      </c>
      <c r="G744" s="217"/>
      <c r="H744" s="220">
        <v>4</v>
      </c>
      <c r="I744" s="221"/>
      <c r="J744" s="217"/>
      <c r="K744" s="217"/>
      <c r="L744" s="222"/>
      <c r="M744" s="223"/>
      <c r="N744" s="224"/>
      <c r="O744" s="224"/>
      <c r="P744" s="224"/>
      <c r="Q744" s="224"/>
      <c r="R744" s="224"/>
      <c r="S744" s="224"/>
      <c r="T744" s="225"/>
      <c r="AT744" s="226" t="s">
        <v>184</v>
      </c>
      <c r="AU744" s="226" t="s">
        <v>176</v>
      </c>
      <c r="AV744" s="14" t="s">
        <v>85</v>
      </c>
      <c r="AW744" s="14" t="s">
        <v>34</v>
      </c>
      <c r="AX744" s="14" t="s">
        <v>76</v>
      </c>
      <c r="AY744" s="226" t="s">
        <v>175</v>
      </c>
    </row>
    <row r="745" spans="1:65" s="2" customFormat="1" ht="21.75" customHeight="1">
      <c r="A745" s="35"/>
      <c r="B745" s="36"/>
      <c r="C745" s="192" t="s">
        <v>641</v>
      </c>
      <c r="D745" s="192" t="s">
        <v>178</v>
      </c>
      <c r="E745" s="193" t="s">
        <v>642</v>
      </c>
      <c r="F745" s="194" t="s">
        <v>643</v>
      </c>
      <c r="G745" s="195" t="s">
        <v>181</v>
      </c>
      <c r="H745" s="196">
        <v>13</v>
      </c>
      <c r="I745" s="197"/>
      <c r="J745" s="198">
        <f>ROUND(I745*H745,2)</f>
        <v>0</v>
      </c>
      <c r="K745" s="194" t="s">
        <v>224</v>
      </c>
      <c r="L745" s="40"/>
      <c r="M745" s="199" t="s">
        <v>1</v>
      </c>
      <c r="N745" s="200" t="s">
        <v>41</v>
      </c>
      <c r="O745" s="72"/>
      <c r="P745" s="201">
        <f>O745*H745</f>
        <v>0</v>
      </c>
      <c r="Q745" s="201">
        <v>0</v>
      </c>
      <c r="R745" s="201">
        <f>Q745*H745</f>
        <v>0</v>
      </c>
      <c r="S745" s="201">
        <v>1.2999999999999999E-2</v>
      </c>
      <c r="T745" s="202">
        <f>S745*H745</f>
        <v>0.16899999999999998</v>
      </c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R745" s="203" t="s">
        <v>309</v>
      </c>
      <c r="AT745" s="203" t="s">
        <v>178</v>
      </c>
      <c r="AU745" s="203" t="s">
        <v>176</v>
      </c>
      <c r="AY745" s="18" t="s">
        <v>175</v>
      </c>
      <c r="BE745" s="204">
        <f>IF(N745="základní",J745,0)</f>
        <v>0</v>
      </c>
      <c r="BF745" s="204">
        <f>IF(N745="snížená",J745,0)</f>
        <v>0</v>
      </c>
      <c r="BG745" s="204">
        <f>IF(N745="zákl. přenesená",J745,0)</f>
        <v>0</v>
      </c>
      <c r="BH745" s="204">
        <f>IF(N745="sníž. přenesená",J745,0)</f>
        <v>0</v>
      </c>
      <c r="BI745" s="204">
        <f>IF(N745="nulová",J745,0)</f>
        <v>0</v>
      </c>
      <c r="BJ745" s="18" t="s">
        <v>83</v>
      </c>
      <c r="BK745" s="204">
        <f>ROUND(I745*H745,2)</f>
        <v>0</v>
      </c>
      <c r="BL745" s="18" t="s">
        <v>309</v>
      </c>
      <c r="BM745" s="203" t="s">
        <v>644</v>
      </c>
    </row>
    <row r="746" spans="1:65" s="2" customFormat="1" ht="11.25">
      <c r="A746" s="35"/>
      <c r="B746" s="36"/>
      <c r="C746" s="37"/>
      <c r="D746" s="227" t="s">
        <v>193</v>
      </c>
      <c r="E746" s="37"/>
      <c r="F746" s="228" t="s">
        <v>645</v>
      </c>
      <c r="G746" s="37"/>
      <c r="H746" s="37"/>
      <c r="I746" s="229"/>
      <c r="J746" s="37"/>
      <c r="K746" s="37"/>
      <c r="L746" s="40"/>
      <c r="M746" s="230"/>
      <c r="N746" s="231"/>
      <c r="O746" s="72"/>
      <c r="P746" s="72"/>
      <c r="Q746" s="72"/>
      <c r="R746" s="72"/>
      <c r="S746" s="72"/>
      <c r="T746" s="73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T746" s="18" t="s">
        <v>193</v>
      </c>
      <c r="AU746" s="18" t="s">
        <v>176</v>
      </c>
    </row>
    <row r="747" spans="1:65" s="13" customFormat="1" ht="22.5">
      <c r="B747" s="205"/>
      <c r="C747" s="206"/>
      <c r="D747" s="207" t="s">
        <v>184</v>
      </c>
      <c r="E747" s="208" t="s">
        <v>1</v>
      </c>
      <c r="F747" s="209" t="s">
        <v>206</v>
      </c>
      <c r="G747" s="206"/>
      <c r="H747" s="208" t="s">
        <v>1</v>
      </c>
      <c r="I747" s="210"/>
      <c r="J747" s="206"/>
      <c r="K747" s="206"/>
      <c r="L747" s="211"/>
      <c r="M747" s="212"/>
      <c r="N747" s="213"/>
      <c r="O747" s="213"/>
      <c r="P747" s="213"/>
      <c r="Q747" s="213"/>
      <c r="R747" s="213"/>
      <c r="S747" s="213"/>
      <c r="T747" s="214"/>
      <c r="AT747" s="215" t="s">
        <v>184</v>
      </c>
      <c r="AU747" s="215" t="s">
        <v>176</v>
      </c>
      <c r="AV747" s="13" t="s">
        <v>83</v>
      </c>
      <c r="AW747" s="13" t="s">
        <v>34</v>
      </c>
      <c r="AX747" s="13" t="s">
        <v>76</v>
      </c>
      <c r="AY747" s="215" t="s">
        <v>175</v>
      </c>
    </row>
    <row r="748" spans="1:65" s="13" customFormat="1" ht="11.25">
      <c r="B748" s="205"/>
      <c r="C748" s="206"/>
      <c r="D748" s="207" t="s">
        <v>184</v>
      </c>
      <c r="E748" s="208" t="s">
        <v>1</v>
      </c>
      <c r="F748" s="209" t="s">
        <v>187</v>
      </c>
      <c r="G748" s="206"/>
      <c r="H748" s="208" t="s">
        <v>1</v>
      </c>
      <c r="I748" s="210"/>
      <c r="J748" s="206"/>
      <c r="K748" s="206"/>
      <c r="L748" s="211"/>
      <c r="M748" s="212"/>
      <c r="N748" s="213"/>
      <c r="O748" s="213"/>
      <c r="P748" s="213"/>
      <c r="Q748" s="213"/>
      <c r="R748" s="213"/>
      <c r="S748" s="213"/>
      <c r="T748" s="214"/>
      <c r="AT748" s="215" t="s">
        <v>184</v>
      </c>
      <c r="AU748" s="215" t="s">
        <v>176</v>
      </c>
      <c r="AV748" s="13" t="s">
        <v>83</v>
      </c>
      <c r="AW748" s="13" t="s">
        <v>34</v>
      </c>
      <c r="AX748" s="13" t="s">
        <v>76</v>
      </c>
      <c r="AY748" s="215" t="s">
        <v>175</v>
      </c>
    </row>
    <row r="749" spans="1:65" s="13" customFormat="1" ht="11.25">
      <c r="B749" s="205"/>
      <c r="C749" s="206"/>
      <c r="D749" s="207" t="s">
        <v>184</v>
      </c>
      <c r="E749" s="208" t="s">
        <v>1</v>
      </c>
      <c r="F749" s="209" t="s">
        <v>207</v>
      </c>
      <c r="G749" s="206"/>
      <c r="H749" s="208" t="s">
        <v>1</v>
      </c>
      <c r="I749" s="210"/>
      <c r="J749" s="206"/>
      <c r="K749" s="206"/>
      <c r="L749" s="211"/>
      <c r="M749" s="212"/>
      <c r="N749" s="213"/>
      <c r="O749" s="213"/>
      <c r="P749" s="213"/>
      <c r="Q749" s="213"/>
      <c r="R749" s="213"/>
      <c r="S749" s="213"/>
      <c r="T749" s="214"/>
      <c r="AT749" s="215" t="s">
        <v>184</v>
      </c>
      <c r="AU749" s="215" t="s">
        <v>176</v>
      </c>
      <c r="AV749" s="13" t="s">
        <v>83</v>
      </c>
      <c r="AW749" s="13" t="s">
        <v>34</v>
      </c>
      <c r="AX749" s="13" t="s">
        <v>76</v>
      </c>
      <c r="AY749" s="215" t="s">
        <v>175</v>
      </c>
    </row>
    <row r="750" spans="1:65" s="14" customFormat="1" ht="11.25">
      <c r="B750" s="216"/>
      <c r="C750" s="217"/>
      <c r="D750" s="207" t="s">
        <v>184</v>
      </c>
      <c r="E750" s="218" t="s">
        <v>1</v>
      </c>
      <c r="F750" s="219" t="s">
        <v>221</v>
      </c>
      <c r="G750" s="217"/>
      <c r="H750" s="220">
        <v>6</v>
      </c>
      <c r="I750" s="221"/>
      <c r="J750" s="217"/>
      <c r="K750" s="217"/>
      <c r="L750" s="222"/>
      <c r="M750" s="223"/>
      <c r="N750" s="224"/>
      <c r="O750" s="224"/>
      <c r="P750" s="224"/>
      <c r="Q750" s="224"/>
      <c r="R750" s="224"/>
      <c r="S750" s="224"/>
      <c r="T750" s="225"/>
      <c r="AT750" s="226" t="s">
        <v>184</v>
      </c>
      <c r="AU750" s="226" t="s">
        <v>176</v>
      </c>
      <c r="AV750" s="14" t="s">
        <v>85</v>
      </c>
      <c r="AW750" s="14" t="s">
        <v>34</v>
      </c>
      <c r="AX750" s="14" t="s">
        <v>76</v>
      </c>
      <c r="AY750" s="226" t="s">
        <v>175</v>
      </c>
    </row>
    <row r="751" spans="1:65" s="13" customFormat="1" ht="11.25">
      <c r="B751" s="205"/>
      <c r="C751" s="206"/>
      <c r="D751" s="207" t="s">
        <v>184</v>
      </c>
      <c r="E751" s="208" t="s">
        <v>1</v>
      </c>
      <c r="F751" s="209" t="s">
        <v>215</v>
      </c>
      <c r="G751" s="206"/>
      <c r="H751" s="208" t="s">
        <v>1</v>
      </c>
      <c r="I751" s="210"/>
      <c r="J751" s="206"/>
      <c r="K751" s="206"/>
      <c r="L751" s="211"/>
      <c r="M751" s="212"/>
      <c r="N751" s="213"/>
      <c r="O751" s="213"/>
      <c r="P751" s="213"/>
      <c r="Q751" s="213"/>
      <c r="R751" s="213"/>
      <c r="S751" s="213"/>
      <c r="T751" s="214"/>
      <c r="AT751" s="215" t="s">
        <v>184</v>
      </c>
      <c r="AU751" s="215" t="s">
        <v>176</v>
      </c>
      <c r="AV751" s="13" t="s">
        <v>83</v>
      </c>
      <c r="AW751" s="13" t="s">
        <v>34</v>
      </c>
      <c r="AX751" s="13" t="s">
        <v>76</v>
      </c>
      <c r="AY751" s="215" t="s">
        <v>175</v>
      </c>
    </row>
    <row r="752" spans="1:65" s="14" customFormat="1" ht="11.25">
      <c r="B752" s="216"/>
      <c r="C752" s="217"/>
      <c r="D752" s="207" t="s">
        <v>184</v>
      </c>
      <c r="E752" s="218" t="s">
        <v>1</v>
      </c>
      <c r="F752" s="219" t="s">
        <v>200</v>
      </c>
      <c r="G752" s="217"/>
      <c r="H752" s="220">
        <v>7</v>
      </c>
      <c r="I752" s="221"/>
      <c r="J752" s="217"/>
      <c r="K752" s="217"/>
      <c r="L752" s="222"/>
      <c r="M752" s="223"/>
      <c r="N752" s="224"/>
      <c r="O752" s="224"/>
      <c r="P752" s="224"/>
      <c r="Q752" s="224"/>
      <c r="R752" s="224"/>
      <c r="S752" s="224"/>
      <c r="T752" s="225"/>
      <c r="AT752" s="226" t="s">
        <v>184</v>
      </c>
      <c r="AU752" s="226" t="s">
        <v>176</v>
      </c>
      <c r="AV752" s="14" t="s">
        <v>85</v>
      </c>
      <c r="AW752" s="14" t="s">
        <v>34</v>
      </c>
      <c r="AX752" s="14" t="s">
        <v>76</v>
      </c>
      <c r="AY752" s="226" t="s">
        <v>175</v>
      </c>
    </row>
    <row r="753" spans="1:65" s="2" customFormat="1" ht="24.2" customHeight="1">
      <c r="A753" s="35"/>
      <c r="B753" s="36"/>
      <c r="C753" s="192" t="s">
        <v>646</v>
      </c>
      <c r="D753" s="192" t="s">
        <v>178</v>
      </c>
      <c r="E753" s="193" t="s">
        <v>647</v>
      </c>
      <c r="F753" s="194" t="s">
        <v>648</v>
      </c>
      <c r="G753" s="195" t="s">
        <v>181</v>
      </c>
      <c r="H753" s="196">
        <v>1</v>
      </c>
      <c r="I753" s="197"/>
      <c r="J753" s="198">
        <f>ROUND(I753*H753,2)</f>
        <v>0</v>
      </c>
      <c r="K753" s="194" t="s">
        <v>224</v>
      </c>
      <c r="L753" s="40"/>
      <c r="M753" s="199" t="s">
        <v>1</v>
      </c>
      <c r="N753" s="200" t="s">
        <v>41</v>
      </c>
      <c r="O753" s="72"/>
      <c r="P753" s="201">
        <f>O753*H753</f>
        <v>0</v>
      </c>
      <c r="Q753" s="201">
        <v>0</v>
      </c>
      <c r="R753" s="201">
        <f>Q753*H753</f>
        <v>0</v>
      </c>
      <c r="S753" s="201">
        <v>1.4999999999999999E-2</v>
      </c>
      <c r="T753" s="202">
        <f>S753*H753</f>
        <v>1.4999999999999999E-2</v>
      </c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R753" s="203" t="s">
        <v>309</v>
      </c>
      <c r="AT753" s="203" t="s">
        <v>178</v>
      </c>
      <c r="AU753" s="203" t="s">
        <v>176</v>
      </c>
      <c r="AY753" s="18" t="s">
        <v>175</v>
      </c>
      <c r="BE753" s="204">
        <f>IF(N753="základní",J753,0)</f>
        <v>0</v>
      </c>
      <c r="BF753" s="204">
        <f>IF(N753="snížená",J753,0)</f>
        <v>0</v>
      </c>
      <c r="BG753" s="204">
        <f>IF(N753="zákl. přenesená",J753,0)</f>
        <v>0</v>
      </c>
      <c r="BH753" s="204">
        <f>IF(N753="sníž. přenesená",J753,0)</f>
        <v>0</v>
      </c>
      <c r="BI753" s="204">
        <f>IF(N753="nulová",J753,0)</f>
        <v>0</v>
      </c>
      <c r="BJ753" s="18" t="s">
        <v>83</v>
      </c>
      <c r="BK753" s="204">
        <f>ROUND(I753*H753,2)</f>
        <v>0</v>
      </c>
      <c r="BL753" s="18" t="s">
        <v>309</v>
      </c>
      <c r="BM753" s="203" t="s">
        <v>649</v>
      </c>
    </row>
    <row r="754" spans="1:65" s="2" customFormat="1" ht="11.25">
      <c r="A754" s="35"/>
      <c r="B754" s="36"/>
      <c r="C754" s="37"/>
      <c r="D754" s="227" t="s">
        <v>193</v>
      </c>
      <c r="E754" s="37"/>
      <c r="F754" s="228" t="s">
        <v>650</v>
      </c>
      <c r="G754" s="37"/>
      <c r="H754" s="37"/>
      <c r="I754" s="229"/>
      <c r="J754" s="37"/>
      <c r="K754" s="37"/>
      <c r="L754" s="40"/>
      <c r="M754" s="230"/>
      <c r="N754" s="231"/>
      <c r="O754" s="72"/>
      <c r="P754" s="72"/>
      <c r="Q754" s="72"/>
      <c r="R754" s="72"/>
      <c r="S754" s="72"/>
      <c r="T754" s="73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T754" s="18" t="s">
        <v>193</v>
      </c>
      <c r="AU754" s="18" t="s">
        <v>176</v>
      </c>
    </row>
    <row r="755" spans="1:65" s="13" customFormat="1" ht="22.5">
      <c r="B755" s="205"/>
      <c r="C755" s="206"/>
      <c r="D755" s="207" t="s">
        <v>184</v>
      </c>
      <c r="E755" s="208" t="s">
        <v>1</v>
      </c>
      <c r="F755" s="209" t="s">
        <v>206</v>
      </c>
      <c r="G755" s="206"/>
      <c r="H755" s="208" t="s">
        <v>1</v>
      </c>
      <c r="I755" s="210"/>
      <c r="J755" s="206"/>
      <c r="K755" s="206"/>
      <c r="L755" s="211"/>
      <c r="M755" s="212"/>
      <c r="N755" s="213"/>
      <c r="O755" s="213"/>
      <c r="P755" s="213"/>
      <c r="Q755" s="213"/>
      <c r="R755" s="213"/>
      <c r="S755" s="213"/>
      <c r="T755" s="214"/>
      <c r="AT755" s="215" t="s">
        <v>184</v>
      </c>
      <c r="AU755" s="215" t="s">
        <v>176</v>
      </c>
      <c r="AV755" s="13" t="s">
        <v>83</v>
      </c>
      <c r="AW755" s="13" t="s">
        <v>34</v>
      </c>
      <c r="AX755" s="13" t="s">
        <v>76</v>
      </c>
      <c r="AY755" s="215" t="s">
        <v>175</v>
      </c>
    </row>
    <row r="756" spans="1:65" s="13" customFormat="1" ht="11.25">
      <c r="B756" s="205"/>
      <c r="C756" s="206"/>
      <c r="D756" s="207" t="s">
        <v>184</v>
      </c>
      <c r="E756" s="208" t="s">
        <v>1</v>
      </c>
      <c r="F756" s="209" t="s">
        <v>187</v>
      </c>
      <c r="G756" s="206"/>
      <c r="H756" s="208" t="s">
        <v>1</v>
      </c>
      <c r="I756" s="210"/>
      <c r="J756" s="206"/>
      <c r="K756" s="206"/>
      <c r="L756" s="211"/>
      <c r="M756" s="212"/>
      <c r="N756" s="213"/>
      <c r="O756" s="213"/>
      <c r="P756" s="213"/>
      <c r="Q756" s="213"/>
      <c r="R756" s="213"/>
      <c r="S756" s="213"/>
      <c r="T756" s="214"/>
      <c r="AT756" s="215" t="s">
        <v>184</v>
      </c>
      <c r="AU756" s="215" t="s">
        <v>176</v>
      </c>
      <c r="AV756" s="13" t="s">
        <v>83</v>
      </c>
      <c r="AW756" s="13" t="s">
        <v>34</v>
      </c>
      <c r="AX756" s="13" t="s">
        <v>76</v>
      </c>
      <c r="AY756" s="215" t="s">
        <v>175</v>
      </c>
    </row>
    <row r="757" spans="1:65" s="13" customFormat="1" ht="11.25">
      <c r="B757" s="205"/>
      <c r="C757" s="206"/>
      <c r="D757" s="207" t="s">
        <v>184</v>
      </c>
      <c r="E757" s="208" t="s">
        <v>1</v>
      </c>
      <c r="F757" s="209" t="s">
        <v>207</v>
      </c>
      <c r="G757" s="206"/>
      <c r="H757" s="208" t="s">
        <v>1</v>
      </c>
      <c r="I757" s="210"/>
      <c r="J757" s="206"/>
      <c r="K757" s="206"/>
      <c r="L757" s="211"/>
      <c r="M757" s="212"/>
      <c r="N757" s="213"/>
      <c r="O757" s="213"/>
      <c r="P757" s="213"/>
      <c r="Q757" s="213"/>
      <c r="R757" s="213"/>
      <c r="S757" s="213"/>
      <c r="T757" s="214"/>
      <c r="AT757" s="215" t="s">
        <v>184</v>
      </c>
      <c r="AU757" s="215" t="s">
        <v>176</v>
      </c>
      <c r="AV757" s="13" t="s">
        <v>83</v>
      </c>
      <c r="AW757" s="13" t="s">
        <v>34</v>
      </c>
      <c r="AX757" s="13" t="s">
        <v>76</v>
      </c>
      <c r="AY757" s="215" t="s">
        <v>175</v>
      </c>
    </row>
    <row r="758" spans="1:65" s="14" customFormat="1" ht="11.25">
      <c r="B758" s="216"/>
      <c r="C758" s="217"/>
      <c r="D758" s="207" t="s">
        <v>184</v>
      </c>
      <c r="E758" s="218" t="s">
        <v>1</v>
      </c>
      <c r="F758" s="219" t="s">
        <v>83</v>
      </c>
      <c r="G758" s="217"/>
      <c r="H758" s="220">
        <v>1</v>
      </c>
      <c r="I758" s="221"/>
      <c r="J758" s="217"/>
      <c r="K758" s="217"/>
      <c r="L758" s="222"/>
      <c r="M758" s="223"/>
      <c r="N758" s="224"/>
      <c r="O758" s="224"/>
      <c r="P758" s="224"/>
      <c r="Q758" s="224"/>
      <c r="R758" s="224"/>
      <c r="S758" s="224"/>
      <c r="T758" s="225"/>
      <c r="AT758" s="226" t="s">
        <v>184</v>
      </c>
      <c r="AU758" s="226" t="s">
        <v>176</v>
      </c>
      <c r="AV758" s="14" t="s">
        <v>85</v>
      </c>
      <c r="AW758" s="14" t="s">
        <v>34</v>
      </c>
      <c r="AX758" s="14" t="s">
        <v>76</v>
      </c>
      <c r="AY758" s="226" t="s">
        <v>175</v>
      </c>
    </row>
    <row r="759" spans="1:65" s="2" customFormat="1" ht="24.2" customHeight="1">
      <c r="A759" s="35"/>
      <c r="B759" s="36"/>
      <c r="C759" s="192" t="s">
        <v>651</v>
      </c>
      <c r="D759" s="192" t="s">
        <v>178</v>
      </c>
      <c r="E759" s="193" t="s">
        <v>652</v>
      </c>
      <c r="F759" s="194" t="s">
        <v>653</v>
      </c>
      <c r="G759" s="195" t="s">
        <v>654</v>
      </c>
      <c r="H759" s="196">
        <v>280.74</v>
      </c>
      <c r="I759" s="197"/>
      <c r="J759" s="198">
        <f>ROUND(I759*H759,2)</f>
        <v>0</v>
      </c>
      <c r="K759" s="194" t="s">
        <v>224</v>
      </c>
      <c r="L759" s="40"/>
      <c r="M759" s="199" t="s">
        <v>1</v>
      </c>
      <c r="N759" s="200" t="s">
        <v>41</v>
      </c>
      <c r="O759" s="72"/>
      <c r="P759" s="201">
        <f>O759*H759</f>
        <v>0</v>
      </c>
      <c r="Q759" s="201">
        <v>0</v>
      </c>
      <c r="R759" s="201">
        <f>Q759*H759</f>
        <v>0</v>
      </c>
      <c r="S759" s="201">
        <v>1E-3</v>
      </c>
      <c r="T759" s="202">
        <f>S759*H759</f>
        <v>0.28073999999999999</v>
      </c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R759" s="203" t="s">
        <v>309</v>
      </c>
      <c r="AT759" s="203" t="s">
        <v>178</v>
      </c>
      <c r="AU759" s="203" t="s">
        <v>176</v>
      </c>
      <c r="AY759" s="18" t="s">
        <v>175</v>
      </c>
      <c r="BE759" s="204">
        <f>IF(N759="základní",J759,0)</f>
        <v>0</v>
      </c>
      <c r="BF759" s="204">
        <f>IF(N759="snížená",J759,0)</f>
        <v>0</v>
      </c>
      <c r="BG759" s="204">
        <f>IF(N759="zákl. přenesená",J759,0)</f>
        <v>0</v>
      </c>
      <c r="BH759" s="204">
        <f>IF(N759="sníž. přenesená",J759,0)</f>
        <v>0</v>
      </c>
      <c r="BI759" s="204">
        <f>IF(N759="nulová",J759,0)</f>
        <v>0</v>
      </c>
      <c r="BJ759" s="18" t="s">
        <v>83</v>
      </c>
      <c r="BK759" s="204">
        <f>ROUND(I759*H759,2)</f>
        <v>0</v>
      </c>
      <c r="BL759" s="18" t="s">
        <v>309</v>
      </c>
      <c r="BM759" s="203" t="s">
        <v>655</v>
      </c>
    </row>
    <row r="760" spans="1:65" s="2" customFormat="1" ht="11.25">
      <c r="A760" s="35"/>
      <c r="B760" s="36"/>
      <c r="C760" s="37"/>
      <c r="D760" s="227" t="s">
        <v>193</v>
      </c>
      <c r="E760" s="37"/>
      <c r="F760" s="228" t="s">
        <v>656</v>
      </c>
      <c r="G760" s="37"/>
      <c r="H760" s="37"/>
      <c r="I760" s="229"/>
      <c r="J760" s="37"/>
      <c r="K760" s="37"/>
      <c r="L760" s="40"/>
      <c r="M760" s="230"/>
      <c r="N760" s="231"/>
      <c r="O760" s="72"/>
      <c r="P760" s="72"/>
      <c r="Q760" s="72"/>
      <c r="R760" s="72"/>
      <c r="S760" s="72"/>
      <c r="T760" s="73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T760" s="18" t="s">
        <v>193</v>
      </c>
      <c r="AU760" s="18" t="s">
        <v>176</v>
      </c>
    </row>
    <row r="761" spans="1:65" s="13" customFormat="1" ht="22.5">
      <c r="B761" s="205"/>
      <c r="C761" s="206"/>
      <c r="D761" s="207" t="s">
        <v>184</v>
      </c>
      <c r="E761" s="208" t="s">
        <v>1</v>
      </c>
      <c r="F761" s="209" t="s">
        <v>206</v>
      </c>
      <c r="G761" s="206"/>
      <c r="H761" s="208" t="s">
        <v>1</v>
      </c>
      <c r="I761" s="210"/>
      <c r="J761" s="206"/>
      <c r="K761" s="206"/>
      <c r="L761" s="211"/>
      <c r="M761" s="212"/>
      <c r="N761" s="213"/>
      <c r="O761" s="213"/>
      <c r="P761" s="213"/>
      <c r="Q761" s="213"/>
      <c r="R761" s="213"/>
      <c r="S761" s="213"/>
      <c r="T761" s="214"/>
      <c r="AT761" s="215" t="s">
        <v>184</v>
      </c>
      <c r="AU761" s="215" t="s">
        <v>176</v>
      </c>
      <c r="AV761" s="13" t="s">
        <v>83</v>
      </c>
      <c r="AW761" s="13" t="s">
        <v>34</v>
      </c>
      <c r="AX761" s="13" t="s">
        <v>76</v>
      </c>
      <c r="AY761" s="215" t="s">
        <v>175</v>
      </c>
    </row>
    <row r="762" spans="1:65" s="13" customFormat="1" ht="11.25">
      <c r="B762" s="205"/>
      <c r="C762" s="206"/>
      <c r="D762" s="207" t="s">
        <v>184</v>
      </c>
      <c r="E762" s="208" t="s">
        <v>1</v>
      </c>
      <c r="F762" s="209" t="s">
        <v>187</v>
      </c>
      <c r="G762" s="206"/>
      <c r="H762" s="208" t="s">
        <v>1</v>
      </c>
      <c r="I762" s="210"/>
      <c r="J762" s="206"/>
      <c r="K762" s="206"/>
      <c r="L762" s="211"/>
      <c r="M762" s="212"/>
      <c r="N762" s="213"/>
      <c r="O762" s="213"/>
      <c r="P762" s="213"/>
      <c r="Q762" s="213"/>
      <c r="R762" s="213"/>
      <c r="S762" s="213"/>
      <c r="T762" s="214"/>
      <c r="AT762" s="215" t="s">
        <v>184</v>
      </c>
      <c r="AU762" s="215" t="s">
        <v>176</v>
      </c>
      <c r="AV762" s="13" t="s">
        <v>83</v>
      </c>
      <c r="AW762" s="13" t="s">
        <v>34</v>
      </c>
      <c r="AX762" s="13" t="s">
        <v>76</v>
      </c>
      <c r="AY762" s="215" t="s">
        <v>175</v>
      </c>
    </row>
    <row r="763" spans="1:65" s="13" customFormat="1" ht="11.25">
      <c r="B763" s="205"/>
      <c r="C763" s="206"/>
      <c r="D763" s="207" t="s">
        <v>184</v>
      </c>
      <c r="E763" s="208" t="s">
        <v>1</v>
      </c>
      <c r="F763" s="209" t="s">
        <v>657</v>
      </c>
      <c r="G763" s="206"/>
      <c r="H763" s="208" t="s">
        <v>1</v>
      </c>
      <c r="I763" s="210"/>
      <c r="J763" s="206"/>
      <c r="K763" s="206"/>
      <c r="L763" s="211"/>
      <c r="M763" s="212"/>
      <c r="N763" s="213"/>
      <c r="O763" s="213"/>
      <c r="P763" s="213"/>
      <c r="Q763" s="213"/>
      <c r="R763" s="213"/>
      <c r="S763" s="213"/>
      <c r="T763" s="214"/>
      <c r="AT763" s="215" t="s">
        <v>184</v>
      </c>
      <c r="AU763" s="215" t="s">
        <v>176</v>
      </c>
      <c r="AV763" s="13" t="s">
        <v>83</v>
      </c>
      <c r="AW763" s="13" t="s">
        <v>34</v>
      </c>
      <c r="AX763" s="13" t="s">
        <v>76</v>
      </c>
      <c r="AY763" s="215" t="s">
        <v>175</v>
      </c>
    </row>
    <row r="764" spans="1:65" s="14" customFormat="1" ht="11.25">
      <c r="B764" s="216"/>
      <c r="C764" s="217"/>
      <c r="D764" s="207" t="s">
        <v>184</v>
      </c>
      <c r="E764" s="218" t="s">
        <v>1</v>
      </c>
      <c r="F764" s="219" t="s">
        <v>658</v>
      </c>
      <c r="G764" s="217"/>
      <c r="H764" s="220">
        <v>239.4</v>
      </c>
      <c r="I764" s="221"/>
      <c r="J764" s="217"/>
      <c r="K764" s="217"/>
      <c r="L764" s="222"/>
      <c r="M764" s="223"/>
      <c r="N764" s="224"/>
      <c r="O764" s="224"/>
      <c r="P764" s="224"/>
      <c r="Q764" s="224"/>
      <c r="R764" s="224"/>
      <c r="S764" s="224"/>
      <c r="T764" s="225"/>
      <c r="AT764" s="226" t="s">
        <v>184</v>
      </c>
      <c r="AU764" s="226" t="s">
        <v>176</v>
      </c>
      <c r="AV764" s="14" t="s">
        <v>85</v>
      </c>
      <c r="AW764" s="14" t="s">
        <v>34</v>
      </c>
      <c r="AX764" s="14" t="s">
        <v>76</v>
      </c>
      <c r="AY764" s="226" t="s">
        <v>175</v>
      </c>
    </row>
    <row r="765" spans="1:65" s="13" customFormat="1" ht="11.25">
      <c r="B765" s="205"/>
      <c r="C765" s="206"/>
      <c r="D765" s="207" t="s">
        <v>184</v>
      </c>
      <c r="E765" s="208" t="s">
        <v>1</v>
      </c>
      <c r="F765" s="209" t="s">
        <v>659</v>
      </c>
      <c r="G765" s="206"/>
      <c r="H765" s="208" t="s">
        <v>1</v>
      </c>
      <c r="I765" s="210"/>
      <c r="J765" s="206"/>
      <c r="K765" s="206"/>
      <c r="L765" s="211"/>
      <c r="M765" s="212"/>
      <c r="N765" s="213"/>
      <c r="O765" s="213"/>
      <c r="P765" s="213"/>
      <c r="Q765" s="213"/>
      <c r="R765" s="213"/>
      <c r="S765" s="213"/>
      <c r="T765" s="214"/>
      <c r="AT765" s="215" t="s">
        <v>184</v>
      </c>
      <c r="AU765" s="215" t="s">
        <v>176</v>
      </c>
      <c r="AV765" s="13" t="s">
        <v>83</v>
      </c>
      <c r="AW765" s="13" t="s">
        <v>34</v>
      </c>
      <c r="AX765" s="13" t="s">
        <v>76</v>
      </c>
      <c r="AY765" s="215" t="s">
        <v>175</v>
      </c>
    </row>
    <row r="766" spans="1:65" s="14" customFormat="1" ht="11.25">
      <c r="B766" s="216"/>
      <c r="C766" s="217"/>
      <c r="D766" s="207" t="s">
        <v>184</v>
      </c>
      <c r="E766" s="218" t="s">
        <v>1</v>
      </c>
      <c r="F766" s="219" t="s">
        <v>660</v>
      </c>
      <c r="G766" s="217"/>
      <c r="H766" s="220">
        <v>41.34</v>
      </c>
      <c r="I766" s="221"/>
      <c r="J766" s="217"/>
      <c r="K766" s="217"/>
      <c r="L766" s="222"/>
      <c r="M766" s="223"/>
      <c r="N766" s="224"/>
      <c r="O766" s="224"/>
      <c r="P766" s="224"/>
      <c r="Q766" s="224"/>
      <c r="R766" s="224"/>
      <c r="S766" s="224"/>
      <c r="T766" s="225"/>
      <c r="AT766" s="226" t="s">
        <v>184</v>
      </c>
      <c r="AU766" s="226" t="s">
        <v>176</v>
      </c>
      <c r="AV766" s="14" t="s">
        <v>85</v>
      </c>
      <c r="AW766" s="14" t="s">
        <v>34</v>
      </c>
      <c r="AX766" s="14" t="s">
        <v>76</v>
      </c>
      <c r="AY766" s="226" t="s">
        <v>175</v>
      </c>
    </row>
    <row r="767" spans="1:65" s="2" customFormat="1" ht="24.2" customHeight="1">
      <c r="A767" s="35"/>
      <c r="B767" s="36"/>
      <c r="C767" s="192" t="s">
        <v>661</v>
      </c>
      <c r="D767" s="192" t="s">
        <v>178</v>
      </c>
      <c r="E767" s="193" t="s">
        <v>662</v>
      </c>
      <c r="F767" s="194" t="s">
        <v>663</v>
      </c>
      <c r="G767" s="195" t="s">
        <v>251</v>
      </c>
      <c r="H767" s="196">
        <v>187.17</v>
      </c>
      <c r="I767" s="197"/>
      <c r="J767" s="198">
        <f>ROUND(I767*H767,2)</f>
        <v>0</v>
      </c>
      <c r="K767" s="194" t="s">
        <v>224</v>
      </c>
      <c r="L767" s="40"/>
      <c r="M767" s="199" t="s">
        <v>1</v>
      </c>
      <c r="N767" s="200" t="s">
        <v>41</v>
      </c>
      <c r="O767" s="72"/>
      <c r="P767" s="201">
        <f>O767*H767</f>
        <v>0</v>
      </c>
      <c r="Q767" s="201">
        <v>0</v>
      </c>
      <c r="R767" s="201">
        <f>Q767*H767</f>
        <v>0</v>
      </c>
      <c r="S767" s="201">
        <v>3.2499999999999999E-3</v>
      </c>
      <c r="T767" s="202">
        <f>S767*H767</f>
        <v>0.60830249999999997</v>
      </c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R767" s="203" t="s">
        <v>309</v>
      </c>
      <c r="AT767" s="203" t="s">
        <v>178</v>
      </c>
      <c r="AU767" s="203" t="s">
        <v>176</v>
      </c>
      <c r="AY767" s="18" t="s">
        <v>175</v>
      </c>
      <c r="BE767" s="204">
        <f>IF(N767="základní",J767,0)</f>
        <v>0</v>
      </c>
      <c r="BF767" s="204">
        <f>IF(N767="snížená",J767,0)</f>
        <v>0</v>
      </c>
      <c r="BG767" s="204">
        <f>IF(N767="zákl. přenesená",J767,0)</f>
        <v>0</v>
      </c>
      <c r="BH767" s="204">
        <f>IF(N767="sníž. přenesená",J767,0)</f>
        <v>0</v>
      </c>
      <c r="BI767" s="204">
        <f>IF(N767="nulová",J767,0)</f>
        <v>0</v>
      </c>
      <c r="BJ767" s="18" t="s">
        <v>83</v>
      </c>
      <c r="BK767" s="204">
        <f>ROUND(I767*H767,2)</f>
        <v>0</v>
      </c>
      <c r="BL767" s="18" t="s">
        <v>309</v>
      </c>
      <c r="BM767" s="203" t="s">
        <v>664</v>
      </c>
    </row>
    <row r="768" spans="1:65" s="2" customFormat="1" ht="11.25">
      <c r="A768" s="35"/>
      <c r="B768" s="36"/>
      <c r="C768" s="37"/>
      <c r="D768" s="227" t="s">
        <v>193</v>
      </c>
      <c r="E768" s="37"/>
      <c r="F768" s="228" t="s">
        <v>665</v>
      </c>
      <c r="G768" s="37"/>
      <c r="H768" s="37"/>
      <c r="I768" s="229"/>
      <c r="J768" s="37"/>
      <c r="K768" s="37"/>
      <c r="L768" s="40"/>
      <c r="M768" s="230"/>
      <c r="N768" s="231"/>
      <c r="O768" s="72"/>
      <c r="P768" s="72"/>
      <c r="Q768" s="72"/>
      <c r="R768" s="72"/>
      <c r="S768" s="72"/>
      <c r="T768" s="73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T768" s="18" t="s">
        <v>193</v>
      </c>
      <c r="AU768" s="18" t="s">
        <v>176</v>
      </c>
    </row>
    <row r="769" spans="2:51" s="13" customFormat="1" ht="22.5">
      <c r="B769" s="205"/>
      <c r="C769" s="206"/>
      <c r="D769" s="207" t="s">
        <v>184</v>
      </c>
      <c r="E769" s="208" t="s">
        <v>1</v>
      </c>
      <c r="F769" s="209" t="s">
        <v>206</v>
      </c>
      <c r="G769" s="206"/>
      <c r="H769" s="208" t="s">
        <v>1</v>
      </c>
      <c r="I769" s="210"/>
      <c r="J769" s="206"/>
      <c r="K769" s="206"/>
      <c r="L769" s="211"/>
      <c r="M769" s="212"/>
      <c r="N769" s="213"/>
      <c r="O769" s="213"/>
      <c r="P769" s="213"/>
      <c r="Q769" s="213"/>
      <c r="R769" s="213"/>
      <c r="S769" s="213"/>
      <c r="T769" s="214"/>
      <c r="AT769" s="215" t="s">
        <v>184</v>
      </c>
      <c r="AU769" s="215" t="s">
        <v>176</v>
      </c>
      <c r="AV769" s="13" t="s">
        <v>83</v>
      </c>
      <c r="AW769" s="13" t="s">
        <v>34</v>
      </c>
      <c r="AX769" s="13" t="s">
        <v>76</v>
      </c>
      <c r="AY769" s="215" t="s">
        <v>175</v>
      </c>
    </row>
    <row r="770" spans="2:51" s="13" customFormat="1" ht="11.25">
      <c r="B770" s="205"/>
      <c r="C770" s="206"/>
      <c r="D770" s="207" t="s">
        <v>184</v>
      </c>
      <c r="E770" s="208" t="s">
        <v>1</v>
      </c>
      <c r="F770" s="209" t="s">
        <v>187</v>
      </c>
      <c r="G770" s="206"/>
      <c r="H770" s="208" t="s">
        <v>1</v>
      </c>
      <c r="I770" s="210"/>
      <c r="J770" s="206"/>
      <c r="K770" s="206"/>
      <c r="L770" s="211"/>
      <c r="M770" s="212"/>
      <c r="N770" s="213"/>
      <c r="O770" s="213"/>
      <c r="P770" s="213"/>
      <c r="Q770" s="213"/>
      <c r="R770" s="213"/>
      <c r="S770" s="213"/>
      <c r="T770" s="214"/>
      <c r="AT770" s="215" t="s">
        <v>184</v>
      </c>
      <c r="AU770" s="215" t="s">
        <v>176</v>
      </c>
      <c r="AV770" s="13" t="s">
        <v>83</v>
      </c>
      <c r="AW770" s="13" t="s">
        <v>34</v>
      </c>
      <c r="AX770" s="13" t="s">
        <v>76</v>
      </c>
      <c r="AY770" s="215" t="s">
        <v>175</v>
      </c>
    </row>
    <row r="771" spans="2:51" s="13" customFormat="1" ht="11.25">
      <c r="B771" s="205"/>
      <c r="C771" s="206"/>
      <c r="D771" s="207" t="s">
        <v>184</v>
      </c>
      <c r="E771" s="208" t="s">
        <v>1</v>
      </c>
      <c r="F771" s="209" t="s">
        <v>207</v>
      </c>
      <c r="G771" s="206"/>
      <c r="H771" s="208" t="s">
        <v>1</v>
      </c>
      <c r="I771" s="210"/>
      <c r="J771" s="206"/>
      <c r="K771" s="206"/>
      <c r="L771" s="211"/>
      <c r="M771" s="212"/>
      <c r="N771" s="213"/>
      <c r="O771" s="213"/>
      <c r="P771" s="213"/>
      <c r="Q771" s="213"/>
      <c r="R771" s="213"/>
      <c r="S771" s="213"/>
      <c r="T771" s="214"/>
      <c r="AT771" s="215" t="s">
        <v>184</v>
      </c>
      <c r="AU771" s="215" t="s">
        <v>176</v>
      </c>
      <c r="AV771" s="13" t="s">
        <v>83</v>
      </c>
      <c r="AW771" s="13" t="s">
        <v>34</v>
      </c>
      <c r="AX771" s="13" t="s">
        <v>76</v>
      </c>
      <c r="AY771" s="215" t="s">
        <v>175</v>
      </c>
    </row>
    <row r="772" spans="2:51" s="14" customFormat="1" ht="11.25">
      <c r="B772" s="216"/>
      <c r="C772" s="217"/>
      <c r="D772" s="207" t="s">
        <v>184</v>
      </c>
      <c r="E772" s="218" t="s">
        <v>1</v>
      </c>
      <c r="F772" s="219" t="s">
        <v>666</v>
      </c>
      <c r="G772" s="217"/>
      <c r="H772" s="220">
        <v>22.9</v>
      </c>
      <c r="I772" s="221"/>
      <c r="J772" s="217"/>
      <c r="K772" s="217"/>
      <c r="L772" s="222"/>
      <c r="M772" s="223"/>
      <c r="N772" s="224"/>
      <c r="O772" s="224"/>
      <c r="P772" s="224"/>
      <c r="Q772" s="224"/>
      <c r="R772" s="224"/>
      <c r="S772" s="224"/>
      <c r="T772" s="225"/>
      <c r="AT772" s="226" t="s">
        <v>184</v>
      </c>
      <c r="AU772" s="226" t="s">
        <v>176</v>
      </c>
      <c r="AV772" s="14" t="s">
        <v>85</v>
      </c>
      <c r="AW772" s="14" t="s">
        <v>34</v>
      </c>
      <c r="AX772" s="14" t="s">
        <v>76</v>
      </c>
      <c r="AY772" s="226" t="s">
        <v>175</v>
      </c>
    </row>
    <row r="773" spans="2:51" s="14" customFormat="1" ht="11.25">
      <c r="B773" s="216"/>
      <c r="C773" s="217"/>
      <c r="D773" s="207" t="s">
        <v>184</v>
      </c>
      <c r="E773" s="218" t="s">
        <v>1</v>
      </c>
      <c r="F773" s="219" t="s">
        <v>667</v>
      </c>
      <c r="G773" s="217"/>
      <c r="H773" s="220">
        <v>20.5</v>
      </c>
      <c r="I773" s="221"/>
      <c r="J773" s="217"/>
      <c r="K773" s="217"/>
      <c r="L773" s="222"/>
      <c r="M773" s="223"/>
      <c r="N773" s="224"/>
      <c r="O773" s="224"/>
      <c r="P773" s="224"/>
      <c r="Q773" s="224"/>
      <c r="R773" s="224"/>
      <c r="S773" s="224"/>
      <c r="T773" s="225"/>
      <c r="AT773" s="226" t="s">
        <v>184</v>
      </c>
      <c r="AU773" s="226" t="s">
        <v>176</v>
      </c>
      <c r="AV773" s="14" t="s">
        <v>85</v>
      </c>
      <c r="AW773" s="14" t="s">
        <v>34</v>
      </c>
      <c r="AX773" s="14" t="s">
        <v>76</v>
      </c>
      <c r="AY773" s="226" t="s">
        <v>175</v>
      </c>
    </row>
    <row r="774" spans="2:51" s="14" customFormat="1" ht="11.25">
      <c r="B774" s="216"/>
      <c r="C774" s="217"/>
      <c r="D774" s="207" t="s">
        <v>184</v>
      </c>
      <c r="E774" s="218" t="s">
        <v>1</v>
      </c>
      <c r="F774" s="219" t="s">
        <v>668</v>
      </c>
      <c r="G774" s="217"/>
      <c r="H774" s="220">
        <v>7.3</v>
      </c>
      <c r="I774" s="221"/>
      <c r="J774" s="217"/>
      <c r="K774" s="217"/>
      <c r="L774" s="222"/>
      <c r="M774" s="223"/>
      <c r="N774" s="224"/>
      <c r="O774" s="224"/>
      <c r="P774" s="224"/>
      <c r="Q774" s="224"/>
      <c r="R774" s="224"/>
      <c r="S774" s="224"/>
      <c r="T774" s="225"/>
      <c r="AT774" s="226" t="s">
        <v>184</v>
      </c>
      <c r="AU774" s="226" t="s">
        <v>176</v>
      </c>
      <c r="AV774" s="14" t="s">
        <v>85</v>
      </c>
      <c r="AW774" s="14" t="s">
        <v>34</v>
      </c>
      <c r="AX774" s="14" t="s">
        <v>76</v>
      </c>
      <c r="AY774" s="226" t="s">
        <v>175</v>
      </c>
    </row>
    <row r="775" spans="2:51" s="14" customFormat="1" ht="11.25">
      <c r="B775" s="216"/>
      <c r="C775" s="217"/>
      <c r="D775" s="207" t="s">
        <v>184</v>
      </c>
      <c r="E775" s="218" t="s">
        <v>1</v>
      </c>
      <c r="F775" s="219" t="s">
        <v>669</v>
      </c>
      <c r="G775" s="217"/>
      <c r="H775" s="220">
        <v>17.939999999999998</v>
      </c>
      <c r="I775" s="221"/>
      <c r="J775" s="217"/>
      <c r="K775" s="217"/>
      <c r="L775" s="222"/>
      <c r="M775" s="223"/>
      <c r="N775" s="224"/>
      <c r="O775" s="224"/>
      <c r="P775" s="224"/>
      <c r="Q775" s="224"/>
      <c r="R775" s="224"/>
      <c r="S775" s="224"/>
      <c r="T775" s="225"/>
      <c r="AT775" s="226" t="s">
        <v>184</v>
      </c>
      <c r="AU775" s="226" t="s">
        <v>176</v>
      </c>
      <c r="AV775" s="14" t="s">
        <v>85</v>
      </c>
      <c r="AW775" s="14" t="s">
        <v>34</v>
      </c>
      <c r="AX775" s="14" t="s">
        <v>76</v>
      </c>
      <c r="AY775" s="226" t="s">
        <v>175</v>
      </c>
    </row>
    <row r="776" spans="2:51" s="14" customFormat="1" ht="11.25">
      <c r="B776" s="216"/>
      <c r="C776" s="217"/>
      <c r="D776" s="207" t="s">
        <v>184</v>
      </c>
      <c r="E776" s="218" t="s">
        <v>1</v>
      </c>
      <c r="F776" s="219" t="s">
        <v>670</v>
      </c>
      <c r="G776" s="217"/>
      <c r="H776" s="220">
        <v>12.2</v>
      </c>
      <c r="I776" s="221"/>
      <c r="J776" s="217"/>
      <c r="K776" s="217"/>
      <c r="L776" s="222"/>
      <c r="M776" s="223"/>
      <c r="N776" s="224"/>
      <c r="O776" s="224"/>
      <c r="P776" s="224"/>
      <c r="Q776" s="224"/>
      <c r="R776" s="224"/>
      <c r="S776" s="224"/>
      <c r="T776" s="225"/>
      <c r="AT776" s="226" t="s">
        <v>184</v>
      </c>
      <c r="AU776" s="226" t="s">
        <v>176</v>
      </c>
      <c r="AV776" s="14" t="s">
        <v>85</v>
      </c>
      <c r="AW776" s="14" t="s">
        <v>34</v>
      </c>
      <c r="AX776" s="14" t="s">
        <v>76</v>
      </c>
      <c r="AY776" s="226" t="s">
        <v>175</v>
      </c>
    </row>
    <row r="777" spans="2:51" s="14" customFormat="1" ht="11.25">
      <c r="B777" s="216"/>
      <c r="C777" s="217"/>
      <c r="D777" s="207" t="s">
        <v>184</v>
      </c>
      <c r="E777" s="218" t="s">
        <v>1</v>
      </c>
      <c r="F777" s="219" t="s">
        <v>671</v>
      </c>
      <c r="G777" s="217"/>
      <c r="H777" s="220">
        <v>8.1499999999999986</v>
      </c>
      <c r="I777" s="221"/>
      <c r="J777" s="217"/>
      <c r="K777" s="217"/>
      <c r="L777" s="222"/>
      <c r="M777" s="223"/>
      <c r="N777" s="224"/>
      <c r="O777" s="224"/>
      <c r="P777" s="224"/>
      <c r="Q777" s="224"/>
      <c r="R777" s="224"/>
      <c r="S777" s="224"/>
      <c r="T777" s="225"/>
      <c r="AT777" s="226" t="s">
        <v>184</v>
      </c>
      <c r="AU777" s="226" t="s">
        <v>176</v>
      </c>
      <c r="AV777" s="14" t="s">
        <v>85</v>
      </c>
      <c r="AW777" s="14" t="s">
        <v>34</v>
      </c>
      <c r="AX777" s="14" t="s">
        <v>76</v>
      </c>
      <c r="AY777" s="226" t="s">
        <v>175</v>
      </c>
    </row>
    <row r="778" spans="2:51" s="14" customFormat="1" ht="11.25">
      <c r="B778" s="216"/>
      <c r="C778" s="217"/>
      <c r="D778" s="207" t="s">
        <v>184</v>
      </c>
      <c r="E778" s="218" t="s">
        <v>1</v>
      </c>
      <c r="F778" s="219" t="s">
        <v>672</v>
      </c>
      <c r="G778" s="217"/>
      <c r="H778" s="220">
        <v>9.6300000000000008</v>
      </c>
      <c r="I778" s="221"/>
      <c r="J778" s="217"/>
      <c r="K778" s="217"/>
      <c r="L778" s="222"/>
      <c r="M778" s="223"/>
      <c r="N778" s="224"/>
      <c r="O778" s="224"/>
      <c r="P778" s="224"/>
      <c r="Q778" s="224"/>
      <c r="R778" s="224"/>
      <c r="S778" s="224"/>
      <c r="T778" s="225"/>
      <c r="AT778" s="226" t="s">
        <v>184</v>
      </c>
      <c r="AU778" s="226" t="s">
        <v>176</v>
      </c>
      <c r="AV778" s="14" t="s">
        <v>85</v>
      </c>
      <c r="AW778" s="14" t="s">
        <v>34</v>
      </c>
      <c r="AX778" s="14" t="s">
        <v>76</v>
      </c>
      <c r="AY778" s="226" t="s">
        <v>175</v>
      </c>
    </row>
    <row r="779" spans="2:51" s="14" customFormat="1" ht="11.25">
      <c r="B779" s="216"/>
      <c r="C779" s="217"/>
      <c r="D779" s="207" t="s">
        <v>184</v>
      </c>
      <c r="E779" s="218" t="s">
        <v>1</v>
      </c>
      <c r="F779" s="219" t="s">
        <v>673</v>
      </c>
      <c r="G779" s="217"/>
      <c r="H779" s="220">
        <v>7.6999999999999993</v>
      </c>
      <c r="I779" s="221"/>
      <c r="J779" s="217"/>
      <c r="K779" s="217"/>
      <c r="L779" s="222"/>
      <c r="M779" s="223"/>
      <c r="N779" s="224"/>
      <c r="O779" s="224"/>
      <c r="P779" s="224"/>
      <c r="Q779" s="224"/>
      <c r="R779" s="224"/>
      <c r="S779" s="224"/>
      <c r="T779" s="225"/>
      <c r="AT779" s="226" t="s">
        <v>184</v>
      </c>
      <c r="AU779" s="226" t="s">
        <v>176</v>
      </c>
      <c r="AV779" s="14" t="s">
        <v>85</v>
      </c>
      <c r="AW779" s="14" t="s">
        <v>34</v>
      </c>
      <c r="AX779" s="14" t="s">
        <v>76</v>
      </c>
      <c r="AY779" s="226" t="s">
        <v>175</v>
      </c>
    </row>
    <row r="780" spans="2:51" s="14" customFormat="1" ht="11.25">
      <c r="B780" s="216"/>
      <c r="C780" s="217"/>
      <c r="D780" s="207" t="s">
        <v>184</v>
      </c>
      <c r="E780" s="218" t="s">
        <v>1</v>
      </c>
      <c r="F780" s="219" t="s">
        <v>674</v>
      </c>
      <c r="G780" s="217"/>
      <c r="H780" s="220">
        <v>13.600000000000001</v>
      </c>
      <c r="I780" s="221"/>
      <c r="J780" s="217"/>
      <c r="K780" s="217"/>
      <c r="L780" s="222"/>
      <c r="M780" s="223"/>
      <c r="N780" s="224"/>
      <c r="O780" s="224"/>
      <c r="P780" s="224"/>
      <c r="Q780" s="224"/>
      <c r="R780" s="224"/>
      <c r="S780" s="224"/>
      <c r="T780" s="225"/>
      <c r="AT780" s="226" t="s">
        <v>184</v>
      </c>
      <c r="AU780" s="226" t="s">
        <v>176</v>
      </c>
      <c r="AV780" s="14" t="s">
        <v>85</v>
      </c>
      <c r="AW780" s="14" t="s">
        <v>34</v>
      </c>
      <c r="AX780" s="14" t="s">
        <v>76</v>
      </c>
      <c r="AY780" s="226" t="s">
        <v>175</v>
      </c>
    </row>
    <row r="781" spans="2:51" s="14" customFormat="1" ht="11.25">
      <c r="B781" s="216"/>
      <c r="C781" s="217"/>
      <c r="D781" s="207" t="s">
        <v>184</v>
      </c>
      <c r="E781" s="218" t="s">
        <v>1</v>
      </c>
      <c r="F781" s="219" t="s">
        <v>675</v>
      </c>
      <c r="G781" s="217"/>
      <c r="H781" s="220">
        <v>16.899999999999999</v>
      </c>
      <c r="I781" s="221"/>
      <c r="J781" s="217"/>
      <c r="K781" s="217"/>
      <c r="L781" s="222"/>
      <c r="M781" s="223"/>
      <c r="N781" s="224"/>
      <c r="O781" s="224"/>
      <c r="P781" s="224"/>
      <c r="Q781" s="224"/>
      <c r="R781" s="224"/>
      <c r="S781" s="224"/>
      <c r="T781" s="225"/>
      <c r="AT781" s="226" t="s">
        <v>184</v>
      </c>
      <c r="AU781" s="226" t="s">
        <v>176</v>
      </c>
      <c r="AV781" s="14" t="s">
        <v>85</v>
      </c>
      <c r="AW781" s="14" t="s">
        <v>34</v>
      </c>
      <c r="AX781" s="14" t="s">
        <v>76</v>
      </c>
      <c r="AY781" s="226" t="s">
        <v>175</v>
      </c>
    </row>
    <row r="782" spans="2:51" s="14" customFormat="1" ht="11.25">
      <c r="B782" s="216"/>
      <c r="C782" s="217"/>
      <c r="D782" s="207" t="s">
        <v>184</v>
      </c>
      <c r="E782" s="218" t="s">
        <v>1</v>
      </c>
      <c r="F782" s="219" t="s">
        <v>676</v>
      </c>
      <c r="G782" s="217"/>
      <c r="H782" s="220">
        <v>20.8</v>
      </c>
      <c r="I782" s="221"/>
      <c r="J782" s="217"/>
      <c r="K782" s="217"/>
      <c r="L782" s="222"/>
      <c r="M782" s="223"/>
      <c r="N782" s="224"/>
      <c r="O782" s="224"/>
      <c r="P782" s="224"/>
      <c r="Q782" s="224"/>
      <c r="R782" s="224"/>
      <c r="S782" s="224"/>
      <c r="T782" s="225"/>
      <c r="AT782" s="226" t="s">
        <v>184</v>
      </c>
      <c r="AU782" s="226" t="s">
        <v>176</v>
      </c>
      <c r="AV782" s="14" t="s">
        <v>85</v>
      </c>
      <c r="AW782" s="14" t="s">
        <v>34</v>
      </c>
      <c r="AX782" s="14" t="s">
        <v>76</v>
      </c>
      <c r="AY782" s="226" t="s">
        <v>175</v>
      </c>
    </row>
    <row r="783" spans="2:51" s="13" customFormat="1" ht="11.25">
      <c r="B783" s="205"/>
      <c r="C783" s="206"/>
      <c r="D783" s="207" t="s">
        <v>184</v>
      </c>
      <c r="E783" s="208" t="s">
        <v>1</v>
      </c>
      <c r="F783" s="209" t="s">
        <v>187</v>
      </c>
      <c r="G783" s="206"/>
      <c r="H783" s="208" t="s">
        <v>1</v>
      </c>
      <c r="I783" s="210"/>
      <c r="J783" s="206"/>
      <c r="K783" s="206"/>
      <c r="L783" s="211"/>
      <c r="M783" s="212"/>
      <c r="N783" s="213"/>
      <c r="O783" s="213"/>
      <c r="P783" s="213"/>
      <c r="Q783" s="213"/>
      <c r="R783" s="213"/>
      <c r="S783" s="213"/>
      <c r="T783" s="214"/>
      <c r="AT783" s="215" t="s">
        <v>184</v>
      </c>
      <c r="AU783" s="215" t="s">
        <v>176</v>
      </c>
      <c r="AV783" s="13" t="s">
        <v>83</v>
      </c>
      <c r="AW783" s="13" t="s">
        <v>34</v>
      </c>
      <c r="AX783" s="13" t="s">
        <v>76</v>
      </c>
      <c r="AY783" s="215" t="s">
        <v>175</v>
      </c>
    </row>
    <row r="784" spans="2:51" s="13" customFormat="1" ht="11.25">
      <c r="B784" s="205"/>
      <c r="C784" s="206"/>
      <c r="D784" s="207" t="s">
        <v>184</v>
      </c>
      <c r="E784" s="208" t="s">
        <v>1</v>
      </c>
      <c r="F784" s="209" t="s">
        <v>215</v>
      </c>
      <c r="G784" s="206"/>
      <c r="H784" s="208" t="s">
        <v>1</v>
      </c>
      <c r="I784" s="210"/>
      <c r="J784" s="206"/>
      <c r="K784" s="206"/>
      <c r="L784" s="211"/>
      <c r="M784" s="212"/>
      <c r="N784" s="213"/>
      <c r="O784" s="213"/>
      <c r="P784" s="213"/>
      <c r="Q784" s="213"/>
      <c r="R784" s="213"/>
      <c r="S784" s="213"/>
      <c r="T784" s="214"/>
      <c r="AT784" s="215" t="s">
        <v>184</v>
      </c>
      <c r="AU784" s="215" t="s">
        <v>176</v>
      </c>
      <c r="AV784" s="13" t="s">
        <v>83</v>
      </c>
      <c r="AW784" s="13" t="s">
        <v>34</v>
      </c>
      <c r="AX784" s="13" t="s">
        <v>76</v>
      </c>
      <c r="AY784" s="215" t="s">
        <v>175</v>
      </c>
    </row>
    <row r="785" spans="1:65" s="14" customFormat="1" ht="11.25">
      <c r="B785" s="216"/>
      <c r="C785" s="217"/>
      <c r="D785" s="207" t="s">
        <v>184</v>
      </c>
      <c r="E785" s="218" t="s">
        <v>1</v>
      </c>
      <c r="F785" s="219" t="s">
        <v>677</v>
      </c>
      <c r="G785" s="217"/>
      <c r="H785" s="220">
        <v>29.55</v>
      </c>
      <c r="I785" s="221"/>
      <c r="J785" s="217"/>
      <c r="K785" s="217"/>
      <c r="L785" s="222"/>
      <c r="M785" s="223"/>
      <c r="N785" s="224"/>
      <c r="O785" s="224"/>
      <c r="P785" s="224"/>
      <c r="Q785" s="224"/>
      <c r="R785" s="224"/>
      <c r="S785" s="224"/>
      <c r="T785" s="225"/>
      <c r="AT785" s="226" t="s">
        <v>184</v>
      </c>
      <c r="AU785" s="226" t="s">
        <v>176</v>
      </c>
      <c r="AV785" s="14" t="s">
        <v>85</v>
      </c>
      <c r="AW785" s="14" t="s">
        <v>34</v>
      </c>
      <c r="AX785" s="14" t="s">
        <v>76</v>
      </c>
      <c r="AY785" s="226" t="s">
        <v>175</v>
      </c>
    </row>
    <row r="786" spans="1:65" s="2" customFormat="1" ht="16.5" customHeight="1">
      <c r="A786" s="35"/>
      <c r="B786" s="36"/>
      <c r="C786" s="192" t="s">
        <v>678</v>
      </c>
      <c r="D786" s="192" t="s">
        <v>178</v>
      </c>
      <c r="E786" s="193" t="s">
        <v>679</v>
      </c>
      <c r="F786" s="194" t="s">
        <v>680</v>
      </c>
      <c r="G786" s="195" t="s">
        <v>242</v>
      </c>
      <c r="H786" s="196">
        <v>169.35</v>
      </c>
      <c r="I786" s="197"/>
      <c r="J786" s="198">
        <f>ROUND(I786*H786,2)</f>
        <v>0</v>
      </c>
      <c r="K786" s="194" t="s">
        <v>224</v>
      </c>
      <c r="L786" s="40"/>
      <c r="M786" s="199" t="s">
        <v>1</v>
      </c>
      <c r="N786" s="200" t="s">
        <v>41</v>
      </c>
      <c r="O786" s="72"/>
      <c r="P786" s="201">
        <f>O786*H786</f>
        <v>0</v>
      </c>
      <c r="Q786" s="201">
        <v>0</v>
      </c>
      <c r="R786" s="201">
        <f>Q786*H786</f>
        <v>0</v>
      </c>
      <c r="S786" s="201">
        <v>3.5299999999999998E-2</v>
      </c>
      <c r="T786" s="202">
        <f>S786*H786</f>
        <v>5.9780549999999995</v>
      </c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R786" s="203" t="s">
        <v>309</v>
      </c>
      <c r="AT786" s="203" t="s">
        <v>178</v>
      </c>
      <c r="AU786" s="203" t="s">
        <v>176</v>
      </c>
      <c r="AY786" s="18" t="s">
        <v>175</v>
      </c>
      <c r="BE786" s="204">
        <f>IF(N786="základní",J786,0)</f>
        <v>0</v>
      </c>
      <c r="BF786" s="204">
        <f>IF(N786="snížená",J786,0)</f>
        <v>0</v>
      </c>
      <c r="BG786" s="204">
        <f>IF(N786="zákl. přenesená",J786,0)</f>
        <v>0</v>
      </c>
      <c r="BH786" s="204">
        <f>IF(N786="sníž. přenesená",J786,0)</f>
        <v>0</v>
      </c>
      <c r="BI786" s="204">
        <f>IF(N786="nulová",J786,0)</f>
        <v>0</v>
      </c>
      <c r="BJ786" s="18" t="s">
        <v>83</v>
      </c>
      <c r="BK786" s="204">
        <f>ROUND(I786*H786,2)</f>
        <v>0</v>
      </c>
      <c r="BL786" s="18" t="s">
        <v>309</v>
      </c>
      <c r="BM786" s="203" t="s">
        <v>681</v>
      </c>
    </row>
    <row r="787" spans="1:65" s="2" customFormat="1" ht="11.25">
      <c r="A787" s="35"/>
      <c r="B787" s="36"/>
      <c r="C787" s="37"/>
      <c r="D787" s="227" t="s">
        <v>193</v>
      </c>
      <c r="E787" s="37"/>
      <c r="F787" s="228" t="s">
        <v>682</v>
      </c>
      <c r="G787" s="37"/>
      <c r="H787" s="37"/>
      <c r="I787" s="229"/>
      <c r="J787" s="37"/>
      <c r="K787" s="37"/>
      <c r="L787" s="40"/>
      <c r="M787" s="230"/>
      <c r="N787" s="231"/>
      <c r="O787" s="72"/>
      <c r="P787" s="72"/>
      <c r="Q787" s="72"/>
      <c r="R787" s="72"/>
      <c r="S787" s="72"/>
      <c r="T787" s="73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T787" s="18" t="s">
        <v>193</v>
      </c>
      <c r="AU787" s="18" t="s">
        <v>176</v>
      </c>
    </row>
    <row r="788" spans="1:65" s="13" customFormat="1" ht="22.5">
      <c r="B788" s="205"/>
      <c r="C788" s="206"/>
      <c r="D788" s="207" t="s">
        <v>184</v>
      </c>
      <c r="E788" s="208" t="s">
        <v>1</v>
      </c>
      <c r="F788" s="209" t="s">
        <v>206</v>
      </c>
      <c r="G788" s="206"/>
      <c r="H788" s="208" t="s">
        <v>1</v>
      </c>
      <c r="I788" s="210"/>
      <c r="J788" s="206"/>
      <c r="K788" s="206"/>
      <c r="L788" s="211"/>
      <c r="M788" s="212"/>
      <c r="N788" s="213"/>
      <c r="O788" s="213"/>
      <c r="P788" s="213"/>
      <c r="Q788" s="213"/>
      <c r="R788" s="213"/>
      <c r="S788" s="213"/>
      <c r="T788" s="214"/>
      <c r="AT788" s="215" t="s">
        <v>184</v>
      </c>
      <c r="AU788" s="215" t="s">
        <v>176</v>
      </c>
      <c r="AV788" s="13" t="s">
        <v>83</v>
      </c>
      <c r="AW788" s="13" t="s">
        <v>34</v>
      </c>
      <c r="AX788" s="13" t="s">
        <v>76</v>
      </c>
      <c r="AY788" s="215" t="s">
        <v>175</v>
      </c>
    </row>
    <row r="789" spans="1:65" s="13" customFormat="1" ht="11.25">
      <c r="B789" s="205"/>
      <c r="C789" s="206"/>
      <c r="D789" s="207" t="s">
        <v>184</v>
      </c>
      <c r="E789" s="208" t="s">
        <v>1</v>
      </c>
      <c r="F789" s="209" t="s">
        <v>187</v>
      </c>
      <c r="G789" s="206"/>
      <c r="H789" s="208" t="s">
        <v>1</v>
      </c>
      <c r="I789" s="210"/>
      <c r="J789" s="206"/>
      <c r="K789" s="206"/>
      <c r="L789" s="211"/>
      <c r="M789" s="212"/>
      <c r="N789" s="213"/>
      <c r="O789" s="213"/>
      <c r="P789" s="213"/>
      <c r="Q789" s="213"/>
      <c r="R789" s="213"/>
      <c r="S789" s="213"/>
      <c r="T789" s="214"/>
      <c r="AT789" s="215" t="s">
        <v>184</v>
      </c>
      <c r="AU789" s="215" t="s">
        <v>176</v>
      </c>
      <c r="AV789" s="13" t="s">
        <v>83</v>
      </c>
      <c r="AW789" s="13" t="s">
        <v>34</v>
      </c>
      <c r="AX789" s="13" t="s">
        <v>76</v>
      </c>
      <c r="AY789" s="215" t="s">
        <v>175</v>
      </c>
    </row>
    <row r="790" spans="1:65" s="13" customFormat="1" ht="11.25">
      <c r="B790" s="205"/>
      <c r="C790" s="206"/>
      <c r="D790" s="207" t="s">
        <v>184</v>
      </c>
      <c r="E790" s="208" t="s">
        <v>1</v>
      </c>
      <c r="F790" s="209" t="s">
        <v>207</v>
      </c>
      <c r="G790" s="206"/>
      <c r="H790" s="208" t="s">
        <v>1</v>
      </c>
      <c r="I790" s="210"/>
      <c r="J790" s="206"/>
      <c r="K790" s="206"/>
      <c r="L790" s="211"/>
      <c r="M790" s="212"/>
      <c r="N790" s="213"/>
      <c r="O790" s="213"/>
      <c r="P790" s="213"/>
      <c r="Q790" s="213"/>
      <c r="R790" s="213"/>
      <c r="S790" s="213"/>
      <c r="T790" s="214"/>
      <c r="AT790" s="215" t="s">
        <v>184</v>
      </c>
      <c r="AU790" s="215" t="s">
        <v>176</v>
      </c>
      <c r="AV790" s="13" t="s">
        <v>83</v>
      </c>
      <c r="AW790" s="13" t="s">
        <v>34</v>
      </c>
      <c r="AX790" s="13" t="s">
        <v>76</v>
      </c>
      <c r="AY790" s="215" t="s">
        <v>175</v>
      </c>
    </row>
    <row r="791" spans="1:65" s="14" customFormat="1" ht="11.25">
      <c r="B791" s="216"/>
      <c r="C791" s="217"/>
      <c r="D791" s="207" t="s">
        <v>184</v>
      </c>
      <c r="E791" s="218" t="s">
        <v>1</v>
      </c>
      <c r="F791" s="219" t="s">
        <v>606</v>
      </c>
      <c r="G791" s="217"/>
      <c r="H791" s="220">
        <v>20.6</v>
      </c>
      <c r="I791" s="221"/>
      <c r="J791" s="217"/>
      <c r="K791" s="217"/>
      <c r="L791" s="222"/>
      <c r="M791" s="223"/>
      <c r="N791" s="224"/>
      <c r="O791" s="224"/>
      <c r="P791" s="224"/>
      <c r="Q791" s="224"/>
      <c r="R791" s="224"/>
      <c r="S791" s="224"/>
      <c r="T791" s="225"/>
      <c r="AT791" s="226" t="s">
        <v>184</v>
      </c>
      <c r="AU791" s="226" t="s">
        <v>176</v>
      </c>
      <c r="AV791" s="14" t="s">
        <v>85</v>
      </c>
      <c r="AW791" s="14" t="s">
        <v>34</v>
      </c>
      <c r="AX791" s="14" t="s">
        <v>76</v>
      </c>
      <c r="AY791" s="226" t="s">
        <v>175</v>
      </c>
    </row>
    <row r="792" spans="1:65" s="14" customFormat="1" ht="11.25">
      <c r="B792" s="216"/>
      <c r="C792" s="217"/>
      <c r="D792" s="207" t="s">
        <v>184</v>
      </c>
      <c r="E792" s="218" t="s">
        <v>1</v>
      </c>
      <c r="F792" s="219" t="s">
        <v>607</v>
      </c>
      <c r="G792" s="217"/>
      <c r="H792" s="220">
        <v>24.6</v>
      </c>
      <c r="I792" s="221"/>
      <c r="J792" s="217"/>
      <c r="K792" s="217"/>
      <c r="L792" s="222"/>
      <c r="M792" s="223"/>
      <c r="N792" s="224"/>
      <c r="O792" s="224"/>
      <c r="P792" s="224"/>
      <c r="Q792" s="224"/>
      <c r="R792" s="224"/>
      <c r="S792" s="224"/>
      <c r="T792" s="225"/>
      <c r="AT792" s="226" t="s">
        <v>184</v>
      </c>
      <c r="AU792" s="226" t="s">
        <v>176</v>
      </c>
      <c r="AV792" s="14" t="s">
        <v>85</v>
      </c>
      <c r="AW792" s="14" t="s">
        <v>34</v>
      </c>
      <c r="AX792" s="14" t="s">
        <v>76</v>
      </c>
      <c r="AY792" s="226" t="s">
        <v>175</v>
      </c>
    </row>
    <row r="793" spans="1:65" s="14" customFormat="1" ht="11.25">
      <c r="B793" s="216"/>
      <c r="C793" s="217"/>
      <c r="D793" s="207" t="s">
        <v>184</v>
      </c>
      <c r="E793" s="218" t="s">
        <v>1</v>
      </c>
      <c r="F793" s="219" t="s">
        <v>683</v>
      </c>
      <c r="G793" s="217"/>
      <c r="H793" s="220">
        <v>5.5</v>
      </c>
      <c r="I793" s="221"/>
      <c r="J793" s="217"/>
      <c r="K793" s="217"/>
      <c r="L793" s="222"/>
      <c r="M793" s="223"/>
      <c r="N793" s="224"/>
      <c r="O793" s="224"/>
      <c r="P793" s="224"/>
      <c r="Q793" s="224"/>
      <c r="R793" s="224"/>
      <c r="S793" s="224"/>
      <c r="T793" s="225"/>
      <c r="AT793" s="226" t="s">
        <v>184</v>
      </c>
      <c r="AU793" s="226" t="s">
        <v>176</v>
      </c>
      <c r="AV793" s="14" t="s">
        <v>85</v>
      </c>
      <c r="AW793" s="14" t="s">
        <v>34</v>
      </c>
      <c r="AX793" s="14" t="s">
        <v>76</v>
      </c>
      <c r="AY793" s="226" t="s">
        <v>175</v>
      </c>
    </row>
    <row r="794" spans="1:65" s="14" customFormat="1" ht="11.25">
      <c r="B794" s="216"/>
      <c r="C794" s="217"/>
      <c r="D794" s="207" t="s">
        <v>184</v>
      </c>
      <c r="E794" s="218" t="s">
        <v>1</v>
      </c>
      <c r="F794" s="219" t="s">
        <v>684</v>
      </c>
      <c r="G794" s="217"/>
      <c r="H794" s="220">
        <v>14.9</v>
      </c>
      <c r="I794" s="221"/>
      <c r="J794" s="217"/>
      <c r="K794" s="217"/>
      <c r="L794" s="222"/>
      <c r="M794" s="223"/>
      <c r="N794" s="224"/>
      <c r="O794" s="224"/>
      <c r="P794" s="224"/>
      <c r="Q794" s="224"/>
      <c r="R794" s="224"/>
      <c r="S794" s="224"/>
      <c r="T794" s="225"/>
      <c r="AT794" s="226" t="s">
        <v>184</v>
      </c>
      <c r="AU794" s="226" t="s">
        <v>176</v>
      </c>
      <c r="AV794" s="14" t="s">
        <v>85</v>
      </c>
      <c r="AW794" s="14" t="s">
        <v>34</v>
      </c>
      <c r="AX794" s="14" t="s">
        <v>76</v>
      </c>
      <c r="AY794" s="226" t="s">
        <v>175</v>
      </c>
    </row>
    <row r="795" spans="1:65" s="14" customFormat="1" ht="11.25">
      <c r="B795" s="216"/>
      <c r="C795" s="217"/>
      <c r="D795" s="207" t="s">
        <v>184</v>
      </c>
      <c r="E795" s="218" t="s">
        <v>1</v>
      </c>
      <c r="F795" s="219" t="s">
        <v>685</v>
      </c>
      <c r="G795" s="217"/>
      <c r="H795" s="220">
        <v>9.3000000000000007</v>
      </c>
      <c r="I795" s="221"/>
      <c r="J795" s="217"/>
      <c r="K795" s="217"/>
      <c r="L795" s="222"/>
      <c r="M795" s="223"/>
      <c r="N795" s="224"/>
      <c r="O795" s="224"/>
      <c r="P795" s="224"/>
      <c r="Q795" s="224"/>
      <c r="R795" s="224"/>
      <c r="S795" s="224"/>
      <c r="T795" s="225"/>
      <c r="AT795" s="226" t="s">
        <v>184</v>
      </c>
      <c r="AU795" s="226" t="s">
        <v>176</v>
      </c>
      <c r="AV795" s="14" t="s">
        <v>85</v>
      </c>
      <c r="AW795" s="14" t="s">
        <v>34</v>
      </c>
      <c r="AX795" s="14" t="s">
        <v>76</v>
      </c>
      <c r="AY795" s="226" t="s">
        <v>175</v>
      </c>
    </row>
    <row r="796" spans="1:65" s="14" customFormat="1" ht="11.25">
      <c r="B796" s="216"/>
      <c r="C796" s="217"/>
      <c r="D796" s="207" t="s">
        <v>184</v>
      </c>
      <c r="E796" s="218" t="s">
        <v>1</v>
      </c>
      <c r="F796" s="219" t="s">
        <v>686</v>
      </c>
      <c r="G796" s="217"/>
      <c r="H796" s="220">
        <v>4.0999999999999996</v>
      </c>
      <c r="I796" s="221"/>
      <c r="J796" s="217"/>
      <c r="K796" s="217"/>
      <c r="L796" s="222"/>
      <c r="M796" s="223"/>
      <c r="N796" s="224"/>
      <c r="O796" s="224"/>
      <c r="P796" s="224"/>
      <c r="Q796" s="224"/>
      <c r="R796" s="224"/>
      <c r="S796" s="224"/>
      <c r="T796" s="225"/>
      <c r="AT796" s="226" t="s">
        <v>184</v>
      </c>
      <c r="AU796" s="226" t="s">
        <v>176</v>
      </c>
      <c r="AV796" s="14" t="s">
        <v>85</v>
      </c>
      <c r="AW796" s="14" t="s">
        <v>34</v>
      </c>
      <c r="AX796" s="14" t="s">
        <v>76</v>
      </c>
      <c r="AY796" s="226" t="s">
        <v>175</v>
      </c>
    </row>
    <row r="797" spans="1:65" s="14" customFormat="1" ht="11.25">
      <c r="B797" s="216"/>
      <c r="C797" s="217"/>
      <c r="D797" s="207" t="s">
        <v>184</v>
      </c>
      <c r="E797" s="218" t="s">
        <v>1</v>
      </c>
      <c r="F797" s="219" t="s">
        <v>687</v>
      </c>
      <c r="G797" s="217"/>
      <c r="H797" s="220">
        <v>4.7</v>
      </c>
      <c r="I797" s="221"/>
      <c r="J797" s="217"/>
      <c r="K797" s="217"/>
      <c r="L797" s="222"/>
      <c r="M797" s="223"/>
      <c r="N797" s="224"/>
      <c r="O797" s="224"/>
      <c r="P797" s="224"/>
      <c r="Q797" s="224"/>
      <c r="R797" s="224"/>
      <c r="S797" s="224"/>
      <c r="T797" s="225"/>
      <c r="AT797" s="226" t="s">
        <v>184</v>
      </c>
      <c r="AU797" s="226" t="s">
        <v>176</v>
      </c>
      <c r="AV797" s="14" t="s">
        <v>85</v>
      </c>
      <c r="AW797" s="14" t="s">
        <v>34</v>
      </c>
      <c r="AX797" s="14" t="s">
        <v>76</v>
      </c>
      <c r="AY797" s="226" t="s">
        <v>175</v>
      </c>
    </row>
    <row r="798" spans="1:65" s="14" customFormat="1" ht="11.25">
      <c r="B798" s="216"/>
      <c r="C798" s="217"/>
      <c r="D798" s="207" t="s">
        <v>184</v>
      </c>
      <c r="E798" s="218" t="s">
        <v>1</v>
      </c>
      <c r="F798" s="219" t="s">
        <v>688</v>
      </c>
      <c r="G798" s="217"/>
      <c r="H798" s="220">
        <v>3.7</v>
      </c>
      <c r="I798" s="221"/>
      <c r="J798" s="217"/>
      <c r="K798" s="217"/>
      <c r="L798" s="222"/>
      <c r="M798" s="223"/>
      <c r="N798" s="224"/>
      <c r="O798" s="224"/>
      <c r="P798" s="224"/>
      <c r="Q798" s="224"/>
      <c r="R798" s="224"/>
      <c r="S798" s="224"/>
      <c r="T798" s="225"/>
      <c r="AT798" s="226" t="s">
        <v>184</v>
      </c>
      <c r="AU798" s="226" t="s">
        <v>176</v>
      </c>
      <c r="AV798" s="14" t="s">
        <v>85</v>
      </c>
      <c r="AW798" s="14" t="s">
        <v>34</v>
      </c>
      <c r="AX798" s="14" t="s">
        <v>76</v>
      </c>
      <c r="AY798" s="226" t="s">
        <v>175</v>
      </c>
    </row>
    <row r="799" spans="1:65" s="14" customFormat="1" ht="11.25">
      <c r="B799" s="216"/>
      <c r="C799" s="217"/>
      <c r="D799" s="207" t="s">
        <v>184</v>
      </c>
      <c r="E799" s="218" t="s">
        <v>1</v>
      </c>
      <c r="F799" s="219" t="s">
        <v>689</v>
      </c>
      <c r="G799" s="217"/>
      <c r="H799" s="220">
        <v>11.6</v>
      </c>
      <c r="I799" s="221"/>
      <c r="J799" s="217"/>
      <c r="K799" s="217"/>
      <c r="L799" s="222"/>
      <c r="M799" s="223"/>
      <c r="N799" s="224"/>
      <c r="O799" s="224"/>
      <c r="P799" s="224"/>
      <c r="Q799" s="224"/>
      <c r="R799" s="224"/>
      <c r="S799" s="224"/>
      <c r="T799" s="225"/>
      <c r="AT799" s="226" t="s">
        <v>184</v>
      </c>
      <c r="AU799" s="226" t="s">
        <v>176</v>
      </c>
      <c r="AV799" s="14" t="s">
        <v>85</v>
      </c>
      <c r="AW799" s="14" t="s">
        <v>34</v>
      </c>
      <c r="AX799" s="14" t="s">
        <v>76</v>
      </c>
      <c r="AY799" s="226" t="s">
        <v>175</v>
      </c>
    </row>
    <row r="800" spans="1:65" s="14" customFormat="1" ht="11.25">
      <c r="B800" s="216"/>
      <c r="C800" s="217"/>
      <c r="D800" s="207" t="s">
        <v>184</v>
      </c>
      <c r="E800" s="218" t="s">
        <v>1</v>
      </c>
      <c r="F800" s="219" t="s">
        <v>690</v>
      </c>
      <c r="G800" s="217"/>
      <c r="H800" s="220">
        <v>14.2</v>
      </c>
      <c r="I800" s="221"/>
      <c r="J800" s="217"/>
      <c r="K800" s="217"/>
      <c r="L800" s="222"/>
      <c r="M800" s="223"/>
      <c r="N800" s="224"/>
      <c r="O800" s="224"/>
      <c r="P800" s="224"/>
      <c r="Q800" s="224"/>
      <c r="R800" s="224"/>
      <c r="S800" s="224"/>
      <c r="T800" s="225"/>
      <c r="AT800" s="226" t="s">
        <v>184</v>
      </c>
      <c r="AU800" s="226" t="s">
        <v>176</v>
      </c>
      <c r="AV800" s="14" t="s">
        <v>85</v>
      </c>
      <c r="AW800" s="14" t="s">
        <v>34</v>
      </c>
      <c r="AX800" s="14" t="s">
        <v>76</v>
      </c>
      <c r="AY800" s="226" t="s">
        <v>175</v>
      </c>
    </row>
    <row r="801" spans="1:65" s="14" customFormat="1" ht="11.25">
      <c r="B801" s="216"/>
      <c r="C801" s="217"/>
      <c r="D801" s="207" t="s">
        <v>184</v>
      </c>
      <c r="E801" s="218" t="s">
        <v>1</v>
      </c>
      <c r="F801" s="219" t="s">
        <v>691</v>
      </c>
      <c r="G801" s="217"/>
      <c r="H801" s="220">
        <v>17.2</v>
      </c>
      <c r="I801" s="221"/>
      <c r="J801" s="217"/>
      <c r="K801" s="217"/>
      <c r="L801" s="222"/>
      <c r="M801" s="223"/>
      <c r="N801" s="224"/>
      <c r="O801" s="224"/>
      <c r="P801" s="224"/>
      <c r="Q801" s="224"/>
      <c r="R801" s="224"/>
      <c r="S801" s="224"/>
      <c r="T801" s="225"/>
      <c r="AT801" s="226" t="s">
        <v>184</v>
      </c>
      <c r="AU801" s="226" t="s">
        <v>176</v>
      </c>
      <c r="AV801" s="14" t="s">
        <v>85</v>
      </c>
      <c r="AW801" s="14" t="s">
        <v>34</v>
      </c>
      <c r="AX801" s="14" t="s">
        <v>76</v>
      </c>
      <c r="AY801" s="226" t="s">
        <v>175</v>
      </c>
    </row>
    <row r="802" spans="1:65" s="13" customFormat="1" ht="11.25">
      <c r="B802" s="205"/>
      <c r="C802" s="206"/>
      <c r="D802" s="207" t="s">
        <v>184</v>
      </c>
      <c r="E802" s="208" t="s">
        <v>1</v>
      </c>
      <c r="F802" s="209" t="s">
        <v>187</v>
      </c>
      <c r="G802" s="206"/>
      <c r="H802" s="208" t="s">
        <v>1</v>
      </c>
      <c r="I802" s="210"/>
      <c r="J802" s="206"/>
      <c r="K802" s="206"/>
      <c r="L802" s="211"/>
      <c r="M802" s="212"/>
      <c r="N802" s="213"/>
      <c r="O802" s="213"/>
      <c r="P802" s="213"/>
      <c r="Q802" s="213"/>
      <c r="R802" s="213"/>
      <c r="S802" s="213"/>
      <c r="T802" s="214"/>
      <c r="AT802" s="215" t="s">
        <v>184</v>
      </c>
      <c r="AU802" s="215" t="s">
        <v>176</v>
      </c>
      <c r="AV802" s="13" t="s">
        <v>83</v>
      </c>
      <c r="AW802" s="13" t="s">
        <v>34</v>
      </c>
      <c r="AX802" s="13" t="s">
        <v>76</v>
      </c>
      <c r="AY802" s="215" t="s">
        <v>175</v>
      </c>
    </row>
    <row r="803" spans="1:65" s="13" customFormat="1" ht="11.25">
      <c r="B803" s="205"/>
      <c r="C803" s="206"/>
      <c r="D803" s="207" t="s">
        <v>184</v>
      </c>
      <c r="E803" s="208" t="s">
        <v>1</v>
      </c>
      <c r="F803" s="209" t="s">
        <v>215</v>
      </c>
      <c r="G803" s="206"/>
      <c r="H803" s="208" t="s">
        <v>1</v>
      </c>
      <c r="I803" s="210"/>
      <c r="J803" s="206"/>
      <c r="K803" s="206"/>
      <c r="L803" s="211"/>
      <c r="M803" s="212"/>
      <c r="N803" s="213"/>
      <c r="O803" s="213"/>
      <c r="P803" s="213"/>
      <c r="Q803" s="213"/>
      <c r="R803" s="213"/>
      <c r="S803" s="213"/>
      <c r="T803" s="214"/>
      <c r="AT803" s="215" t="s">
        <v>184</v>
      </c>
      <c r="AU803" s="215" t="s">
        <v>176</v>
      </c>
      <c r="AV803" s="13" t="s">
        <v>83</v>
      </c>
      <c r="AW803" s="13" t="s">
        <v>34</v>
      </c>
      <c r="AX803" s="13" t="s">
        <v>76</v>
      </c>
      <c r="AY803" s="215" t="s">
        <v>175</v>
      </c>
    </row>
    <row r="804" spans="1:65" s="14" customFormat="1" ht="11.25">
      <c r="B804" s="216"/>
      <c r="C804" s="217"/>
      <c r="D804" s="207" t="s">
        <v>184</v>
      </c>
      <c r="E804" s="218" t="s">
        <v>1</v>
      </c>
      <c r="F804" s="219" t="s">
        <v>692</v>
      </c>
      <c r="G804" s="217"/>
      <c r="H804" s="220">
        <v>38.950000000000003</v>
      </c>
      <c r="I804" s="221"/>
      <c r="J804" s="217"/>
      <c r="K804" s="217"/>
      <c r="L804" s="222"/>
      <c r="M804" s="223"/>
      <c r="N804" s="224"/>
      <c r="O804" s="224"/>
      <c r="P804" s="224"/>
      <c r="Q804" s="224"/>
      <c r="R804" s="224"/>
      <c r="S804" s="224"/>
      <c r="T804" s="225"/>
      <c r="AT804" s="226" t="s">
        <v>184</v>
      </c>
      <c r="AU804" s="226" t="s">
        <v>176</v>
      </c>
      <c r="AV804" s="14" t="s">
        <v>85</v>
      </c>
      <c r="AW804" s="14" t="s">
        <v>34</v>
      </c>
      <c r="AX804" s="14" t="s">
        <v>76</v>
      </c>
      <c r="AY804" s="226" t="s">
        <v>175</v>
      </c>
    </row>
    <row r="805" spans="1:65" s="2" customFormat="1" ht="24.2" customHeight="1">
      <c r="A805" s="35"/>
      <c r="B805" s="36"/>
      <c r="C805" s="192" t="s">
        <v>693</v>
      </c>
      <c r="D805" s="192" t="s">
        <v>178</v>
      </c>
      <c r="E805" s="193" t="s">
        <v>694</v>
      </c>
      <c r="F805" s="194" t="s">
        <v>695</v>
      </c>
      <c r="G805" s="195" t="s">
        <v>242</v>
      </c>
      <c r="H805" s="196">
        <v>35.4</v>
      </c>
      <c r="I805" s="197"/>
      <c r="J805" s="198">
        <f>ROUND(I805*H805,2)</f>
        <v>0</v>
      </c>
      <c r="K805" s="194" t="s">
        <v>224</v>
      </c>
      <c r="L805" s="40"/>
      <c r="M805" s="199" t="s">
        <v>1</v>
      </c>
      <c r="N805" s="200" t="s">
        <v>41</v>
      </c>
      <c r="O805" s="72"/>
      <c r="P805" s="201">
        <f>O805*H805</f>
        <v>0</v>
      </c>
      <c r="Q805" s="201">
        <v>0</v>
      </c>
      <c r="R805" s="201">
        <f>Q805*H805</f>
        <v>0</v>
      </c>
      <c r="S805" s="201">
        <v>3.0000000000000001E-3</v>
      </c>
      <c r="T805" s="202">
        <f>S805*H805</f>
        <v>0.1062</v>
      </c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R805" s="203" t="s">
        <v>309</v>
      </c>
      <c r="AT805" s="203" t="s">
        <v>178</v>
      </c>
      <c r="AU805" s="203" t="s">
        <v>176</v>
      </c>
      <c r="AY805" s="18" t="s">
        <v>175</v>
      </c>
      <c r="BE805" s="204">
        <f>IF(N805="základní",J805,0)</f>
        <v>0</v>
      </c>
      <c r="BF805" s="204">
        <f>IF(N805="snížená",J805,0)</f>
        <v>0</v>
      </c>
      <c r="BG805" s="204">
        <f>IF(N805="zákl. přenesená",J805,0)</f>
        <v>0</v>
      </c>
      <c r="BH805" s="204">
        <f>IF(N805="sníž. přenesená",J805,0)</f>
        <v>0</v>
      </c>
      <c r="BI805" s="204">
        <f>IF(N805="nulová",J805,0)</f>
        <v>0</v>
      </c>
      <c r="BJ805" s="18" t="s">
        <v>83</v>
      </c>
      <c r="BK805" s="204">
        <f>ROUND(I805*H805,2)</f>
        <v>0</v>
      </c>
      <c r="BL805" s="18" t="s">
        <v>309</v>
      </c>
      <c r="BM805" s="203" t="s">
        <v>696</v>
      </c>
    </row>
    <row r="806" spans="1:65" s="2" customFormat="1" ht="11.25">
      <c r="A806" s="35"/>
      <c r="B806" s="36"/>
      <c r="C806" s="37"/>
      <c r="D806" s="227" t="s">
        <v>193</v>
      </c>
      <c r="E806" s="37"/>
      <c r="F806" s="228" t="s">
        <v>697</v>
      </c>
      <c r="G806" s="37"/>
      <c r="H806" s="37"/>
      <c r="I806" s="229"/>
      <c r="J806" s="37"/>
      <c r="K806" s="37"/>
      <c r="L806" s="40"/>
      <c r="M806" s="230"/>
      <c r="N806" s="231"/>
      <c r="O806" s="72"/>
      <c r="P806" s="72"/>
      <c r="Q806" s="72"/>
      <c r="R806" s="72"/>
      <c r="S806" s="72"/>
      <c r="T806" s="73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T806" s="18" t="s">
        <v>193</v>
      </c>
      <c r="AU806" s="18" t="s">
        <v>176</v>
      </c>
    </row>
    <row r="807" spans="1:65" s="13" customFormat="1" ht="22.5">
      <c r="B807" s="205"/>
      <c r="C807" s="206"/>
      <c r="D807" s="207" t="s">
        <v>184</v>
      </c>
      <c r="E807" s="208" t="s">
        <v>1</v>
      </c>
      <c r="F807" s="209" t="s">
        <v>206</v>
      </c>
      <c r="G807" s="206"/>
      <c r="H807" s="208" t="s">
        <v>1</v>
      </c>
      <c r="I807" s="210"/>
      <c r="J807" s="206"/>
      <c r="K807" s="206"/>
      <c r="L807" s="211"/>
      <c r="M807" s="212"/>
      <c r="N807" s="213"/>
      <c r="O807" s="213"/>
      <c r="P807" s="213"/>
      <c r="Q807" s="213"/>
      <c r="R807" s="213"/>
      <c r="S807" s="213"/>
      <c r="T807" s="214"/>
      <c r="AT807" s="215" t="s">
        <v>184</v>
      </c>
      <c r="AU807" s="215" t="s">
        <v>176</v>
      </c>
      <c r="AV807" s="13" t="s">
        <v>83</v>
      </c>
      <c r="AW807" s="13" t="s">
        <v>34</v>
      </c>
      <c r="AX807" s="13" t="s">
        <v>76</v>
      </c>
      <c r="AY807" s="215" t="s">
        <v>175</v>
      </c>
    </row>
    <row r="808" spans="1:65" s="13" customFormat="1" ht="11.25">
      <c r="B808" s="205"/>
      <c r="C808" s="206"/>
      <c r="D808" s="207" t="s">
        <v>184</v>
      </c>
      <c r="E808" s="208" t="s">
        <v>1</v>
      </c>
      <c r="F808" s="209" t="s">
        <v>187</v>
      </c>
      <c r="G808" s="206"/>
      <c r="H808" s="208" t="s">
        <v>1</v>
      </c>
      <c r="I808" s="210"/>
      <c r="J808" s="206"/>
      <c r="K808" s="206"/>
      <c r="L808" s="211"/>
      <c r="M808" s="212"/>
      <c r="N808" s="213"/>
      <c r="O808" s="213"/>
      <c r="P808" s="213"/>
      <c r="Q808" s="213"/>
      <c r="R808" s="213"/>
      <c r="S808" s="213"/>
      <c r="T808" s="214"/>
      <c r="AT808" s="215" t="s">
        <v>184</v>
      </c>
      <c r="AU808" s="215" t="s">
        <v>176</v>
      </c>
      <c r="AV808" s="13" t="s">
        <v>83</v>
      </c>
      <c r="AW808" s="13" t="s">
        <v>34</v>
      </c>
      <c r="AX808" s="13" t="s">
        <v>76</v>
      </c>
      <c r="AY808" s="215" t="s">
        <v>175</v>
      </c>
    </row>
    <row r="809" spans="1:65" s="13" customFormat="1" ht="11.25">
      <c r="B809" s="205"/>
      <c r="C809" s="206"/>
      <c r="D809" s="207" t="s">
        <v>184</v>
      </c>
      <c r="E809" s="208" t="s">
        <v>1</v>
      </c>
      <c r="F809" s="209" t="s">
        <v>215</v>
      </c>
      <c r="G809" s="206"/>
      <c r="H809" s="208" t="s">
        <v>1</v>
      </c>
      <c r="I809" s="210"/>
      <c r="J809" s="206"/>
      <c r="K809" s="206"/>
      <c r="L809" s="211"/>
      <c r="M809" s="212"/>
      <c r="N809" s="213"/>
      <c r="O809" s="213"/>
      <c r="P809" s="213"/>
      <c r="Q809" s="213"/>
      <c r="R809" s="213"/>
      <c r="S809" s="213"/>
      <c r="T809" s="214"/>
      <c r="AT809" s="215" t="s">
        <v>184</v>
      </c>
      <c r="AU809" s="215" t="s">
        <v>176</v>
      </c>
      <c r="AV809" s="13" t="s">
        <v>83</v>
      </c>
      <c r="AW809" s="13" t="s">
        <v>34</v>
      </c>
      <c r="AX809" s="13" t="s">
        <v>76</v>
      </c>
      <c r="AY809" s="215" t="s">
        <v>175</v>
      </c>
    </row>
    <row r="810" spans="1:65" s="14" customFormat="1" ht="11.25">
      <c r="B810" s="216"/>
      <c r="C810" s="217"/>
      <c r="D810" s="207" t="s">
        <v>184</v>
      </c>
      <c r="E810" s="218" t="s">
        <v>1</v>
      </c>
      <c r="F810" s="219" t="s">
        <v>698</v>
      </c>
      <c r="G810" s="217"/>
      <c r="H810" s="220">
        <v>18.600000000000001</v>
      </c>
      <c r="I810" s="221"/>
      <c r="J810" s="217"/>
      <c r="K810" s="217"/>
      <c r="L810" s="222"/>
      <c r="M810" s="223"/>
      <c r="N810" s="224"/>
      <c r="O810" s="224"/>
      <c r="P810" s="224"/>
      <c r="Q810" s="224"/>
      <c r="R810" s="224"/>
      <c r="S810" s="224"/>
      <c r="T810" s="225"/>
      <c r="AT810" s="226" t="s">
        <v>184</v>
      </c>
      <c r="AU810" s="226" t="s">
        <v>176</v>
      </c>
      <c r="AV810" s="14" t="s">
        <v>85</v>
      </c>
      <c r="AW810" s="14" t="s">
        <v>34</v>
      </c>
      <c r="AX810" s="14" t="s">
        <v>76</v>
      </c>
      <c r="AY810" s="226" t="s">
        <v>175</v>
      </c>
    </row>
    <row r="811" spans="1:65" s="14" customFormat="1" ht="11.25">
      <c r="B811" s="216"/>
      <c r="C811" s="217"/>
      <c r="D811" s="207" t="s">
        <v>184</v>
      </c>
      <c r="E811" s="218" t="s">
        <v>1</v>
      </c>
      <c r="F811" s="219" t="s">
        <v>699</v>
      </c>
      <c r="G811" s="217"/>
      <c r="H811" s="220">
        <v>16.8</v>
      </c>
      <c r="I811" s="221"/>
      <c r="J811" s="217"/>
      <c r="K811" s="217"/>
      <c r="L811" s="222"/>
      <c r="M811" s="223"/>
      <c r="N811" s="224"/>
      <c r="O811" s="224"/>
      <c r="P811" s="224"/>
      <c r="Q811" s="224"/>
      <c r="R811" s="224"/>
      <c r="S811" s="224"/>
      <c r="T811" s="225"/>
      <c r="AT811" s="226" t="s">
        <v>184</v>
      </c>
      <c r="AU811" s="226" t="s">
        <v>176</v>
      </c>
      <c r="AV811" s="14" t="s">
        <v>85</v>
      </c>
      <c r="AW811" s="14" t="s">
        <v>34</v>
      </c>
      <c r="AX811" s="14" t="s">
        <v>76</v>
      </c>
      <c r="AY811" s="226" t="s">
        <v>175</v>
      </c>
    </row>
    <row r="812" spans="1:65" s="2" customFormat="1" ht="24.2" customHeight="1">
      <c r="A812" s="35"/>
      <c r="B812" s="36"/>
      <c r="C812" s="192" t="s">
        <v>700</v>
      </c>
      <c r="D812" s="192" t="s">
        <v>178</v>
      </c>
      <c r="E812" s="193" t="s">
        <v>701</v>
      </c>
      <c r="F812" s="194" t="s">
        <v>702</v>
      </c>
      <c r="G812" s="195" t="s">
        <v>251</v>
      </c>
      <c r="H812" s="196">
        <v>1.8</v>
      </c>
      <c r="I812" s="197"/>
      <c r="J812" s="198">
        <f>ROUND(I812*H812,2)</f>
        <v>0</v>
      </c>
      <c r="K812" s="194" t="s">
        <v>224</v>
      </c>
      <c r="L812" s="40"/>
      <c r="M812" s="199" t="s">
        <v>1</v>
      </c>
      <c r="N812" s="200" t="s">
        <v>41</v>
      </c>
      <c r="O812" s="72"/>
      <c r="P812" s="201">
        <f>O812*H812</f>
        <v>0</v>
      </c>
      <c r="Q812" s="201">
        <v>0</v>
      </c>
      <c r="R812" s="201">
        <f>Q812*H812</f>
        <v>0</v>
      </c>
      <c r="S812" s="201">
        <v>2.3E-3</v>
      </c>
      <c r="T812" s="202">
        <f>S812*H812</f>
        <v>4.1400000000000005E-3</v>
      </c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R812" s="203" t="s">
        <v>309</v>
      </c>
      <c r="AT812" s="203" t="s">
        <v>178</v>
      </c>
      <c r="AU812" s="203" t="s">
        <v>176</v>
      </c>
      <c r="AY812" s="18" t="s">
        <v>175</v>
      </c>
      <c r="BE812" s="204">
        <f>IF(N812="základní",J812,0)</f>
        <v>0</v>
      </c>
      <c r="BF812" s="204">
        <f>IF(N812="snížená",J812,0)</f>
        <v>0</v>
      </c>
      <c r="BG812" s="204">
        <f>IF(N812="zákl. přenesená",J812,0)</f>
        <v>0</v>
      </c>
      <c r="BH812" s="204">
        <f>IF(N812="sníž. přenesená",J812,0)</f>
        <v>0</v>
      </c>
      <c r="BI812" s="204">
        <f>IF(N812="nulová",J812,0)</f>
        <v>0</v>
      </c>
      <c r="BJ812" s="18" t="s">
        <v>83</v>
      </c>
      <c r="BK812" s="204">
        <f>ROUND(I812*H812,2)</f>
        <v>0</v>
      </c>
      <c r="BL812" s="18" t="s">
        <v>309</v>
      </c>
      <c r="BM812" s="203" t="s">
        <v>703</v>
      </c>
    </row>
    <row r="813" spans="1:65" s="2" customFormat="1" ht="11.25">
      <c r="A813" s="35"/>
      <c r="B813" s="36"/>
      <c r="C813" s="37"/>
      <c r="D813" s="227" t="s">
        <v>193</v>
      </c>
      <c r="E813" s="37"/>
      <c r="F813" s="228" t="s">
        <v>704</v>
      </c>
      <c r="G813" s="37"/>
      <c r="H813" s="37"/>
      <c r="I813" s="229"/>
      <c r="J813" s="37"/>
      <c r="K813" s="37"/>
      <c r="L813" s="40"/>
      <c r="M813" s="230"/>
      <c r="N813" s="231"/>
      <c r="O813" s="72"/>
      <c r="P813" s="72"/>
      <c r="Q813" s="72"/>
      <c r="R813" s="72"/>
      <c r="S813" s="72"/>
      <c r="T813" s="73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T813" s="18" t="s">
        <v>193</v>
      </c>
      <c r="AU813" s="18" t="s">
        <v>176</v>
      </c>
    </row>
    <row r="814" spans="1:65" s="13" customFormat="1" ht="22.5">
      <c r="B814" s="205"/>
      <c r="C814" s="206"/>
      <c r="D814" s="207" t="s">
        <v>184</v>
      </c>
      <c r="E814" s="208" t="s">
        <v>1</v>
      </c>
      <c r="F814" s="209" t="s">
        <v>206</v>
      </c>
      <c r="G814" s="206"/>
      <c r="H814" s="208" t="s">
        <v>1</v>
      </c>
      <c r="I814" s="210"/>
      <c r="J814" s="206"/>
      <c r="K814" s="206"/>
      <c r="L814" s="211"/>
      <c r="M814" s="212"/>
      <c r="N814" s="213"/>
      <c r="O814" s="213"/>
      <c r="P814" s="213"/>
      <c r="Q814" s="213"/>
      <c r="R814" s="213"/>
      <c r="S814" s="213"/>
      <c r="T814" s="214"/>
      <c r="AT814" s="215" t="s">
        <v>184</v>
      </c>
      <c r="AU814" s="215" t="s">
        <v>176</v>
      </c>
      <c r="AV814" s="13" t="s">
        <v>83</v>
      </c>
      <c r="AW814" s="13" t="s">
        <v>34</v>
      </c>
      <c r="AX814" s="13" t="s">
        <v>76</v>
      </c>
      <c r="AY814" s="215" t="s">
        <v>175</v>
      </c>
    </row>
    <row r="815" spans="1:65" s="13" customFormat="1" ht="11.25">
      <c r="B815" s="205"/>
      <c r="C815" s="206"/>
      <c r="D815" s="207" t="s">
        <v>184</v>
      </c>
      <c r="E815" s="208" t="s">
        <v>1</v>
      </c>
      <c r="F815" s="209" t="s">
        <v>187</v>
      </c>
      <c r="G815" s="206"/>
      <c r="H815" s="208" t="s">
        <v>1</v>
      </c>
      <c r="I815" s="210"/>
      <c r="J815" s="206"/>
      <c r="K815" s="206"/>
      <c r="L815" s="211"/>
      <c r="M815" s="212"/>
      <c r="N815" s="213"/>
      <c r="O815" s="213"/>
      <c r="P815" s="213"/>
      <c r="Q815" s="213"/>
      <c r="R815" s="213"/>
      <c r="S815" s="213"/>
      <c r="T815" s="214"/>
      <c r="AT815" s="215" t="s">
        <v>184</v>
      </c>
      <c r="AU815" s="215" t="s">
        <v>176</v>
      </c>
      <c r="AV815" s="13" t="s">
        <v>83</v>
      </c>
      <c r="AW815" s="13" t="s">
        <v>34</v>
      </c>
      <c r="AX815" s="13" t="s">
        <v>76</v>
      </c>
      <c r="AY815" s="215" t="s">
        <v>175</v>
      </c>
    </row>
    <row r="816" spans="1:65" s="13" customFormat="1" ht="11.25">
      <c r="B816" s="205"/>
      <c r="C816" s="206"/>
      <c r="D816" s="207" t="s">
        <v>184</v>
      </c>
      <c r="E816" s="208" t="s">
        <v>1</v>
      </c>
      <c r="F816" s="209" t="s">
        <v>207</v>
      </c>
      <c r="G816" s="206"/>
      <c r="H816" s="208" t="s">
        <v>1</v>
      </c>
      <c r="I816" s="210"/>
      <c r="J816" s="206"/>
      <c r="K816" s="206"/>
      <c r="L816" s="211"/>
      <c r="M816" s="212"/>
      <c r="N816" s="213"/>
      <c r="O816" s="213"/>
      <c r="P816" s="213"/>
      <c r="Q816" s="213"/>
      <c r="R816" s="213"/>
      <c r="S816" s="213"/>
      <c r="T816" s="214"/>
      <c r="AT816" s="215" t="s">
        <v>184</v>
      </c>
      <c r="AU816" s="215" t="s">
        <v>176</v>
      </c>
      <c r="AV816" s="13" t="s">
        <v>83</v>
      </c>
      <c r="AW816" s="13" t="s">
        <v>34</v>
      </c>
      <c r="AX816" s="13" t="s">
        <v>76</v>
      </c>
      <c r="AY816" s="215" t="s">
        <v>175</v>
      </c>
    </row>
    <row r="817" spans="1:65" s="14" customFormat="1" ht="11.25">
      <c r="B817" s="216"/>
      <c r="C817" s="217"/>
      <c r="D817" s="207" t="s">
        <v>184</v>
      </c>
      <c r="E817" s="218" t="s">
        <v>1</v>
      </c>
      <c r="F817" s="219" t="s">
        <v>705</v>
      </c>
      <c r="G817" s="217"/>
      <c r="H817" s="220">
        <v>1.8</v>
      </c>
      <c r="I817" s="221"/>
      <c r="J817" s="217"/>
      <c r="K817" s="217"/>
      <c r="L817" s="222"/>
      <c r="M817" s="223"/>
      <c r="N817" s="224"/>
      <c r="O817" s="224"/>
      <c r="P817" s="224"/>
      <c r="Q817" s="224"/>
      <c r="R817" s="224"/>
      <c r="S817" s="224"/>
      <c r="T817" s="225"/>
      <c r="AT817" s="226" t="s">
        <v>184</v>
      </c>
      <c r="AU817" s="226" t="s">
        <v>176</v>
      </c>
      <c r="AV817" s="14" t="s">
        <v>85</v>
      </c>
      <c r="AW817" s="14" t="s">
        <v>34</v>
      </c>
      <c r="AX817" s="14" t="s">
        <v>76</v>
      </c>
      <c r="AY817" s="226" t="s">
        <v>175</v>
      </c>
    </row>
    <row r="818" spans="1:65" s="2" customFormat="1" ht="16.5" customHeight="1">
      <c r="A818" s="35"/>
      <c r="B818" s="36"/>
      <c r="C818" s="192" t="s">
        <v>706</v>
      </c>
      <c r="D818" s="192" t="s">
        <v>178</v>
      </c>
      <c r="E818" s="193" t="s">
        <v>707</v>
      </c>
      <c r="F818" s="194" t="s">
        <v>708</v>
      </c>
      <c r="G818" s="195" t="s">
        <v>251</v>
      </c>
      <c r="H818" s="196">
        <v>1.8</v>
      </c>
      <c r="I818" s="197"/>
      <c r="J818" s="198">
        <f>ROUND(I818*H818,2)</f>
        <v>0</v>
      </c>
      <c r="K818" s="194" t="s">
        <v>224</v>
      </c>
      <c r="L818" s="40"/>
      <c r="M818" s="199" t="s">
        <v>1</v>
      </c>
      <c r="N818" s="200" t="s">
        <v>41</v>
      </c>
      <c r="O818" s="72"/>
      <c r="P818" s="201">
        <f>O818*H818</f>
        <v>0</v>
      </c>
      <c r="Q818" s="201">
        <v>0</v>
      </c>
      <c r="R818" s="201">
        <f>Q818*H818</f>
        <v>0</v>
      </c>
      <c r="S818" s="201">
        <v>2.9999999999999997E-4</v>
      </c>
      <c r="T818" s="202">
        <f>S818*H818</f>
        <v>5.4000000000000001E-4</v>
      </c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R818" s="203" t="s">
        <v>309</v>
      </c>
      <c r="AT818" s="203" t="s">
        <v>178</v>
      </c>
      <c r="AU818" s="203" t="s">
        <v>176</v>
      </c>
      <c r="AY818" s="18" t="s">
        <v>175</v>
      </c>
      <c r="BE818" s="204">
        <f>IF(N818="základní",J818,0)</f>
        <v>0</v>
      </c>
      <c r="BF818" s="204">
        <f>IF(N818="snížená",J818,0)</f>
        <v>0</v>
      </c>
      <c r="BG818" s="204">
        <f>IF(N818="zákl. přenesená",J818,0)</f>
        <v>0</v>
      </c>
      <c r="BH818" s="204">
        <f>IF(N818="sníž. přenesená",J818,0)</f>
        <v>0</v>
      </c>
      <c r="BI818" s="204">
        <f>IF(N818="nulová",J818,0)</f>
        <v>0</v>
      </c>
      <c r="BJ818" s="18" t="s">
        <v>83</v>
      </c>
      <c r="BK818" s="204">
        <f>ROUND(I818*H818,2)</f>
        <v>0</v>
      </c>
      <c r="BL818" s="18" t="s">
        <v>309</v>
      </c>
      <c r="BM818" s="203" t="s">
        <v>709</v>
      </c>
    </row>
    <row r="819" spans="1:65" s="2" customFormat="1" ht="11.25">
      <c r="A819" s="35"/>
      <c r="B819" s="36"/>
      <c r="C819" s="37"/>
      <c r="D819" s="227" t="s">
        <v>193</v>
      </c>
      <c r="E819" s="37"/>
      <c r="F819" s="228" t="s">
        <v>710</v>
      </c>
      <c r="G819" s="37"/>
      <c r="H819" s="37"/>
      <c r="I819" s="229"/>
      <c r="J819" s="37"/>
      <c r="K819" s="37"/>
      <c r="L819" s="40"/>
      <c r="M819" s="230"/>
      <c r="N819" s="231"/>
      <c r="O819" s="72"/>
      <c r="P819" s="72"/>
      <c r="Q819" s="72"/>
      <c r="R819" s="72"/>
      <c r="S819" s="72"/>
      <c r="T819" s="73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T819" s="18" t="s">
        <v>193</v>
      </c>
      <c r="AU819" s="18" t="s">
        <v>176</v>
      </c>
    </row>
    <row r="820" spans="1:65" s="13" customFormat="1" ht="22.5">
      <c r="B820" s="205"/>
      <c r="C820" s="206"/>
      <c r="D820" s="207" t="s">
        <v>184</v>
      </c>
      <c r="E820" s="208" t="s">
        <v>1</v>
      </c>
      <c r="F820" s="209" t="s">
        <v>206</v>
      </c>
      <c r="G820" s="206"/>
      <c r="H820" s="208" t="s">
        <v>1</v>
      </c>
      <c r="I820" s="210"/>
      <c r="J820" s="206"/>
      <c r="K820" s="206"/>
      <c r="L820" s="211"/>
      <c r="M820" s="212"/>
      <c r="N820" s="213"/>
      <c r="O820" s="213"/>
      <c r="P820" s="213"/>
      <c r="Q820" s="213"/>
      <c r="R820" s="213"/>
      <c r="S820" s="213"/>
      <c r="T820" s="214"/>
      <c r="AT820" s="215" t="s">
        <v>184</v>
      </c>
      <c r="AU820" s="215" t="s">
        <v>176</v>
      </c>
      <c r="AV820" s="13" t="s">
        <v>83</v>
      </c>
      <c r="AW820" s="13" t="s">
        <v>34</v>
      </c>
      <c r="AX820" s="13" t="s">
        <v>76</v>
      </c>
      <c r="AY820" s="215" t="s">
        <v>175</v>
      </c>
    </row>
    <row r="821" spans="1:65" s="13" customFormat="1" ht="11.25">
      <c r="B821" s="205"/>
      <c r="C821" s="206"/>
      <c r="D821" s="207" t="s">
        <v>184</v>
      </c>
      <c r="E821" s="208" t="s">
        <v>1</v>
      </c>
      <c r="F821" s="209" t="s">
        <v>187</v>
      </c>
      <c r="G821" s="206"/>
      <c r="H821" s="208" t="s">
        <v>1</v>
      </c>
      <c r="I821" s="210"/>
      <c r="J821" s="206"/>
      <c r="K821" s="206"/>
      <c r="L821" s="211"/>
      <c r="M821" s="212"/>
      <c r="N821" s="213"/>
      <c r="O821" s="213"/>
      <c r="P821" s="213"/>
      <c r="Q821" s="213"/>
      <c r="R821" s="213"/>
      <c r="S821" s="213"/>
      <c r="T821" s="214"/>
      <c r="AT821" s="215" t="s">
        <v>184</v>
      </c>
      <c r="AU821" s="215" t="s">
        <v>176</v>
      </c>
      <c r="AV821" s="13" t="s">
        <v>83</v>
      </c>
      <c r="AW821" s="13" t="s">
        <v>34</v>
      </c>
      <c r="AX821" s="13" t="s">
        <v>76</v>
      </c>
      <c r="AY821" s="215" t="s">
        <v>175</v>
      </c>
    </row>
    <row r="822" spans="1:65" s="13" customFormat="1" ht="11.25">
      <c r="B822" s="205"/>
      <c r="C822" s="206"/>
      <c r="D822" s="207" t="s">
        <v>184</v>
      </c>
      <c r="E822" s="208" t="s">
        <v>1</v>
      </c>
      <c r="F822" s="209" t="s">
        <v>207</v>
      </c>
      <c r="G822" s="206"/>
      <c r="H822" s="208" t="s">
        <v>1</v>
      </c>
      <c r="I822" s="210"/>
      <c r="J822" s="206"/>
      <c r="K822" s="206"/>
      <c r="L822" s="211"/>
      <c r="M822" s="212"/>
      <c r="N822" s="213"/>
      <c r="O822" s="213"/>
      <c r="P822" s="213"/>
      <c r="Q822" s="213"/>
      <c r="R822" s="213"/>
      <c r="S822" s="213"/>
      <c r="T822" s="214"/>
      <c r="AT822" s="215" t="s">
        <v>184</v>
      </c>
      <c r="AU822" s="215" t="s">
        <v>176</v>
      </c>
      <c r="AV822" s="13" t="s">
        <v>83</v>
      </c>
      <c r="AW822" s="13" t="s">
        <v>34</v>
      </c>
      <c r="AX822" s="13" t="s">
        <v>76</v>
      </c>
      <c r="AY822" s="215" t="s">
        <v>175</v>
      </c>
    </row>
    <row r="823" spans="1:65" s="14" customFormat="1" ht="11.25">
      <c r="B823" s="216"/>
      <c r="C823" s="217"/>
      <c r="D823" s="207" t="s">
        <v>184</v>
      </c>
      <c r="E823" s="218" t="s">
        <v>1</v>
      </c>
      <c r="F823" s="219" t="s">
        <v>705</v>
      </c>
      <c r="G823" s="217"/>
      <c r="H823" s="220">
        <v>1.8</v>
      </c>
      <c r="I823" s="221"/>
      <c r="J823" s="217"/>
      <c r="K823" s="217"/>
      <c r="L823" s="222"/>
      <c r="M823" s="223"/>
      <c r="N823" s="224"/>
      <c r="O823" s="224"/>
      <c r="P823" s="224"/>
      <c r="Q823" s="224"/>
      <c r="R823" s="224"/>
      <c r="S823" s="224"/>
      <c r="T823" s="225"/>
      <c r="AT823" s="226" t="s">
        <v>184</v>
      </c>
      <c r="AU823" s="226" t="s">
        <v>176</v>
      </c>
      <c r="AV823" s="14" t="s">
        <v>85</v>
      </c>
      <c r="AW823" s="14" t="s">
        <v>34</v>
      </c>
      <c r="AX823" s="14" t="s">
        <v>76</v>
      </c>
      <c r="AY823" s="226" t="s">
        <v>175</v>
      </c>
    </row>
    <row r="824" spans="1:65" s="2" customFormat="1" ht="21.75" customHeight="1">
      <c r="A824" s="35"/>
      <c r="B824" s="36"/>
      <c r="C824" s="192" t="s">
        <v>711</v>
      </c>
      <c r="D824" s="192" t="s">
        <v>178</v>
      </c>
      <c r="E824" s="193" t="s">
        <v>712</v>
      </c>
      <c r="F824" s="194" t="s">
        <v>713</v>
      </c>
      <c r="G824" s="195" t="s">
        <v>251</v>
      </c>
      <c r="H824" s="196">
        <v>36.020000000000003</v>
      </c>
      <c r="I824" s="197"/>
      <c r="J824" s="198">
        <f>ROUND(I824*H824,2)</f>
        <v>0</v>
      </c>
      <c r="K824" s="194" t="s">
        <v>224</v>
      </c>
      <c r="L824" s="40"/>
      <c r="M824" s="199" t="s">
        <v>1</v>
      </c>
      <c r="N824" s="200" t="s">
        <v>41</v>
      </c>
      <c r="O824" s="72"/>
      <c r="P824" s="201">
        <f>O824*H824</f>
        <v>0</v>
      </c>
      <c r="Q824" s="201">
        <v>0</v>
      </c>
      <c r="R824" s="201">
        <f>Q824*H824</f>
        <v>0</v>
      </c>
      <c r="S824" s="201">
        <v>2.9999999999999997E-4</v>
      </c>
      <c r="T824" s="202">
        <f>S824*H824</f>
        <v>1.0806E-2</v>
      </c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R824" s="203" t="s">
        <v>309</v>
      </c>
      <c r="AT824" s="203" t="s">
        <v>178</v>
      </c>
      <c r="AU824" s="203" t="s">
        <v>176</v>
      </c>
      <c r="AY824" s="18" t="s">
        <v>175</v>
      </c>
      <c r="BE824" s="204">
        <f>IF(N824="základní",J824,0)</f>
        <v>0</v>
      </c>
      <c r="BF824" s="204">
        <f>IF(N824="snížená",J824,0)</f>
        <v>0</v>
      </c>
      <c r="BG824" s="204">
        <f>IF(N824="zákl. přenesená",J824,0)</f>
        <v>0</v>
      </c>
      <c r="BH824" s="204">
        <f>IF(N824="sníž. přenesená",J824,0)</f>
        <v>0</v>
      </c>
      <c r="BI824" s="204">
        <f>IF(N824="nulová",J824,0)</f>
        <v>0</v>
      </c>
      <c r="BJ824" s="18" t="s">
        <v>83</v>
      </c>
      <c r="BK824" s="204">
        <f>ROUND(I824*H824,2)</f>
        <v>0</v>
      </c>
      <c r="BL824" s="18" t="s">
        <v>309</v>
      </c>
      <c r="BM824" s="203" t="s">
        <v>714</v>
      </c>
    </row>
    <row r="825" spans="1:65" s="2" customFormat="1" ht="11.25">
      <c r="A825" s="35"/>
      <c r="B825" s="36"/>
      <c r="C825" s="37"/>
      <c r="D825" s="227" t="s">
        <v>193</v>
      </c>
      <c r="E825" s="37"/>
      <c r="F825" s="228" t="s">
        <v>715</v>
      </c>
      <c r="G825" s="37"/>
      <c r="H825" s="37"/>
      <c r="I825" s="229"/>
      <c r="J825" s="37"/>
      <c r="K825" s="37"/>
      <c r="L825" s="40"/>
      <c r="M825" s="230"/>
      <c r="N825" s="231"/>
      <c r="O825" s="72"/>
      <c r="P825" s="72"/>
      <c r="Q825" s="72"/>
      <c r="R825" s="72"/>
      <c r="S825" s="72"/>
      <c r="T825" s="73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T825" s="18" t="s">
        <v>193</v>
      </c>
      <c r="AU825" s="18" t="s">
        <v>176</v>
      </c>
    </row>
    <row r="826" spans="1:65" s="13" customFormat="1" ht="22.5">
      <c r="B826" s="205"/>
      <c r="C826" s="206"/>
      <c r="D826" s="207" t="s">
        <v>184</v>
      </c>
      <c r="E826" s="208" t="s">
        <v>1</v>
      </c>
      <c r="F826" s="209" t="s">
        <v>206</v>
      </c>
      <c r="G826" s="206"/>
      <c r="H826" s="208" t="s">
        <v>1</v>
      </c>
      <c r="I826" s="210"/>
      <c r="J826" s="206"/>
      <c r="K826" s="206"/>
      <c r="L826" s="211"/>
      <c r="M826" s="212"/>
      <c r="N826" s="213"/>
      <c r="O826" s="213"/>
      <c r="P826" s="213"/>
      <c r="Q826" s="213"/>
      <c r="R826" s="213"/>
      <c r="S826" s="213"/>
      <c r="T826" s="214"/>
      <c r="AT826" s="215" t="s">
        <v>184</v>
      </c>
      <c r="AU826" s="215" t="s">
        <v>176</v>
      </c>
      <c r="AV826" s="13" t="s">
        <v>83</v>
      </c>
      <c r="AW826" s="13" t="s">
        <v>34</v>
      </c>
      <c r="AX826" s="13" t="s">
        <v>76</v>
      </c>
      <c r="AY826" s="215" t="s">
        <v>175</v>
      </c>
    </row>
    <row r="827" spans="1:65" s="13" customFormat="1" ht="11.25">
      <c r="B827" s="205"/>
      <c r="C827" s="206"/>
      <c r="D827" s="207" t="s">
        <v>184</v>
      </c>
      <c r="E827" s="208" t="s">
        <v>1</v>
      </c>
      <c r="F827" s="209" t="s">
        <v>187</v>
      </c>
      <c r="G827" s="206"/>
      <c r="H827" s="208" t="s">
        <v>1</v>
      </c>
      <c r="I827" s="210"/>
      <c r="J827" s="206"/>
      <c r="K827" s="206"/>
      <c r="L827" s="211"/>
      <c r="M827" s="212"/>
      <c r="N827" s="213"/>
      <c r="O827" s="213"/>
      <c r="P827" s="213"/>
      <c r="Q827" s="213"/>
      <c r="R827" s="213"/>
      <c r="S827" s="213"/>
      <c r="T827" s="214"/>
      <c r="AT827" s="215" t="s">
        <v>184</v>
      </c>
      <c r="AU827" s="215" t="s">
        <v>176</v>
      </c>
      <c r="AV827" s="13" t="s">
        <v>83</v>
      </c>
      <c r="AW827" s="13" t="s">
        <v>34</v>
      </c>
      <c r="AX827" s="13" t="s">
        <v>76</v>
      </c>
      <c r="AY827" s="215" t="s">
        <v>175</v>
      </c>
    </row>
    <row r="828" spans="1:65" s="13" customFormat="1" ht="11.25">
      <c r="B828" s="205"/>
      <c r="C828" s="206"/>
      <c r="D828" s="207" t="s">
        <v>184</v>
      </c>
      <c r="E828" s="208" t="s">
        <v>1</v>
      </c>
      <c r="F828" s="209" t="s">
        <v>215</v>
      </c>
      <c r="G828" s="206"/>
      <c r="H828" s="208" t="s">
        <v>1</v>
      </c>
      <c r="I828" s="210"/>
      <c r="J828" s="206"/>
      <c r="K828" s="206"/>
      <c r="L828" s="211"/>
      <c r="M828" s="212"/>
      <c r="N828" s="213"/>
      <c r="O828" s="213"/>
      <c r="P828" s="213"/>
      <c r="Q828" s="213"/>
      <c r="R828" s="213"/>
      <c r="S828" s="213"/>
      <c r="T828" s="214"/>
      <c r="AT828" s="215" t="s">
        <v>184</v>
      </c>
      <c r="AU828" s="215" t="s">
        <v>176</v>
      </c>
      <c r="AV828" s="13" t="s">
        <v>83</v>
      </c>
      <c r="AW828" s="13" t="s">
        <v>34</v>
      </c>
      <c r="AX828" s="13" t="s">
        <v>76</v>
      </c>
      <c r="AY828" s="215" t="s">
        <v>175</v>
      </c>
    </row>
    <row r="829" spans="1:65" s="14" customFormat="1" ht="11.25">
      <c r="B829" s="216"/>
      <c r="C829" s="217"/>
      <c r="D829" s="207" t="s">
        <v>184</v>
      </c>
      <c r="E829" s="218" t="s">
        <v>1</v>
      </c>
      <c r="F829" s="219" t="s">
        <v>716</v>
      </c>
      <c r="G829" s="217"/>
      <c r="H829" s="220">
        <v>20.12</v>
      </c>
      <c r="I829" s="221"/>
      <c r="J829" s="217"/>
      <c r="K829" s="217"/>
      <c r="L829" s="222"/>
      <c r="M829" s="223"/>
      <c r="N829" s="224"/>
      <c r="O829" s="224"/>
      <c r="P829" s="224"/>
      <c r="Q829" s="224"/>
      <c r="R829" s="224"/>
      <c r="S829" s="224"/>
      <c r="T829" s="225"/>
      <c r="AT829" s="226" t="s">
        <v>184</v>
      </c>
      <c r="AU829" s="226" t="s">
        <v>176</v>
      </c>
      <c r="AV829" s="14" t="s">
        <v>85</v>
      </c>
      <c r="AW829" s="14" t="s">
        <v>34</v>
      </c>
      <c r="AX829" s="14" t="s">
        <v>76</v>
      </c>
      <c r="AY829" s="226" t="s">
        <v>175</v>
      </c>
    </row>
    <row r="830" spans="1:65" s="14" customFormat="1" ht="11.25">
      <c r="B830" s="216"/>
      <c r="C830" s="217"/>
      <c r="D830" s="207" t="s">
        <v>184</v>
      </c>
      <c r="E830" s="218" t="s">
        <v>1</v>
      </c>
      <c r="F830" s="219" t="s">
        <v>717</v>
      </c>
      <c r="G830" s="217"/>
      <c r="H830" s="220">
        <v>15.9</v>
      </c>
      <c r="I830" s="221"/>
      <c r="J830" s="217"/>
      <c r="K830" s="217"/>
      <c r="L830" s="222"/>
      <c r="M830" s="223"/>
      <c r="N830" s="224"/>
      <c r="O830" s="224"/>
      <c r="P830" s="224"/>
      <c r="Q830" s="224"/>
      <c r="R830" s="224"/>
      <c r="S830" s="224"/>
      <c r="T830" s="225"/>
      <c r="AT830" s="226" t="s">
        <v>184</v>
      </c>
      <c r="AU830" s="226" t="s">
        <v>176</v>
      </c>
      <c r="AV830" s="14" t="s">
        <v>85</v>
      </c>
      <c r="AW830" s="14" t="s">
        <v>34</v>
      </c>
      <c r="AX830" s="14" t="s">
        <v>76</v>
      </c>
      <c r="AY830" s="226" t="s">
        <v>175</v>
      </c>
    </row>
    <row r="831" spans="1:65" s="2" customFormat="1" ht="21.75" customHeight="1">
      <c r="A831" s="35"/>
      <c r="B831" s="36"/>
      <c r="C831" s="192" t="s">
        <v>718</v>
      </c>
      <c r="D831" s="192" t="s">
        <v>178</v>
      </c>
      <c r="E831" s="193" t="s">
        <v>719</v>
      </c>
      <c r="F831" s="194" t="s">
        <v>720</v>
      </c>
      <c r="G831" s="195" t="s">
        <v>242</v>
      </c>
      <c r="H831" s="196">
        <v>148.44499999999999</v>
      </c>
      <c r="I831" s="197"/>
      <c r="J831" s="198">
        <f>ROUND(I831*H831,2)</f>
        <v>0</v>
      </c>
      <c r="K831" s="194" t="s">
        <v>224</v>
      </c>
      <c r="L831" s="40"/>
      <c r="M831" s="199" t="s">
        <v>1</v>
      </c>
      <c r="N831" s="200" t="s">
        <v>41</v>
      </c>
      <c r="O831" s="72"/>
      <c r="P831" s="201">
        <f>O831*H831</f>
        <v>0</v>
      </c>
      <c r="Q831" s="201">
        <v>0</v>
      </c>
      <c r="R831" s="201">
        <f>Q831*H831</f>
        <v>0</v>
      </c>
      <c r="S831" s="201">
        <v>0</v>
      </c>
      <c r="T831" s="202">
        <f>S831*H831</f>
        <v>0</v>
      </c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R831" s="203" t="s">
        <v>182</v>
      </c>
      <c r="AT831" s="203" t="s">
        <v>178</v>
      </c>
      <c r="AU831" s="203" t="s">
        <v>176</v>
      </c>
      <c r="AY831" s="18" t="s">
        <v>175</v>
      </c>
      <c r="BE831" s="204">
        <f>IF(N831="základní",J831,0)</f>
        <v>0</v>
      </c>
      <c r="BF831" s="204">
        <f>IF(N831="snížená",J831,0)</f>
        <v>0</v>
      </c>
      <c r="BG831" s="204">
        <f>IF(N831="zákl. přenesená",J831,0)</f>
        <v>0</v>
      </c>
      <c r="BH831" s="204">
        <f>IF(N831="sníž. přenesená",J831,0)</f>
        <v>0</v>
      </c>
      <c r="BI831" s="204">
        <f>IF(N831="nulová",J831,0)</f>
        <v>0</v>
      </c>
      <c r="BJ831" s="18" t="s">
        <v>83</v>
      </c>
      <c r="BK831" s="204">
        <f>ROUND(I831*H831,2)</f>
        <v>0</v>
      </c>
      <c r="BL831" s="18" t="s">
        <v>182</v>
      </c>
      <c r="BM831" s="203" t="s">
        <v>721</v>
      </c>
    </row>
    <row r="832" spans="1:65" s="2" customFormat="1" ht="11.25">
      <c r="A832" s="35"/>
      <c r="B832" s="36"/>
      <c r="C832" s="37"/>
      <c r="D832" s="227" t="s">
        <v>193</v>
      </c>
      <c r="E832" s="37"/>
      <c r="F832" s="228" t="s">
        <v>722</v>
      </c>
      <c r="G832" s="37"/>
      <c r="H832" s="37"/>
      <c r="I832" s="229"/>
      <c r="J832" s="37"/>
      <c r="K832" s="37"/>
      <c r="L832" s="40"/>
      <c r="M832" s="230"/>
      <c r="N832" s="231"/>
      <c r="O832" s="72"/>
      <c r="P832" s="72"/>
      <c r="Q832" s="72"/>
      <c r="R832" s="72"/>
      <c r="S832" s="72"/>
      <c r="T832" s="73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T832" s="18" t="s">
        <v>193</v>
      </c>
      <c r="AU832" s="18" t="s">
        <v>176</v>
      </c>
    </row>
    <row r="833" spans="1:65" s="13" customFormat="1" ht="22.5">
      <c r="B833" s="205"/>
      <c r="C833" s="206"/>
      <c r="D833" s="207" t="s">
        <v>184</v>
      </c>
      <c r="E833" s="208" t="s">
        <v>1</v>
      </c>
      <c r="F833" s="209" t="s">
        <v>206</v>
      </c>
      <c r="G833" s="206"/>
      <c r="H833" s="208" t="s">
        <v>1</v>
      </c>
      <c r="I833" s="210"/>
      <c r="J833" s="206"/>
      <c r="K833" s="206"/>
      <c r="L833" s="211"/>
      <c r="M833" s="212"/>
      <c r="N833" s="213"/>
      <c r="O833" s="213"/>
      <c r="P833" s="213"/>
      <c r="Q833" s="213"/>
      <c r="R833" s="213"/>
      <c r="S833" s="213"/>
      <c r="T833" s="214"/>
      <c r="AT833" s="215" t="s">
        <v>184</v>
      </c>
      <c r="AU833" s="215" t="s">
        <v>176</v>
      </c>
      <c r="AV833" s="13" t="s">
        <v>83</v>
      </c>
      <c r="AW833" s="13" t="s">
        <v>34</v>
      </c>
      <c r="AX833" s="13" t="s">
        <v>76</v>
      </c>
      <c r="AY833" s="215" t="s">
        <v>175</v>
      </c>
    </row>
    <row r="834" spans="1:65" s="13" customFormat="1" ht="11.25">
      <c r="B834" s="205"/>
      <c r="C834" s="206"/>
      <c r="D834" s="207" t="s">
        <v>184</v>
      </c>
      <c r="E834" s="208" t="s">
        <v>1</v>
      </c>
      <c r="F834" s="209" t="s">
        <v>187</v>
      </c>
      <c r="G834" s="206"/>
      <c r="H834" s="208" t="s">
        <v>1</v>
      </c>
      <c r="I834" s="210"/>
      <c r="J834" s="206"/>
      <c r="K834" s="206"/>
      <c r="L834" s="211"/>
      <c r="M834" s="212"/>
      <c r="N834" s="213"/>
      <c r="O834" s="213"/>
      <c r="P834" s="213"/>
      <c r="Q834" s="213"/>
      <c r="R834" s="213"/>
      <c r="S834" s="213"/>
      <c r="T834" s="214"/>
      <c r="AT834" s="215" t="s">
        <v>184</v>
      </c>
      <c r="AU834" s="215" t="s">
        <v>176</v>
      </c>
      <c r="AV834" s="13" t="s">
        <v>83</v>
      </c>
      <c r="AW834" s="13" t="s">
        <v>34</v>
      </c>
      <c r="AX834" s="13" t="s">
        <v>76</v>
      </c>
      <c r="AY834" s="215" t="s">
        <v>175</v>
      </c>
    </row>
    <row r="835" spans="1:65" s="13" customFormat="1" ht="11.25">
      <c r="B835" s="205"/>
      <c r="C835" s="206"/>
      <c r="D835" s="207" t="s">
        <v>184</v>
      </c>
      <c r="E835" s="208" t="s">
        <v>1</v>
      </c>
      <c r="F835" s="209" t="s">
        <v>207</v>
      </c>
      <c r="G835" s="206"/>
      <c r="H835" s="208" t="s">
        <v>1</v>
      </c>
      <c r="I835" s="210"/>
      <c r="J835" s="206"/>
      <c r="K835" s="206"/>
      <c r="L835" s="211"/>
      <c r="M835" s="212"/>
      <c r="N835" s="213"/>
      <c r="O835" s="213"/>
      <c r="P835" s="213"/>
      <c r="Q835" s="213"/>
      <c r="R835" s="213"/>
      <c r="S835" s="213"/>
      <c r="T835" s="214"/>
      <c r="AT835" s="215" t="s">
        <v>184</v>
      </c>
      <c r="AU835" s="215" t="s">
        <v>176</v>
      </c>
      <c r="AV835" s="13" t="s">
        <v>83</v>
      </c>
      <c r="AW835" s="13" t="s">
        <v>34</v>
      </c>
      <c r="AX835" s="13" t="s">
        <v>76</v>
      </c>
      <c r="AY835" s="215" t="s">
        <v>175</v>
      </c>
    </row>
    <row r="836" spans="1:65" s="14" customFormat="1" ht="11.25">
      <c r="B836" s="216"/>
      <c r="C836" s="217"/>
      <c r="D836" s="207" t="s">
        <v>184</v>
      </c>
      <c r="E836" s="218" t="s">
        <v>1</v>
      </c>
      <c r="F836" s="219" t="s">
        <v>723</v>
      </c>
      <c r="G836" s="217"/>
      <c r="H836" s="220">
        <v>3.9950000000000001</v>
      </c>
      <c r="I836" s="221"/>
      <c r="J836" s="217"/>
      <c r="K836" s="217"/>
      <c r="L836" s="222"/>
      <c r="M836" s="223"/>
      <c r="N836" s="224"/>
      <c r="O836" s="224"/>
      <c r="P836" s="224"/>
      <c r="Q836" s="224"/>
      <c r="R836" s="224"/>
      <c r="S836" s="224"/>
      <c r="T836" s="225"/>
      <c r="AT836" s="226" t="s">
        <v>184</v>
      </c>
      <c r="AU836" s="226" t="s">
        <v>176</v>
      </c>
      <c r="AV836" s="14" t="s">
        <v>85</v>
      </c>
      <c r="AW836" s="14" t="s">
        <v>34</v>
      </c>
      <c r="AX836" s="14" t="s">
        <v>76</v>
      </c>
      <c r="AY836" s="226" t="s">
        <v>175</v>
      </c>
    </row>
    <row r="837" spans="1:65" s="14" customFormat="1" ht="11.25">
      <c r="B837" s="216"/>
      <c r="C837" s="217"/>
      <c r="D837" s="207" t="s">
        <v>184</v>
      </c>
      <c r="E837" s="218" t="s">
        <v>1</v>
      </c>
      <c r="F837" s="219" t="s">
        <v>606</v>
      </c>
      <c r="G837" s="217"/>
      <c r="H837" s="220">
        <v>20.6</v>
      </c>
      <c r="I837" s="221"/>
      <c r="J837" s="217"/>
      <c r="K837" s="217"/>
      <c r="L837" s="222"/>
      <c r="M837" s="223"/>
      <c r="N837" s="224"/>
      <c r="O837" s="224"/>
      <c r="P837" s="224"/>
      <c r="Q837" s="224"/>
      <c r="R837" s="224"/>
      <c r="S837" s="224"/>
      <c r="T837" s="225"/>
      <c r="AT837" s="226" t="s">
        <v>184</v>
      </c>
      <c r="AU837" s="226" t="s">
        <v>176</v>
      </c>
      <c r="AV837" s="14" t="s">
        <v>85</v>
      </c>
      <c r="AW837" s="14" t="s">
        <v>34</v>
      </c>
      <c r="AX837" s="14" t="s">
        <v>76</v>
      </c>
      <c r="AY837" s="226" t="s">
        <v>175</v>
      </c>
    </row>
    <row r="838" spans="1:65" s="14" customFormat="1" ht="11.25">
      <c r="B838" s="216"/>
      <c r="C838" s="217"/>
      <c r="D838" s="207" t="s">
        <v>184</v>
      </c>
      <c r="E838" s="218" t="s">
        <v>1</v>
      </c>
      <c r="F838" s="219" t="s">
        <v>607</v>
      </c>
      <c r="G838" s="217"/>
      <c r="H838" s="220">
        <v>24.6</v>
      </c>
      <c r="I838" s="221"/>
      <c r="J838" s="217"/>
      <c r="K838" s="217"/>
      <c r="L838" s="222"/>
      <c r="M838" s="223"/>
      <c r="N838" s="224"/>
      <c r="O838" s="224"/>
      <c r="P838" s="224"/>
      <c r="Q838" s="224"/>
      <c r="R838" s="224"/>
      <c r="S838" s="224"/>
      <c r="T838" s="225"/>
      <c r="AT838" s="226" t="s">
        <v>184</v>
      </c>
      <c r="AU838" s="226" t="s">
        <v>176</v>
      </c>
      <c r="AV838" s="14" t="s">
        <v>85</v>
      </c>
      <c r="AW838" s="14" t="s">
        <v>34</v>
      </c>
      <c r="AX838" s="14" t="s">
        <v>76</v>
      </c>
      <c r="AY838" s="226" t="s">
        <v>175</v>
      </c>
    </row>
    <row r="839" spans="1:65" s="14" customFormat="1" ht="11.25">
      <c r="B839" s="216"/>
      <c r="C839" s="217"/>
      <c r="D839" s="207" t="s">
        <v>184</v>
      </c>
      <c r="E839" s="218" t="s">
        <v>1</v>
      </c>
      <c r="F839" s="219" t="s">
        <v>724</v>
      </c>
      <c r="G839" s="217"/>
      <c r="H839" s="220">
        <v>15.6</v>
      </c>
      <c r="I839" s="221"/>
      <c r="J839" s="217"/>
      <c r="K839" s="217"/>
      <c r="L839" s="222"/>
      <c r="M839" s="223"/>
      <c r="N839" s="224"/>
      <c r="O839" s="224"/>
      <c r="P839" s="224"/>
      <c r="Q839" s="224"/>
      <c r="R839" s="224"/>
      <c r="S839" s="224"/>
      <c r="T839" s="225"/>
      <c r="AT839" s="226" t="s">
        <v>184</v>
      </c>
      <c r="AU839" s="226" t="s">
        <v>176</v>
      </c>
      <c r="AV839" s="14" t="s">
        <v>85</v>
      </c>
      <c r="AW839" s="14" t="s">
        <v>34</v>
      </c>
      <c r="AX839" s="14" t="s">
        <v>76</v>
      </c>
      <c r="AY839" s="226" t="s">
        <v>175</v>
      </c>
    </row>
    <row r="840" spans="1:65" s="14" customFormat="1" ht="11.25">
      <c r="B840" s="216"/>
      <c r="C840" s="217"/>
      <c r="D840" s="207" t="s">
        <v>184</v>
      </c>
      <c r="E840" s="218" t="s">
        <v>1</v>
      </c>
      <c r="F840" s="219" t="s">
        <v>685</v>
      </c>
      <c r="G840" s="217"/>
      <c r="H840" s="220">
        <v>9.3000000000000007</v>
      </c>
      <c r="I840" s="221"/>
      <c r="J840" s="217"/>
      <c r="K840" s="217"/>
      <c r="L840" s="222"/>
      <c r="M840" s="223"/>
      <c r="N840" s="224"/>
      <c r="O840" s="224"/>
      <c r="P840" s="224"/>
      <c r="Q840" s="224"/>
      <c r="R840" s="224"/>
      <c r="S840" s="224"/>
      <c r="T840" s="225"/>
      <c r="AT840" s="226" t="s">
        <v>184</v>
      </c>
      <c r="AU840" s="226" t="s">
        <v>176</v>
      </c>
      <c r="AV840" s="14" t="s">
        <v>85</v>
      </c>
      <c r="AW840" s="14" t="s">
        <v>34</v>
      </c>
      <c r="AX840" s="14" t="s">
        <v>76</v>
      </c>
      <c r="AY840" s="226" t="s">
        <v>175</v>
      </c>
    </row>
    <row r="841" spans="1:65" s="13" customFormat="1" ht="11.25">
      <c r="B841" s="205"/>
      <c r="C841" s="206"/>
      <c r="D841" s="207" t="s">
        <v>184</v>
      </c>
      <c r="E841" s="208" t="s">
        <v>1</v>
      </c>
      <c r="F841" s="209" t="s">
        <v>187</v>
      </c>
      <c r="G841" s="206"/>
      <c r="H841" s="208" t="s">
        <v>1</v>
      </c>
      <c r="I841" s="210"/>
      <c r="J841" s="206"/>
      <c r="K841" s="206"/>
      <c r="L841" s="211"/>
      <c r="M841" s="212"/>
      <c r="N841" s="213"/>
      <c r="O841" s="213"/>
      <c r="P841" s="213"/>
      <c r="Q841" s="213"/>
      <c r="R841" s="213"/>
      <c r="S841" s="213"/>
      <c r="T841" s="214"/>
      <c r="AT841" s="215" t="s">
        <v>184</v>
      </c>
      <c r="AU841" s="215" t="s">
        <v>176</v>
      </c>
      <c r="AV841" s="13" t="s">
        <v>83</v>
      </c>
      <c r="AW841" s="13" t="s">
        <v>34</v>
      </c>
      <c r="AX841" s="13" t="s">
        <v>76</v>
      </c>
      <c r="AY841" s="215" t="s">
        <v>175</v>
      </c>
    </row>
    <row r="842" spans="1:65" s="13" customFormat="1" ht="11.25">
      <c r="B842" s="205"/>
      <c r="C842" s="206"/>
      <c r="D842" s="207" t="s">
        <v>184</v>
      </c>
      <c r="E842" s="208" t="s">
        <v>1</v>
      </c>
      <c r="F842" s="209" t="s">
        <v>215</v>
      </c>
      <c r="G842" s="206"/>
      <c r="H842" s="208" t="s">
        <v>1</v>
      </c>
      <c r="I842" s="210"/>
      <c r="J842" s="206"/>
      <c r="K842" s="206"/>
      <c r="L842" s="211"/>
      <c r="M842" s="212"/>
      <c r="N842" s="213"/>
      <c r="O842" s="213"/>
      <c r="P842" s="213"/>
      <c r="Q842" s="213"/>
      <c r="R842" s="213"/>
      <c r="S842" s="213"/>
      <c r="T842" s="214"/>
      <c r="AT842" s="215" t="s">
        <v>184</v>
      </c>
      <c r="AU842" s="215" t="s">
        <v>176</v>
      </c>
      <c r="AV842" s="13" t="s">
        <v>83</v>
      </c>
      <c r="AW842" s="13" t="s">
        <v>34</v>
      </c>
      <c r="AX842" s="13" t="s">
        <v>76</v>
      </c>
      <c r="AY842" s="215" t="s">
        <v>175</v>
      </c>
    </row>
    <row r="843" spans="1:65" s="14" customFormat="1" ht="11.25">
      <c r="B843" s="216"/>
      <c r="C843" s="217"/>
      <c r="D843" s="207" t="s">
        <v>184</v>
      </c>
      <c r="E843" s="218" t="s">
        <v>1</v>
      </c>
      <c r="F843" s="219" t="s">
        <v>692</v>
      </c>
      <c r="G843" s="217"/>
      <c r="H843" s="220">
        <v>38.950000000000003</v>
      </c>
      <c r="I843" s="221"/>
      <c r="J843" s="217"/>
      <c r="K843" s="217"/>
      <c r="L843" s="222"/>
      <c r="M843" s="223"/>
      <c r="N843" s="224"/>
      <c r="O843" s="224"/>
      <c r="P843" s="224"/>
      <c r="Q843" s="224"/>
      <c r="R843" s="224"/>
      <c r="S843" s="224"/>
      <c r="T843" s="225"/>
      <c r="AT843" s="226" t="s">
        <v>184</v>
      </c>
      <c r="AU843" s="226" t="s">
        <v>176</v>
      </c>
      <c r="AV843" s="14" t="s">
        <v>85</v>
      </c>
      <c r="AW843" s="14" t="s">
        <v>34</v>
      </c>
      <c r="AX843" s="14" t="s">
        <v>76</v>
      </c>
      <c r="AY843" s="226" t="s">
        <v>175</v>
      </c>
    </row>
    <row r="844" spans="1:65" s="14" customFormat="1" ht="11.25">
      <c r="B844" s="216"/>
      <c r="C844" s="217"/>
      <c r="D844" s="207" t="s">
        <v>184</v>
      </c>
      <c r="E844" s="218" t="s">
        <v>1</v>
      </c>
      <c r="F844" s="219" t="s">
        <v>698</v>
      </c>
      <c r="G844" s="217"/>
      <c r="H844" s="220">
        <v>18.600000000000001</v>
      </c>
      <c r="I844" s="221"/>
      <c r="J844" s="217"/>
      <c r="K844" s="217"/>
      <c r="L844" s="222"/>
      <c r="M844" s="223"/>
      <c r="N844" s="224"/>
      <c r="O844" s="224"/>
      <c r="P844" s="224"/>
      <c r="Q844" s="224"/>
      <c r="R844" s="224"/>
      <c r="S844" s="224"/>
      <c r="T844" s="225"/>
      <c r="AT844" s="226" t="s">
        <v>184</v>
      </c>
      <c r="AU844" s="226" t="s">
        <v>176</v>
      </c>
      <c r="AV844" s="14" t="s">
        <v>85</v>
      </c>
      <c r="AW844" s="14" t="s">
        <v>34</v>
      </c>
      <c r="AX844" s="14" t="s">
        <v>76</v>
      </c>
      <c r="AY844" s="226" t="s">
        <v>175</v>
      </c>
    </row>
    <row r="845" spans="1:65" s="14" customFormat="1" ht="11.25">
      <c r="B845" s="216"/>
      <c r="C845" s="217"/>
      <c r="D845" s="207" t="s">
        <v>184</v>
      </c>
      <c r="E845" s="218" t="s">
        <v>1</v>
      </c>
      <c r="F845" s="219" t="s">
        <v>699</v>
      </c>
      <c r="G845" s="217"/>
      <c r="H845" s="220">
        <v>16.8</v>
      </c>
      <c r="I845" s="221"/>
      <c r="J845" s="217"/>
      <c r="K845" s="217"/>
      <c r="L845" s="222"/>
      <c r="M845" s="223"/>
      <c r="N845" s="224"/>
      <c r="O845" s="224"/>
      <c r="P845" s="224"/>
      <c r="Q845" s="224"/>
      <c r="R845" s="224"/>
      <c r="S845" s="224"/>
      <c r="T845" s="225"/>
      <c r="AT845" s="226" t="s">
        <v>184</v>
      </c>
      <c r="AU845" s="226" t="s">
        <v>176</v>
      </c>
      <c r="AV845" s="14" t="s">
        <v>85</v>
      </c>
      <c r="AW845" s="14" t="s">
        <v>34</v>
      </c>
      <c r="AX845" s="14" t="s">
        <v>76</v>
      </c>
      <c r="AY845" s="226" t="s">
        <v>175</v>
      </c>
    </row>
    <row r="846" spans="1:65" s="2" customFormat="1" ht="24.2" customHeight="1">
      <c r="A846" s="35"/>
      <c r="B846" s="36"/>
      <c r="C846" s="192" t="s">
        <v>725</v>
      </c>
      <c r="D846" s="192" t="s">
        <v>178</v>
      </c>
      <c r="E846" s="193" t="s">
        <v>726</v>
      </c>
      <c r="F846" s="194" t="s">
        <v>727</v>
      </c>
      <c r="G846" s="195" t="s">
        <v>242</v>
      </c>
      <c r="H846" s="196">
        <v>296.89</v>
      </c>
      <c r="I846" s="197"/>
      <c r="J846" s="198">
        <f>ROUND(I846*H846,2)</f>
        <v>0</v>
      </c>
      <c r="K846" s="194" t="s">
        <v>224</v>
      </c>
      <c r="L846" s="40"/>
      <c r="M846" s="199" t="s">
        <v>1</v>
      </c>
      <c r="N846" s="200" t="s">
        <v>41</v>
      </c>
      <c r="O846" s="72"/>
      <c r="P846" s="201">
        <f>O846*H846</f>
        <v>0</v>
      </c>
      <c r="Q846" s="201">
        <v>0</v>
      </c>
      <c r="R846" s="201">
        <f>Q846*H846</f>
        <v>0</v>
      </c>
      <c r="S846" s="201">
        <v>0</v>
      </c>
      <c r="T846" s="202">
        <f>S846*H846</f>
        <v>0</v>
      </c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R846" s="203" t="s">
        <v>182</v>
      </c>
      <c r="AT846" s="203" t="s">
        <v>178</v>
      </c>
      <c r="AU846" s="203" t="s">
        <v>176</v>
      </c>
      <c r="AY846" s="18" t="s">
        <v>175</v>
      </c>
      <c r="BE846" s="204">
        <f>IF(N846="základní",J846,0)</f>
        <v>0</v>
      </c>
      <c r="BF846" s="204">
        <f>IF(N846="snížená",J846,0)</f>
        <v>0</v>
      </c>
      <c r="BG846" s="204">
        <f>IF(N846="zákl. přenesená",J846,0)</f>
        <v>0</v>
      </c>
      <c r="BH846" s="204">
        <f>IF(N846="sníž. přenesená",J846,0)</f>
        <v>0</v>
      </c>
      <c r="BI846" s="204">
        <f>IF(N846="nulová",J846,0)</f>
        <v>0</v>
      </c>
      <c r="BJ846" s="18" t="s">
        <v>83</v>
      </c>
      <c r="BK846" s="204">
        <f>ROUND(I846*H846,2)</f>
        <v>0</v>
      </c>
      <c r="BL846" s="18" t="s">
        <v>182</v>
      </c>
      <c r="BM846" s="203" t="s">
        <v>728</v>
      </c>
    </row>
    <row r="847" spans="1:65" s="2" customFormat="1" ht="11.25">
      <c r="A847" s="35"/>
      <c r="B847" s="36"/>
      <c r="C847" s="37"/>
      <c r="D847" s="227" t="s">
        <v>193</v>
      </c>
      <c r="E847" s="37"/>
      <c r="F847" s="228" t="s">
        <v>729</v>
      </c>
      <c r="G847" s="37"/>
      <c r="H847" s="37"/>
      <c r="I847" s="229"/>
      <c r="J847" s="37"/>
      <c r="K847" s="37"/>
      <c r="L847" s="40"/>
      <c r="M847" s="230"/>
      <c r="N847" s="231"/>
      <c r="O847" s="72"/>
      <c r="P847" s="72"/>
      <c r="Q847" s="72"/>
      <c r="R847" s="72"/>
      <c r="S847" s="72"/>
      <c r="T847" s="73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T847" s="18" t="s">
        <v>193</v>
      </c>
      <c r="AU847" s="18" t="s">
        <v>176</v>
      </c>
    </row>
    <row r="848" spans="1:65" s="14" customFormat="1" ht="11.25">
      <c r="B848" s="216"/>
      <c r="C848" s="217"/>
      <c r="D848" s="207" t="s">
        <v>184</v>
      </c>
      <c r="E848" s="217"/>
      <c r="F848" s="219" t="s">
        <v>730</v>
      </c>
      <c r="G848" s="217"/>
      <c r="H848" s="220">
        <v>296.89</v>
      </c>
      <c r="I848" s="221"/>
      <c r="J848" s="217"/>
      <c r="K848" s="217"/>
      <c r="L848" s="222"/>
      <c r="M848" s="223"/>
      <c r="N848" s="224"/>
      <c r="O848" s="224"/>
      <c r="P848" s="224"/>
      <c r="Q848" s="224"/>
      <c r="R848" s="224"/>
      <c r="S848" s="224"/>
      <c r="T848" s="225"/>
      <c r="AT848" s="226" t="s">
        <v>184</v>
      </c>
      <c r="AU848" s="226" t="s">
        <v>176</v>
      </c>
      <c r="AV848" s="14" t="s">
        <v>85</v>
      </c>
      <c r="AW848" s="14" t="s">
        <v>4</v>
      </c>
      <c r="AX848" s="14" t="s">
        <v>83</v>
      </c>
      <c r="AY848" s="226" t="s">
        <v>175</v>
      </c>
    </row>
    <row r="849" spans="1:65" s="2" customFormat="1" ht="24.2" customHeight="1">
      <c r="A849" s="35"/>
      <c r="B849" s="36"/>
      <c r="C849" s="192" t="s">
        <v>731</v>
      </c>
      <c r="D849" s="192" t="s">
        <v>178</v>
      </c>
      <c r="E849" s="193" t="s">
        <v>732</v>
      </c>
      <c r="F849" s="194" t="s">
        <v>733</v>
      </c>
      <c r="G849" s="195" t="s">
        <v>242</v>
      </c>
      <c r="H849" s="196">
        <v>37.991</v>
      </c>
      <c r="I849" s="197"/>
      <c r="J849" s="198">
        <f>ROUND(I849*H849,2)</f>
        <v>0</v>
      </c>
      <c r="K849" s="194" t="s">
        <v>224</v>
      </c>
      <c r="L849" s="40"/>
      <c r="M849" s="199" t="s">
        <v>1</v>
      </c>
      <c r="N849" s="200" t="s">
        <v>41</v>
      </c>
      <c r="O849" s="72"/>
      <c r="P849" s="201">
        <f>O849*H849</f>
        <v>0</v>
      </c>
      <c r="Q849" s="201">
        <v>0</v>
      </c>
      <c r="R849" s="201">
        <f>Q849*H849</f>
        <v>0</v>
      </c>
      <c r="S849" s="201">
        <v>0.20799999999999999</v>
      </c>
      <c r="T849" s="202">
        <f>S849*H849</f>
        <v>7.9021279999999994</v>
      </c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R849" s="203" t="s">
        <v>182</v>
      </c>
      <c r="AT849" s="203" t="s">
        <v>178</v>
      </c>
      <c r="AU849" s="203" t="s">
        <v>176</v>
      </c>
      <c r="AY849" s="18" t="s">
        <v>175</v>
      </c>
      <c r="BE849" s="204">
        <f>IF(N849="základní",J849,0)</f>
        <v>0</v>
      </c>
      <c r="BF849" s="204">
        <f>IF(N849="snížená",J849,0)</f>
        <v>0</v>
      </c>
      <c r="BG849" s="204">
        <f>IF(N849="zákl. přenesená",J849,0)</f>
        <v>0</v>
      </c>
      <c r="BH849" s="204">
        <f>IF(N849="sníž. přenesená",J849,0)</f>
        <v>0</v>
      </c>
      <c r="BI849" s="204">
        <f>IF(N849="nulová",J849,0)</f>
        <v>0</v>
      </c>
      <c r="BJ849" s="18" t="s">
        <v>83</v>
      </c>
      <c r="BK849" s="204">
        <f>ROUND(I849*H849,2)</f>
        <v>0</v>
      </c>
      <c r="BL849" s="18" t="s">
        <v>182</v>
      </c>
      <c r="BM849" s="203" t="s">
        <v>734</v>
      </c>
    </row>
    <row r="850" spans="1:65" s="2" customFormat="1" ht="11.25">
      <c r="A850" s="35"/>
      <c r="B850" s="36"/>
      <c r="C850" s="37"/>
      <c r="D850" s="227" t="s">
        <v>193</v>
      </c>
      <c r="E850" s="37"/>
      <c r="F850" s="228" t="s">
        <v>735</v>
      </c>
      <c r="G850" s="37"/>
      <c r="H850" s="37"/>
      <c r="I850" s="229"/>
      <c r="J850" s="37"/>
      <c r="K850" s="37"/>
      <c r="L850" s="40"/>
      <c r="M850" s="230"/>
      <c r="N850" s="231"/>
      <c r="O850" s="72"/>
      <c r="P850" s="72"/>
      <c r="Q850" s="72"/>
      <c r="R850" s="72"/>
      <c r="S850" s="72"/>
      <c r="T850" s="73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T850" s="18" t="s">
        <v>193</v>
      </c>
      <c r="AU850" s="18" t="s">
        <v>176</v>
      </c>
    </row>
    <row r="851" spans="1:65" s="13" customFormat="1" ht="22.5">
      <c r="B851" s="205"/>
      <c r="C851" s="206"/>
      <c r="D851" s="207" t="s">
        <v>184</v>
      </c>
      <c r="E851" s="208" t="s">
        <v>1</v>
      </c>
      <c r="F851" s="209" t="s">
        <v>206</v>
      </c>
      <c r="G851" s="206"/>
      <c r="H851" s="208" t="s">
        <v>1</v>
      </c>
      <c r="I851" s="210"/>
      <c r="J851" s="206"/>
      <c r="K851" s="206"/>
      <c r="L851" s="211"/>
      <c r="M851" s="212"/>
      <c r="N851" s="213"/>
      <c r="O851" s="213"/>
      <c r="P851" s="213"/>
      <c r="Q851" s="213"/>
      <c r="R851" s="213"/>
      <c r="S851" s="213"/>
      <c r="T851" s="214"/>
      <c r="AT851" s="215" t="s">
        <v>184</v>
      </c>
      <c r="AU851" s="215" t="s">
        <v>176</v>
      </c>
      <c r="AV851" s="13" t="s">
        <v>83</v>
      </c>
      <c r="AW851" s="13" t="s">
        <v>34</v>
      </c>
      <c r="AX851" s="13" t="s">
        <v>76</v>
      </c>
      <c r="AY851" s="215" t="s">
        <v>175</v>
      </c>
    </row>
    <row r="852" spans="1:65" s="13" customFormat="1" ht="11.25">
      <c r="B852" s="205"/>
      <c r="C852" s="206"/>
      <c r="D852" s="207" t="s">
        <v>184</v>
      </c>
      <c r="E852" s="208" t="s">
        <v>1</v>
      </c>
      <c r="F852" s="209" t="s">
        <v>187</v>
      </c>
      <c r="G852" s="206"/>
      <c r="H852" s="208" t="s">
        <v>1</v>
      </c>
      <c r="I852" s="210"/>
      <c r="J852" s="206"/>
      <c r="K852" s="206"/>
      <c r="L852" s="211"/>
      <c r="M852" s="212"/>
      <c r="N852" s="213"/>
      <c r="O852" s="213"/>
      <c r="P852" s="213"/>
      <c r="Q852" s="213"/>
      <c r="R852" s="213"/>
      <c r="S852" s="213"/>
      <c r="T852" s="214"/>
      <c r="AT852" s="215" t="s">
        <v>184</v>
      </c>
      <c r="AU852" s="215" t="s">
        <v>176</v>
      </c>
      <c r="AV852" s="13" t="s">
        <v>83</v>
      </c>
      <c r="AW852" s="13" t="s">
        <v>34</v>
      </c>
      <c r="AX852" s="13" t="s">
        <v>76</v>
      </c>
      <c r="AY852" s="215" t="s">
        <v>175</v>
      </c>
    </row>
    <row r="853" spans="1:65" s="13" customFormat="1" ht="11.25">
      <c r="B853" s="205"/>
      <c r="C853" s="206"/>
      <c r="D853" s="207" t="s">
        <v>184</v>
      </c>
      <c r="E853" s="208" t="s">
        <v>1</v>
      </c>
      <c r="F853" s="209" t="s">
        <v>207</v>
      </c>
      <c r="G853" s="206"/>
      <c r="H853" s="208" t="s">
        <v>1</v>
      </c>
      <c r="I853" s="210"/>
      <c r="J853" s="206"/>
      <c r="K853" s="206"/>
      <c r="L853" s="211"/>
      <c r="M853" s="212"/>
      <c r="N853" s="213"/>
      <c r="O853" s="213"/>
      <c r="P853" s="213"/>
      <c r="Q853" s="213"/>
      <c r="R853" s="213"/>
      <c r="S853" s="213"/>
      <c r="T853" s="214"/>
      <c r="AT853" s="215" t="s">
        <v>184</v>
      </c>
      <c r="AU853" s="215" t="s">
        <v>176</v>
      </c>
      <c r="AV853" s="13" t="s">
        <v>83</v>
      </c>
      <c r="AW853" s="13" t="s">
        <v>34</v>
      </c>
      <c r="AX853" s="13" t="s">
        <v>76</v>
      </c>
      <c r="AY853" s="215" t="s">
        <v>175</v>
      </c>
    </row>
    <row r="854" spans="1:65" s="14" customFormat="1" ht="11.25">
      <c r="B854" s="216"/>
      <c r="C854" s="217"/>
      <c r="D854" s="207" t="s">
        <v>184</v>
      </c>
      <c r="E854" s="218" t="s">
        <v>1</v>
      </c>
      <c r="F854" s="219" t="s">
        <v>736</v>
      </c>
      <c r="G854" s="217"/>
      <c r="H854" s="220">
        <v>37.991199999999999</v>
      </c>
      <c r="I854" s="221"/>
      <c r="J854" s="217"/>
      <c r="K854" s="217"/>
      <c r="L854" s="222"/>
      <c r="M854" s="223"/>
      <c r="N854" s="224"/>
      <c r="O854" s="224"/>
      <c r="P854" s="224"/>
      <c r="Q854" s="224"/>
      <c r="R854" s="224"/>
      <c r="S854" s="224"/>
      <c r="T854" s="225"/>
      <c r="AT854" s="226" t="s">
        <v>184</v>
      </c>
      <c r="AU854" s="226" t="s">
        <v>176</v>
      </c>
      <c r="AV854" s="14" t="s">
        <v>85</v>
      </c>
      <c r="AW854" s="14" t="s">
        <v>34</v>
      </c>
      <c r="AX854" s="14" t="s">
        <v>76</v>
      </c>
      <c r="AY854" s="226" t="s">
        <v>175</v>
      </c>
    </row>
    <row r="855" spans="1:65" s="2" customFormat="1" ht="24.2" customHeight="1">
      <c r="A855" s="35"/>
      <c r="B855" s="36"/>
      <c r="C855" s="192" t="s">
        <v>274</v>
      </c>
      <c r="D855" s="192" t="s">
        <v>178</v>
      </c>
      <c r="E855" s="193" t="s">
        <v>737</v>
      </c>
      <c r="F855" s="194" t="s">
        <v>738</v>
      </c>
      <c r="G855" s="195" t="s">
        <v>242</v>
      </c>
      <c r="H855" s="196">
        <v>74.355999999999995</v>
      </c>
      <c r="I855" s="197"/>
      <c r="J855" s="198">
        <f>ROUND(I855*H855,2)</f>
        <v>0</v>
      </c>
      <c r="K855" s="194" t="s">
        <v>224</v>
      </c>
      <c r="L855" s="40"/>
      <c r="M855" s="199" t="s">
        <v>1</v>
      </c>
      <c r="N855" s="200" t="s">
        <v>41</v>
      </c>
      <c r="O855" s="72"/>
      <c r="P855" s="201">
        <f>O855*H855</f>
        <v>0</v>
      </c>
      <c r="Q855" s="201">
        <v>0</v>
      </c>
      <c r="R855" s="201">
        <f>Q855*H855</f>
        <v>0</v>
      </c>
      <c r="S855" s="201">
        <v>0.308</v>
      </c>
      <c r="T855" s="202">
        <f>S855*H855</f>
        <v>22.901647999999998</v>
      </c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R855" s="203" t="s">
        <v>182</v>
      </c>
      <c r="AT855" s="203" t="s">
        <v>178</v>
      </c>
      <c r="AU855" s="203" t="s">
        <v>176</v>
      </c>
      <c r="AY855" s="18" t="s">
        <v>175</v>
      </c>
      <c r="BE855" s="204">
        <f>IF(N855="základní",J855,0)</f>
        <v>0</v>
      </c>
      <c r="BF855" s="204">
        <f>IF(N855="snížená",J855,0)</f>
        <v>0</v>
      </c>
      <c r="BG855" s="204">
        <f>IF(N855="zákl. přenesená",J855,0)</f>
        <v>0</v>
      </c>
      <c r="BH855" s="204">
        <f>IF(N855="sníž. přenesená",J855,0)</f>
        <v>0</v>
      </c>
      <c r="BI855" s="204">
        <f>IF(N855="nulová",J855,0)</f>
        <v>0</v>
      </c>
      <c r="BJ855" s="18" t="s">
        <v>83</v>
      </c>
      <c r="BK855" s="204">
        <f>ROUND(I855*H855,2)</f>
        <v>0</v>
      </c>
      <c r="BL855" s="18" t="s">
        <v>182</v>
      </c>
      <c r="BM855" s="203" t="s">
        <v>739</v>
      </c>
    </row>
    <row r="856" spans="1:65" s="2" customFormat="1" ht="11.25">
      <c r="A856" s="35"/>
      <c r="B856" s="36"/>
      <c r="C856" s="37"/>
      <c r="D856" s="227" t="s">
        <v>193</v>
      </c>
      <c r="E856" s="37"/>
      <c r="F856" s="228" t="s">
        <v>740</v>
      </c>
      <c r="G856" s="37"/>
      <c r="H856" s="37"/>
      <c r="I856" s="229"/>
      <c r="J856" s="37"/>
      <c r="K856" s="37"/>
      <c r="L856" s="40"/>
      <c r="M856" s="230"/>
      <c r="N856" s="231"/>
      <c r="O856" s="72"/>
      <c r="P856" s="72"/>
      <c r="Q856" s="72"/>
      <c r="R856" s="72"/>
      <c r="S856" s="72"/>
      <c r="T856" s="73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T856" s="18" t="s">
        <v>193</v>
      </c>
      <c r="AU856" s="18" t="s">
        <v>176</v>
      </c>
    </row>
    <row r="857" spans="1:65" s="13" customFormat="1" ht="22.5">
      <c r="B857" s="205"/>
      <c r="C857" s="206"/>
      <c r="D857" s="207" t="s">
        <v>184</v>
      </c>
      <c r="E857" s="208" t="s">
        <v>1</v>
      </c>
      <c r="F857" s="209" t="s">
        <v>206</v>
      </c>
      <c r="G857" s="206"/>
      <c r="H857" s="208" t="s">
        <v>1</v>
      </c>
      <c r="I857" s="210"/>
      <c r="J857" s="206"/>
      <c r="K857" s="206"/>
      <c r="L857" s="211"/>
      <c r="M857" s="212"/>
      <c r="N857" s="213"/>
      <c r="O857" s="213"/>
      <c r="P857" s="213"/>
      <c r="Q857" s="213"/>
      <c r="R857" s="213"/>
      <c r="S857" s="213"/>
      <c r="T857" s="214"/>
      <c r="AT857" s="215" t="s">
        <v>184</v>
      </c>
      <c r="AU857" s="215" t="s">
        <v>176</v>
      </c>
      <c r="AV857" s="13" t="s">
        <v>83</v>
      </c>
      <c r="AW857" s="13" t="s">
        <v>34</v>
      </c>
      <c r="AX857" s="13" t="s">
        <v>76</v>
      </c>
      <c r="AY857" s="215" t="s">
        <v>175</v>
      </c>
    </row>
    <row r="858" spans="1:65" s="13" customFormat="1" ht="11.25">
      <c r="B858" s="205"/>
      <c r="C858" s="206"/>
      <c r="D858" s="207" t="s">
        <v>184</v>
      </c>
      <c r="E858" s="208" t="s">
        <v>1</v>
      </c>
      <c r="F858" s="209" t="s">
        <v>187</v>
      </c>
      <c r="G858" s="206"/>
      <c r="H858" s="208" t="s">
        <v>1</v>
      </c>
      <c r="I858" s="210"/>
      <c r="J858" s="206"/>
      <c r="K858" s="206"/>
      <c r="L858" s="211"/>
      <c r="M858" s="212"/>
      <c r="N858" s="213"/>
      <c r="O858" s="213"/>
      <c r="P858" s="213"/>
      <c r="Q858" s="213"/>
      <c r="R858" s="213"/>
      <c r="S858" s="213"/>
      <c r="T858" s="214"/>
      <c r="AT858" s="215" t="s">
        <v>184</v>
      </c>
      <c r="AU858" s="215" t="s">
        <v>176</v>
      </c>
      <c r="AV858" s="13" t="s">
        <v>83</v>
      </c>
      <c r="AW858" s="13" t="s">
        <v>34</v>
      </c>
      <c r="AX858" s="13" t="s">
        <v>76</v>
      </c>
      <c r="AY858" s="215" t="s">
        <v>175</v>
      </c>
    </row>
    <row r="859" spans="1:65" s="13" customFormat="1" ht="11.25">
      <c r="B859" s="205"/>
      <c r="C859" s="206"/>
      <c r="D859" s="207" t="s">
        <v>184</v>
      </c>
      <c r="E859" s="208" t="s">
        <v>1</v>
      </c>
      <c r="F859" s="209" t="s">
        <v>207</v>
      </c>
      <c r="G859" s="206"/>
      <c r="H859" s="208" t="s">
        <v>1</v>
      </c>
      <c r="I859" s="210"/>
      <c r="J859" s="206"/>
      <c r="K859" s="206"/>
      <c r="L859" s="211"/>
      <c r="M859" s="212"/>
      <c r="N859" s="213"/>
      <c r="O859" s="213"/>
      <c r="P859" s="213"/>
      <c r="Q859" s="213"/>
      <c r="R859" s="213"/>
      <c r="S859" s="213"/>
      <c r="T859" s="214"/>
      <c r="AT859" s="215" t="s">
        <v>184</v>
      </c>
      <c r="AU859" s="215" t="s">
        <v>176</v>
      </c>
      <c r="AV859" s="13" t="s">
        <v>83</v>
      </c>
      <c r="AW859" s="13" t="s">
        <v>34</v>
      </c>
      <c r="AX859" s="13" t="s">
        <v>76</v>
      </c>
      <c r="AY859" s="215" t="s">
        <v>175</v>
      </c>
    </row>
    <row r="860" spans="1:65" s="14" customFormat="1" ht="11.25">
      <c r="B860" s="216"/>
      <c r="C860" s="217"/>
      <c r="D860" s="207" t="s">
        <v>184</v>
      </c>
      <c r="E860" s="218" t="s">
        <v>1</v>
      </c>
      <c r="F860" s="219" t="s">
        <v>741</v>
      </c>
      <c r="G860" s="217"/>
      <c r="H860" s="220">
        <v>64.558000000000007</v>
      </c>
      <c r="I860" s="221"/>
      <c r="J860" s="217"/>
      <c r="K860" s="217"/>
      <c r="L860" s="222"/>
      <c r="M860" s="223"/>
      <c r="N860" s="224"/>
      <c r="O860" s="224"/>
      <c r="P860" s="224"/>
      <c r="Q860" s="224"/>
      <c r="R860" s="224"/>
      <c r="S860" s="224"/>
      <c r="T860" s="225"/>
      <c r="AT860" s="226" t="s">
        <v>184</v>
      </c>
      <c r="AU860" s="226" t="s">
        <v>176</v>
      </c>
      <c r="AV860" s="14" t="s">
        <v>85</v>
      </c>
      <c r="AW860" s="14" t="s">
        <v>34</v>
      </c>
      <c r="AX860" s="14" t="s">
        <v>76</v>
      </c>
      <c r="AY860" s="226" t="s">
        <v>175</v>
      </c>
    </row>
    <row r="861" spans="1:65" s="13" customFormat="1" ht="11.25">
      <c r="B861" s="205"/>
      <c r="C861" s="206"/>
      <c r="D861" s="207" t="s">
        <v>184</v>
      </c>
      <c r="E861" s="208" t="s">
        <v>1</v>
      </c>
      <c r="F861" s="209" t="s">
        <v>215</v>
      </c>
      <c r="G861" s="206"/>
      <c r="H861" s="208" t="s">
        <v>1</v>
      </c>
      <c r="I861" s="210"/>
      <c r="J861" s="206"/>
      <c r="K861" s="206"/>
      <c r="L861" s="211"/>
      <c r="M861" s="212"/>
      <c r="N861" s="213"/>
      <c r="O861" s="213"/>
      <c r="P861" s="213"/>
      <c r="Q861" s="213"/>
      <c r="R861" s="213"/>
      <c r="S861" s="213"/>
      <c r="T861" s="214"/>
      <c r="AT861" s="215" t="s">
        <v>184</v>
      </c>
      <c r="AU861" s="215" t="s">
        <v>176</v>
      </c>
      <c r="AV861" s="13" t="s">
        <v>83</v>
      </c>
      <c r="AW861" s="13" t="s">
        <v>34</v>
      </c>
      <c r="AX861" s="13" t="s">
        <v>76</v>
      </c>
      <c r="AY861" s="215" t="s">
        <v>175</v>
      </c>
    </row>
    <row r="862" spans="1:65" s="14" customFormat="1" ht="11.25">
      <c r="B862" s="216"/>
      <c r="C862" s="217"/>
      <c r="D862" s="207" t="s">
        <v>184</v>
      </c>
      <c r="E862" s="218" t="s">
        <v>1</v>
      </c>
      <c r="F862" s="219" t="s">
        <v>742</v>
      </c>
      <c r="G862" s="217"/>
      <c r="H862" s="220">
        <v>9.798</v>
      </c>
      <c r="I862" s="221"/>
      <c r="J862" s="217"/>
      <c r="K862" s="217"/>
      <c r="L862" s="222"/>
      <c r="M862" s="223"/>
      <c r="N862" s="224"/>
      <c r="O862" s="224"/>
      <c r="P862" s="224"/>
      <c r="Q862" s="224"/>
      <c r="R862" s="224"/>
      <c r="S862" s="224"/>
      <c r="T862" s="225"/>
      <c r="AT862" s="226" t="s">
        <v>184</v>
      </c>
      <c r="AU862" s="226" t="s">
        <v>176</v>
      </c>
      <c r="AV862" s="14" t="s">
        <v>85</v>
      </c>
      <c r="AW862" s="14" t="s">
        <v>34</v>
      </c>
      <c r="AX862" s="14" t="s">
        <v>76</v>
      </c>
      <c r="AY862" s="226" t="s">
        <v>175</v>
      </c>
    </row>
    <row r="863" spans="1:65" s="2" customFormat="1" ht="24.2" customHeight="1">
      <c r="A863" s="35"/>
      <c r="B863" s="36"/>
      <c r="C863" s="192" t="s">
        <v>743</v>
      </c>
      <c r="D863" s="192" t="s">
        <v>178</v>
      </c>
      <c r="E863" s="193" t="s">
        <v>744</v>
      </c>
      <c r="F863" s="194" t="s">
        <v>745</v>
      </c>
      <c r="G863" s="195" t="s">
        <v>203</v>
      </c>
      <c r="H863" s="196">
        <v>14.986000000000001</v>
      </c>
      <c r="I863" s="197"/>
      <c r="J863" s="198">
        <f>ROUND(I863*H863,2)</f>
        <v>0</v>
      </c>
      <c r="K863" s="194" t="s">
        <v>224</v>
      </c>
      <c r="L863" s="40"/>
      <c r="M863" s="199" t="s">
        <v>1</v>
      </c>
      <c r="N863" s="200" t="s">
        <v>41</v>
      </c>
      <c r="O863" s="72"/>
      <c r="P863" s="201">
        <f>O863*H863</f>
        <v>0</v>
      </c>
      <c r="Q863" s="201">
        <v>0</v>
      </c>
      <c r="R863" s="201">
        <f>Q863*H863</f>
        <v>0</v>
      </c>
      <c r="S863" s="201">
        <v>1.8</v>
      </c>
      <c r="T863" s="202">
        <f>S863*H863</f>
        <v>26.974800000000002</v>
      </c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R863" s="203" t="s">
        <v>182</v>
      </c>
      <c r="AT863" s="203" t="s">
        <v>178</v>
      </c>
      <c r="AU863" s="203" t="s">
        <v>176</v>
      </c>
      <c r="AY863" s="18" t="s">
        <v>175</v>
      </c>
      <c r="BE863" s="204">
        <f>IF(N863="základní",J863,0)</f>
        <v>0</v>
      </c>
      <c r="BF863" s="204">
        <f>IF(N863="snížená",J863,0)</f>
        <v>0</v>
      </c>
      <c r="BG863" s="204">
        <f>IF(N863="zákl. přenesená",J863,0)</f>
        <v>0</v>
      </c>
      <c r="BH863" s="204">
        <f>IF(N863="sníž. přenesená",J863,0)</f>
        <v>0</v>
      </c>
      <c r="BI863" s="204">
        <f>IF(N863="nulová",J863,0)</f>
        <v>0</v>
      </c>
      <c r="BJ863" s="18" t="s">
        <v>83</v>
      </c>
      <c r="BK863" s="204">
        <f>ROUND(I863*H863,2)</f>
        <v>0</v>
      </c>
      <c r="BL863" s="18" t="s">
        <v>182</v>
      </c>
      <c r="BM863" s="203" t="s">
        <v>746</v>
      </c>
    </row>
    <row r="864" spans="1:65" s="2" customFormat="1" ht="11.25">
      <c r="A864" s="35"/>
      <c r="B864" s="36"/>
      <c r="C864" s="37"/>
      <c r="D864" s="227" t="s">
        <v>193</v>
      </c>
      <c r="E864" s="37"/>
      <c r="F864" s="228" t="s">
        <v>747</v>
      </c>
      <c r="G864" s="37"/>
      <c r="H864" s="37"/>
      <c r="I864" s="229"/>
      <c r="J864" s="37"/>
      <c r="K864" s="37"/>
      <c r="L864" s="40"/>
      <c r="M864" s="230"/>
      <c r="N864" s="231"/>
      <c r="O864" s="72"/>
      <c r="P864" s="72"/>
      <c r="Q864" s="72"/>
      <c r="R864" s="72"/>
      <c r="S864" s="72"/>
      <c r="T864" s="73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T864" s="18" t="s">
        <v>193</v>
      </c>
      <c r="AU864" s="18" t="s">
        <v>176</v>
      </c>
    </row>
    <row r="865" spans="1:65" s="13" customFormat="1" ht="22.5">
      <c r="B865" s="205"/>
      <c r="C865" s="206"/>
      <c r="D865" s="207" t="s">
        <v>184</v>
      </c>
      <c r="E865" s="208" t="s">
        <v>1</v>
      </c>
      <c r="F865" s="209" t="s">
        <v>206</v>
      </c>
      <c r="G865" s="206"/>
      <c r="H865" s="208" t="s">
        <v>1</v>
      </c>
      <c r="I865" s="210"/>
      <c r="J865" s="206"/>
      <c r="K865" s="206"/>
      <c r="L865" s="211"/>
      <c r="M865" s="212"/>
      <c r="N865" s="213"/>
      <c r="O865" s="213"/>
      <c r="P865" s="213"/>
      <c r="Q865" s="213"/>
      <c r="R865" s="213"/>
      <c r="S865" s="213"/>
      <c r="T865" s="214"/>
      <c r="AT865" s="215" t="s">
        <v>184</v>
      </c>
      <c r="AU865" s="215" t="s">
        <v>176</v>
      </c>
      <c r="AV865" s="13" t="s">
        <v>83</v>
      </c>
      <c r="AW865" s="13" t="s">
        <v>34</v>
      </c>
      <c r="AX865" s="13" t="s">
        <v>76</v>
      </c>
      <c r="AY865" s="215" t="s">
        <v>175</v>
      </c>
    </row>
    <row r="866" spans="1:65" s="13" customFormat="1" ht="11.25">
      <c r="B866" s="205"/>
      <c r="C866" s="206"/>
      <c r="D866" s="207" t="s">
        <v>184</v>
      </c>
      <c r="E866" s="208" t="s">
        <v>1</v>
      </c>
      <c r="F866" s="209" t="s">
        <v>187</v>
      </c>
      <c r="G866" s="206"/>
      <c r="H866" s="208" t="s">
        <v>1</v>
      </c>
      <c r="I866" s="210"/>
      <c r="J866" s="206"/>
      <c r="K866" s="206"/>
      <c r="L866" s="211"/>
      <c r="M866" s="212"/>
      <c r="N866" s="213"/>
      <c r="O866" s="213"/>
      <c r="P866" s="213"/>
      <c r="Q866" s="213"/>
      <c r="R866" s="213"/>
      <c r="S866" s="213"/>
      <c r="T866" s="214"/>
      <c r="AT866" s="215" t="s">
        <v>184</v>
      </c>
      <c r="AU866" s="215" t="s">
        <v>176</v>
      </c>
      <c r="AV866" s="13" t="s">
        <v>83</v>
      </c>
      <c r="AW866" s="13" t="s">
        <v>34</v>
      </c>
      <c r="AX866" s="13" t="s">
        <v>76</v>
      </c>
      <c r="AY866" s="215" t="s">
        <v>175</v>
      </c>
    </row>
    <row r="867" spans="1:65" s="13" customFormat="1" ht="11.25">
      <c r="B867" s="205"/>
      <c r="C867" s="206"/>
      <c r="D867" s="207" t="s">
        <v>184</v>
      </c>
      <c r="E867" s="208" t="s">
        <v>1</v>
      </c>
      <c r="F867" s="209" t="s">
        <v>207</v>
      </c>
      <c r="G867" s="206"/>
      <c r="H867" s="208" t="s">
        <v>1</v>
      </c>
      <c r="I867" s="210"/>
      <c r="J867" s="206"/>
      <c r="K867" s="206"/>
      <c r="L867" s="211"/>
      <c r="M867" s="212"/>
      <c r="N867" s="213"/>
      <c r="O867" s="213"/>
      <c r="P867" s="213"/>
      <c r="Q867" s="213"/>
      <c r="R867" s="213"/>
      <c r="S867" s="213"/>
      <c r="T867" s="214"/>
      <c r="AT867" s="215" t="s">
        <v>184</v>
      </c>
      <c r="AU867" s="215" t="s">
        <v>176</v>
      </c>
      <c r="AV867" s="13" t="s">
        <v>83</v>
      </c>
      <c r="AW867" s="13" t="s">
        <v>34</v>
      </c>
      <c r="AX867" s="13" t="s">
        <v>76</v>
      </c>
      <c r="AY867" s="215" t="s">
        <v>175</v>
      </c>
    </row>
    <row r="868" spans="1:65" s="14" customFormat="1" ht="11.25">
      <c r="B868" s="216"/>
      <c r="C868" s="217"/>
      <c r="D868" s="207" t="s">
        <v>184</v>
      </c>
      <c r="E868" s="218" t="s">
        <v>1</v>
      </c>
      <c r="F868" s="219" t="s">
        <v>748</v>
      </c>
      <c r="G868" s="217"/>
      <c r="H868" s="220">
        <v>10.96641</v>
      </c>
      <c r="I868" s="221"/>
      <c r="J868" s="217"/>
      <c r="K868" s="217"/>
      <c r="L868" s="222"/>
      <c r="M868" s="223"/>
      <c r="N868" s="224"/>
      <c r="O868" s="224"/>
      <c r="P868" s="224"/>
      <c r="Q868" s="224"/>
      <c r="R868" s="224"/>
      <c r="S868" s="224"/>
      <c r="T868" s="225"/>
      <c r="AT868" s="226" t="s">
        <v>184</v>
      </c>
      <c r="AU868" s="226" t="s">
        <v>176</v>
      </c>
      <c r="AV868" s="14" t="s">
        <v>85</v>
      </c>
      <c r="AW868" s="14" t="s">
        <v>34</v>
      </c>
      <c r="AX868" s="14" t="s">
        <v>76</v>
      </c>
      <c r="AY868" s="226" t="s">
        <v>175</v>
      </c>
    </row>
    <row r="869" spans="1:65" s="14" customFormat="1" ht="11.25">
      <c r="B869" s="216"/>
      <c r="C869" s="217"/>
      <c r="D869" s="207" t="s">
        <v>184</v>
      </c>
      <c r="E869" s="218" t="s">
        <v>1</v>
      </c>
      <c r="F869" s="219" t="s">
        <v>749</v>
      </c>
      <c r="G869" s="217"/>
      <c r="H869" s="220">
        <v>0.92400000000000004</v>
      </c>
      <c r="I869" s="221"/>
      <c r="J869" s="217"/>
      <c r="K869" s="217"/>
      <c r="L869" s="222"/>
      <c r="M869" s="223"/>
      <c r="N869" s="224"/>
      <c r="O869" s="224"/>
      <c r="P869" s="224"/>
      <c r="Q869" s="224"/>
      <c r="R869" s="224"/>
      <c r="S869" s="224"/>
      <c r="T869" s="225"/>
      <c r="AT869" s="226" t="s">
        <v>184</v>
      </c>
      <c r="AU869" s="226" t="s">
        <v>176</v>
      </c>
      <c r="AV869" s="14" t="s">
        <v>85</v>
      </c>
      <c r="AW869" s="14" t="s">
        <v>34</v>
      </c>
      <c r="AX869" s="14" t="s">
        <v>76</v>
      </c>
      <c r="AY869" s="226" t="s">
        <v>175</v>
      </c>
    </row>
    <row r="870" spans="1:65" s="13" customFormat="1" ht="11.25">
      <c r="B870" s="205"/>
      <c r="C870" s="206"/>
      <c r="D870" s="207" t="s">
        <v>184</v>
      </c>
      <c r="E870" s="208" t="s">
        <v>1</v>
      </c>
      <c r="F870" s="209" t="s">
        <v>187</v>
      </c>
      <c r="G870" s="206"/>
      <c r="H870" s="208" t="s">
        <v>1</v>
      </c>
      <c r="I870" s="210"/>
      <c r="J870" s="206"/>
      <c r="K870" s="206"/>
      <c r="L870" s="211"/>
      <c r="M870" s="212"/>
      <c r="N870" s="213"/>
      <c r="O870" s="213"/>
      <c r="P870" s="213"/>
      <c r="Q870" s="213"/>
      <c r="R870" s="213"/>
      <c r="S870" s="213"/>
      <c r="T870" s="214"/>
      <c r="AT870" s="215" t="s">
        <v>184</v>
      </c>
      <c r="AU870" s="215" t="s">
        <v>176</v>
      </c>
      <c r="AV870" s="13" t="s">
        <v>83</v>
      </c>
      <c r="AW870" s="13" t="s">
        <v>34</v>
      </c>
      <c r="AX870" s="13" t="s">
        <v>76</v>
      </c>
      <c r="AY870" s="215" t="s">
        <v>175</v>
      </c>
    </row>
    <row r="871" spans="1:65" s="13" customFormat="1" ht="11.25">
      <c r="B871" s="205"/>
      <c r="C871" s="206"/>
      <c r="D871" s="207" t="s">
        <v>184</v>
      </c>
      <c r="E871" s="208" t="s">
        <v>1</v>
      </c>
      <c r="F871" s="209" t="s">
        <v>215</v>
      </c>
      <c r="G871" s="206"/>
      <c r="H871" s="208" t="s">
        <v>1</v>
      </c>
      <c r="I871" s="210"/>
      <c r="J871" s="206"/>
      <c r="K871" s="206"/>
      <c r="L871" s="211"/>
      <c r="M871" s="212"/>
      <c r="N871" s="213"/>
      <c r="O871" s="213"/>
      <c r="P871" s="213"/>
      <c r="Q871" s="213"/>
      <c r="R871" s="213"/>
      <c r="S871" s="213"/>
      <c r="T871" s="214"/>
      <c r="AT871" s="215" t="s">
        <v>184</v>
      </c>
      <c r="AU871" s="215" t="s">
        <v>176</v>
      </c>
      <c r="AV871" s="13" t="s">
        <v>83</v>
      </c>
      <c r="AW871" s="13" t="s">
        <v>34</v>
      </c>
      <c r="AX871" s="13" t="s">
        <v>76</v>
      </c>
      <c r="AY871" s="215" t="s">
        <v>175</v>
      </c>
    </row>
    <row r="872" spans="1:65" s="14" customFormat="1" ht="11.25">
      <c r="B872" s="216"/>
      <c r="C872" s="217"/>
      <c r="D872" s="207" t="s">
        <v>184</v>
      </c>
      <c r="E872" s="218" t="s">
        <v>1</v>
      </c>
      <c r="F872" s="219" t="s">
        <v>750</v>
      </c>
      <c r="G872" s="217"/>
      <c r="H872" s="220">
        <v>3.0954000000000002</v>
      </c>
      <c r="I872" s="221"/>
      <c r="J872" s="217"/>
      <c r="K872" s="217"/>
      <c r="L872" s="222"/>
      <c r="M872" s="223"/>
      <c r="N872" s="224"/>
      <c r="O872" s="224"/>
      <c r="P872" s="224"/>
      <c r="Q872" s="224"/>
      <c r="R872" s="224"/>
      <c r="S872" s="224"/>
      <c r="T872" s="225"/>
      <c r="AT872" s="226" t="s">
        <v>184</v>
      </c>
      <c r="AU872" s="226" t="s">
        <v>176</v>
      </c>
      <c r="AV872" s="14" t="s">
        <v>85</v>
      </c>
      <c r="AW872" s="14" t="s">
        <v>34</v>
      </c>
      <c r="AX872" s="14" t="s">
        <v>76</v>
      </c>
      <c r="AY872" s="226" t="s">
        <v>175</v>
      </c>
    </row>
    <row r="873" spans="1:65" s="2" customFormat="1" ht="37.9" customHeight="1">
      <c r="A873" s="35"/>
      <c r="B873" s="36"/>
      <c r="C873" s="192" t="s">
        <v>368</v>
      </c>
      <c r="D873" s="192" t="s">
        <v>178</v>
      </c>
      <c r="E873" s="193" t="s">
        <v>751</v>
      </c>
      <c r="F873" s="194" t="s">
        <v>752</v>
      </c>
      <c r="G873" s="195" t="s">
        <v>203</v>
      </c>
      <c r="H873" s="196">
        <v>7.8</v>
      </c>
      <c r="I873" s="197"/>
      <c r="J873" s="198">
        <f>ROUND(I873*H873,2)</f>
        <v>0</v>
      </c>
      <c r="K873" s="194" t="s">
        <v>224</v>
      </c>
      <c r="L873" s="40"/>
      <c r="M873" s="199" t="s">
        <v>1</v>
      </c>
      <c r="N873" s="200" t="s">
        <v>41</v>
      </c>
      <c r="O873" s="72"/>
      <c r="P873" s="201">
        <f>O873*H873</f>
        <v>0</v>
      </c>
      <c r="Q873" s="201">
        <v>0</v>
      </c>
      <c r="R873" s="201">
        <f>Q873*H873</f>
        <v>0</v>
      </c>
      <c r="S873" s="201">
        <v>2.2000000000000002</v>
      </c>
      <c r="T873" s="202">
        <f>S873*H873</f>
        <v>17.16</v>
      </c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R873" s="203" t="s">
        <v>182</v>
      </c>
      <c r="AT873" s="203" t="s">
        <v>178</v>
      </c>
      <c r="AU873" s="203" t="s">
        <v>176</v>
      </c>
      <c r="AY873" s="18" t="s">
        <v>175</v>
      </c>
      <c r="BE873" s="204">
        <f>IF(N873="základní",J873,0)</f>
        <v>0</v>
      </c>
      <c r="BF873" s="204">
        <f>IF(N873="snížená",J873,0)</f>
        <v>0</v>
      </c>
      <c r="BG873" s="204">
        <f>IF(N873="zákl. přenesená",J873,0)</f>
        <v>0</v>
      </c>
      <c r="BH873" s="204">
        <f>IF(N873="sníž. přenesená",J873,0)</f>
        <v>0</v>
      </c>
      <c r="BI873" s="204">
        <f>IF(N873="nulová",J873,0)</f>
        <v>0</v>
      </c>
      <c r="BJ873" s="18" t="s">
        <v>83</v>
      </c>
      <c r="BK873" s="204">
        <f>ROUND(I873*H873,2)</f>
        <v>0</v>
      </c>
      <c r="BL873" s="18" t="s">
        <v>182</v>
      </c>
      <c r="BM873" s="203" t="s">
        <v>753</v>
      </c>
    </row>
    <row r="874" spans="1:65" s="2" customFormat="1" ht="11.25">
      <c r="A874" s="35"/>
      <c r="B874" s="36"/>
      <c r="C874" s="37"/>
      <c r="D874" s="227" t="s">
        <v>193</v>
      </c>
      <c r="E874" s="37"/>
      <c r="F874" s="228" t="s">
        <v>754</v>
      </c>
      <c r="G874" s="37"/>
      <c r="H874" s="37"/>
      <c r="I874" s="229"/>
      <c r="J874" s="37"/>
      <c r="K874" s="37"/>
      <c r="L874" s="40"/>
      <c r="M874" s="230"/>
      <c r="N874" s="231"/>
      <c r="O874" s="72"/>
      <c r="P874" s="72"/>
      <c r="Q874" s="72"/>
      <c r="R874" s="72"/>
      <c r="S874" s="72"/>
      <c r="T874" s="73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T874" s="18" t="s">
        <v>193</v>
      </c>
      <c r="AU874" s="18" t="s">
        <v>176</v>
      </c>
    </row>
    <row r="875" spans="1:65" s="13" customFormat="1" ht="22.5">
      <c r="B875" s="205"/>
      <c r="C875" s="206"/>
      <c r="D875" s="207" t="s">
        <v>184</v>
      </c>
      <c r="E875" s="208" t="s">
        <v>1</v>
      </c>
      <c r="F875" s="209" t="s">
        <v>206</v>
      </c>
      <c r="G875" s="206"/>
      <c r="H875" s="208" t="s">
        <v>1</v>
      </c>
      <c r="I875" s="210"/>
      <c r="J875" s="206"/>
      <c r="K875" s="206"/>
      <c r="L875" s="211"/>
      <c r="M875" s="212"/>
      <c r="N875" s="213"/>
      <c r="O875" s="213"/>
      <c r="P875" s="213"/>
      <c r="Q875" s="213"/>
      <c r="R875" s="213"/>
      <c r="S875" s="213"/>
      <c r="T875" s="214"/>
      <c r="AT875" s="215" t="s">
        <v>184</v>
      </c>
      <c r="AU875" s="215" t="s">
        <v>176</v>
      </c>
      <c r="AV875" s="13" t="s">
        <v>83</v>
      </c>
      <c r="AW875" s="13" t="s">
        <v>34</v>
      </c>
      <c r="AX875" s="13" t="s">
        <v>76</v>
      </c>
      <c r="AY875" s="215" t="s">
        <v>175</v>
      </c>
    </row>
    <row r="876" spans="1:65" s="13" customFormat="1" ht="11.25">
      <c r="B876" s="205"/>
      <c r="C876" s="206"/>
      <c r="D876" s="207" t="s">
        <v>184</v>
      </c>
      <c r="E876" s="208" t="s">
        <v>1</v>
      </c>
      <c r="F876" s="209" t="s">
        <v>187</v>
      </c>
      <c r="G876" s="206"/>
      <c r="H876" s="208" t="s">
        <v>1</v>
      </c>
      <c r="I876" s="210"/>
      <c r="J876" s="206"/>
      <c r="K876" s="206"/>
      <c r="L876" s="211"/>
      <c r="M876" s="212"/>
      <c r="N876" s="213"/>
      <c r="O876" s="213"/>
      <c r="P876" s="213"/>
      <c r="Q876" s="213"/>
      <c r="R876" s="213"/>
      <c r="S876" s="213"/>
      <c r="T876" s="214"/>
      <c r="AT876" s="215" t="s">
        <v>184</v>
      </c>
      <c r="AU876" s="215" t="s">
        <v>176</v>
      </c>
      <c r="AV876" s="13" t="s">
        <v>83</v>
      </c>
      <c r="AW876" s="13" t="s">
        <v>34</v>
      </c>
      <c r="AX876" s="13" t="s">
        <v>76</v>
      </c>
      <c r="AY876" s="215" t="s">
        <v>175</v>
      </c>
    </row>
    <row r="877" spans="1:65" s="13" customFormat="1" ht="11.25">
      <c r="B877" s="205"/>
      <c r="C877" s="206"/>
      <c r="D877" s="207" t="s">
        <v>184</v>
      </c>
      <c r="E877" s="208" t="s">
        <v>1</v>
      </c>
      <c r="F877" s="209" t="s">
        <v>207</v>
      </c>
      <c r="G877" s="206"/>
      <c r="H877" s="208" t="s">
        <v>1</v>
      </c>
      <c r="I877" s="210"/>
      <c r="J877" s="206"/>
      <c r="K877" s="206"/>
      <c r="L877" s="211"/>
      <c r="M877" s="212"/>
      <c r="N877" s="213"/>
      <c r="O877" s="213"/>
      <c r="P877" s="213"/>
      <c r="Q877" s="213"/>
      <c r="R877" s="213"/>
      <c r="S877" s="213"/>
      <c r="T877" s="214"/>
      <c r="AT877" s="215" t="s">
        <v>184</v>
      </c>
      <c r="AU877" s="215" t="s">
        <v>176</v>
      </c>
      <c r="AV877" s="13" t="s">
        <v>83</v>
      </c>
      <c r="AW877" s="13" t="s">
        <v>34</v>
      </c>
      <c r="AX877" s="13" t="s">
        <v>76</v>
      </c>
      <c r="AY877" s="215" t="s">
        <v>175</v>
      </c>
    </row>
    <row r="878" spans="1:65" s="14" customFormat="1" ht="11.25">
      <c r="B878" s="216"/>
      <c r="C878" s="217"/>
      <c r="D878" s="207" t="s">
        <v>184</v>
      </c>
      <c r="E878" s="218" t="s">
        <v>1</v>
      </c>
      <c r="F878" s="219" t="s">
        <v>755</v>
      </c>
      <c r="G878" s="217"/>
      <c r="H878" s="220">
        <v>1.06</v>
      </c>
      <c r="I878" s="221"/>
      <c r="J878" s="217"/>
      <c r="K878" s="217"/>
      <c r="L878" s="222"/>
      <c r="M878" s="223"/>
      <c r="N878" s="224"/>
      <c r="O878" s="224"/>
      <c r="P878" s="224"/>
      <c r="Q878" s="224"/>
      <c r="R878" s="224"/>
      <c r="S878" s="224"/>
      <c r="T878" s="225"/>
      <c r="AT878" s="226" t="s">
        <v>184</v>
      </c>
      <c r="AU878" s="226" t="s">
        <v>176</v>
      </c>
      <c r="AV878" s="14" t="s">
        <v>85</v>
      </c>
      <c r="AW878" s="14" t="s">
        <v>34</v>
      </c>
      <c r="AX878" s="14" t="s">
        <v>76</v>
      </c>
      <c r="AY878" s="226" t="s">
        <v>175</v>
      </c>
    </row>
    <row r="879" spans="1:65" s="14" customFormat="1" ht="11.25">
      <c r="B879" s="216"/>
      <c r="C879" s="217"/>
      <c r="D879" s="207" t="s">
        <v>184</v>
      </c>
      <c r="E879" s="218" t="s">
        <v>1</v>
      </c>
      <c r="F879" s="219" t="s">
        <v>756</v>
      </c>
      <c r="G879" s="217"/>
      <c r="H879" s="220">
        <v>1.1900000000000002</v>
      </c>
      <c r="I879" s="221"/>
      <c r="J879" s="217"/>
      <c r="K879" s="217"/>
      <c r="L879" s="222"/>
      <c r="M879" s="223"/>
      <c r="N879" s="224"/>
      <c r="O879" s="224"/>
      <c r="P879" s="224"/>
      <c r="Q879" s="224"/>
      <c r="R879" s="224"/>
      <c r="S879" s="224"/>
      <c r="T879" s="225"/>
      <c r="AT879" s="226" t="s">
        <v>184</v>
      </c>
      <c r="AU879" s="226" t="s">
        <v>176</v>
      </c>
      <c r="AV879" s="14" t="s">
        <v>85</v>
      </c>
      <c r="AW879" s="14" t="s">
        <v>34</v>
      </c>
      <c r="AX879" s="14" t="s">
        <v>76</v>
      </c>
      <c r="AY879" s="226" t="s">
        <v>175</v>
      </c>
    </row>
    <row r="880" spans="1:65" s="14" customFormat="1" ht="11.25">
      <c r="B880" s="216"/>
      <c r="C880" s="217"/>
      <c r="D880" s="207" t="s">
        <v>184</v>
      </c>
      <c r="E880" s="218" t="s">
        <v>1</v>
      </c>
      <c r="F880" s="219" t="s">
        <v>757</v>
      </c>
      <c r="G880" s="217"/>
      <c r="H880" s="220">
        <v>0.41</v>
      </c>
      <c r="I880" s="221"/>
      <c r="J880" s="217"/>
      <c r="K880" s="217"/>
      <c r="L880" s="222"/>
      <c r="M880" s="223"/>
      <c r="N880" s="224"/>
      <c r="O880" s="224"/>
      <c r="P880" s="224"/>
      <c r="Q880" s="224"/>
      <c r="R880" s="224"/>
      <c r="S880" s="224"/>
      <c r="T880" s="225"/>
      <c r="AT880" s="226" t="s">
        <v>184</v>
      </c>
      <c r="AU880" s="226" t="s">
        <v>176</v>
      </c>
      <c r="AV880" s="14" t="s">
        <v>85</v>
      </c>
      <c r="AW880" s="14" t="s">
        <v>34</v>
      </c>
      <c r="AX880" s="14" t="s">
        <v>76</v>
      </c>
      <c r="AY880" s="226" t="s">
        <v>175</v>
      </c>
    </row>
    <row r="881" spans="1:65" s="14" customFormat="1" ht="11.25">
      <c r="B881" s="216"/>
      <c r="C881" s="217"/>
      <c r="D881" s="207" t="s">
        <v>184</v>
      </c>
      <c r="E881" s="218" t="s">
        <v>1</v>
      </c>
      <c r="F881" s="219" t="s">
        <v>758</v>
      </c>
      <c r="G881" s="217"/>
      <c r="H881" s="220">
        <v>0.47000000000000003</v>
      </c>
      <c r="I881" s="221"/>
      <c r="J881" s="217"/>
      <c r="K881" s="217"/>
      <c r="L881" s="222"/>
      <c r="M881" s="223"/>
      <c r="N881" s="224"/>
      <c r="O881" s="224"/>
      <c r="P881" s="224"/>
      <c r="Q881" s="224"/>
      <c r="R881" s="224"/>
      <c r="S881" s="224"/>
      <c r="T881" s="225"/>
      <c r="AT881" s="226" t="s">
        <v>184</v>
      </c>
      <c r="AU881" s="226" t="s">
        <v>176</v>
      </c>
      <c r="AV881" s="14" t="s">
        <v>85</v>
      </c>
      <c r="AW881" s="14" t="s">
        <v>34</v>
      </c>
      <c r="AX881" s="14" t="s">
        <v>76</v>
      </c>
      <c r="AY881" s="226" t="s">
        <v>175</v>
      </c>
    </row>
    <row r="882" spans="1:65" s="14" customFormat="1" ht="11.25">
      <c r="B882" s="216"/>
      <c r="C882" s="217"/>
      <c r="D882" s="207" t="s">
        <v>184</v>
      </c>
      <c r="E882" s="218" t="s">
        <v>1</v>
      </c>
      <c r="F882" s="219" t="s">
        <v>759</v>
      </c>
      <c r="G882" s="217"/>
      <c r="H882" s="220">
        <v>0.37000000000000005</v>
      </c>
      <c r="I882" s="221"/>
      <c r="J882" s="217"/>
      <c r="K882" s="217"/>
      <c r="L882" s="222"/>
      <c r="M882" s="223"/>
      <c r="N882" s="224"/>
      <c r="O882" s="224"/>
      <c r="P882" s="224"/>
      <c r="Q882" s="224"/>
      <c r="R882" s="224"/>
      <c r="S882" s="224"/>
      <c r="T882" s="225"/>
      <c r="AT882" s="226" t="s">
        <v>184</v>
      </c>
      <c r="AU882" s="226" t="s">
        <v>176</v>
      </c>
      <c r="AV882" s="14" t="s">
        <v>85</v>
      </c>
      <c r="AW882" s="14" t="s">
        <v>34</v>
      </c>
      <c r="AX882" s="14" t="s">
        <v>76</v>
      </c>
      <c r="AY882" s="226" t="s">
        <v>175</v>
      </c>
    </row>
    <row r="883" spans="1:65" s="14" customFormat="1" ht="11.25">
      <c r="B883" s="216"/>
      <c r="C883" s="217"/>
      <c r="D883" s="207" t="s">
        <v>184</v>
      </c>
      <c r="E883" s="218" t="s">
        <v>1</v>
      </c>
      <c r="F883" s="219" t="s">
        <v>760</v>
      </c>
      <c r="G883" s="217"/>
      <c r="H883" s="220">
        <v>1.1599999999999999</v>
      </c>
      <c r="I883" s="221"/>
      <c r="J883" s="217"/>
      <c r="K883" s="217"/>
      <c r="L883" s="222"/>
      <c r="M883" s="223"/>
      <c r="N883" s="224"/>
      <c r="O883" s="224"/>
      <c r="P883" s="224"/>
      <c r="Q883" s="224"/>
      <c r="R883" s="224"/>
      <c r="S883" s="224"/>
      <c r="T883" s="225"/>
      <c r="AT883" s="226" t="s">
        <v>184</v>
      </c>
      <c r="AU883" s="226" t="s">
        <v>176</v>
      </c>
      <c r="AV883" s="14" t="s">
        <v>85</v>
      </c>
      <c r="AW883" s="14" t="s">
        <v>34</v>
      </c>
      <c r="AX883" s="14" t="s">
        <v>76</v>
      </c>
      <c r="AY883" s="226" t="s">
        <v>175</v>
      </c>
    </row>
    <row r="884" spans="1:65" s="14" customFormat="1" ht="11.25">
      <c r="B884" s="216"/>
      <c r="C884" s="217"/>
      <c r="D884" s="207" t="s">
        <v>184</v>
      </c>
      <c r="E884" s="218" t="s">
        <v>1</v>
      </c>
      <c r="F884" s="219" t="s">
        <v>761</v>
      </c>
      <c r="G884" s="217"/>
      <c r="H884" s="220">
        <v>1.42</v>
      </c>
      <c r="I884" s="221"/>
      <c r="J884" s="217"/>
      <c r="K884" s="217"/>
      <c r="L884" s="222"/>
      <c r="M884" s="223"/>
      <c r="N884" s="224"/>
      <c r="O884" s="224"/>
      <c r="P884" s="224"/>
      <c r="Q884" s="224"/>
      <c r="R884" s="224"/>
      <c r="S884" s="224"/>
      <c r="T884" s="225"/>
      <c r="AT884" s="226" t="s">
        <v>184</v>
      </c>
      <c r="AU884" s="226" t="s">
        <v>176</v>
      </c>
      <c r="AV884" s="14" t="s">
        <v>85</v>
      </c>
      <c r="AW884" s="14" t="s">
        <v>34</v>
      </c>
      <c r="AX884" s="14" t="s">
        <v>76</v>
      </c>
      <c r="AY884" s="226" t="s">
        <v>175</v>
      </c>
    </row>
    <row r="885" spans="1:65" s="14" customFormat="1" ht="11.25">
      <c r="B885" s="216"/>
      <c r="C885" s="217"/>
      <c r="D885" s="207" t="s">
        <v>184</v>
      </c>
      <c r="E885" s="218" t="s">
        <v>1</v>
      </c>
      <c r="F885" s="219" t="s">
        <v>762</v>
      </c>
      <c r="G885" s="217"/>
      <c r="H885" s="220">
        <v>1.72</v>
      </c>
      <c r="I885" s="221"/>
      <c r="J885" s="217"/>
      <c r="K885" s="217"/>
      <c r="L885" s="222"/>
      <c r="M885" s="223"/>
      <c r="N885" s="224"/>
      <c r="O885" s="224"/>
      <c r="P885" s="224"/>
      <c r="Q885" s="224"/>
      <c r="R885" s="224"/>
      <c r="S885" s="224"/>
      <c r="T885" s="225"/>
      <c r="AT885" s="226" t="s">
        <v>184</v>
      </c>
      <c r="AU885" s="226" t="s">
        <v>176</v>
      </c>
      <c r="AV885" s="14" t="s">
        <v>85</v>
      </c>
      <c r="AW885" s="14" t="s">
        <v>34</v>
      </c>
      <c r="AX885" s="14" t="s">
        <v>76</v>
      </c>
      <c r="AY885" s="226" t="s">
        <v>175</v>
      </c>
    </row>
    <row r="886" spans="1:65" s="2" customFormat="1" ht="33" customHeight="1">
      <c r="A886" s="35"/>
      <c r="B886" s="36"/>
      <c r="C886" s="192" t="s">
        <v>559</v>
      </c>
      <c r="D886" s="192" t="s">
        <v>178</v>
      </c>
      <c r="E886" s="193" t="s">
        <v>763</v>
      </c>
      <c r="F886" s="194" t="s">
        <v>764</v>
      </c>
      <c r="G886" s="195" t="s">
        <v>203</v>
      </c>
      <c r="H886" s="196">
        <v>7.8</v>
      </c>
      <c r="I886" s="197"/>
      <c r="J886" s="198">
        <f>ROUND(I886*H886,2)</f>
        <v>0</v>
      </c>
      <c r="K886" s="194" t="s">
        <v>224</v>
      </c>
      <c r="L886" s="40"/>
      <c r="M886" s="199" t="s">
        <v>1</v>
      </c>
      <c r="N886" s="200" t="s">
        <v>41</v>
      </c>
      <c r="O886" s="72"/>
      <c r="P886" s="201">
        <f>O886*H886</f>
        <v>0</v>
      </c>
      <c r="Q886" s="201">
        <v>0</v>
      </c>
      <c r="R886" s="201">
        <f>Q886*H886</f>
        <v>0</v>
      </c>
      <c r="S886" s="201">
        <v>4.3999999999999997E-2</v>
      </c>
      <c r="T886" s="202">
        <f>S886*H886</f>
        <v>0.34319999999999995</v>
      </c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R886" s="203" t="s">
        <v>182</v>
      </c>
      <c r="AT886" s="203" t="s">
        <v>178</v>
      </c>
      <c r="AU886" s="203" t="s">
        <v>176</v>
      </c>
      <c r="AY886" s="18" t="s">
        <v>175</v>
      </c>
      <c r="BE886" s="204">
        <f>IF(N886="základní",J886,0)</f>
        <v>0</v>
      </c>
      <c r="BF886" s="204">
        <f>IF(N886="snížená",J886,0)</f>
        <v>0</v>
      </c>
      <c r="BG886" s="204">
        <f>IF(N886="zákl. přenesená",J886,0)</f>
        <v>0</v>
      </c>
      <c r="BH886" s="204">
        <f>IF(N886="sníž. přenesená",J886,0)</f>
        <v>0</v>
      </c>
      <c r="BI886" s="204">
        <f>IF(N886="nulová",J886,0)</f>
        <v>0</v>
      </c>
      <c r="BJ886" s="18" t="s">
        <v>83</v>
      </c>
      <c r="BK886" s="204">
        <f>ROUND(I886*H886,2)</f>
        <v>0</v>
      </c>
      <c r="BL886" s="18" t="s">
        <v>182</v>
      </c>
      <c r="BM886" s="203" t="s">
        <v>765</v>
      </c>
    </row>
    <row r="887" spans="1:65" s="2" customFormat="1" ht="11.25">
      <c r="A887" s="35"/>
      <c r="B887" s="36"/>
      <c r="C887" s="37"/>
      <c r="D887" s="227" t="s">
        <v>193</v>
      </c>
      <c r="E887" s="37"/>
      <c r="F887" s="228" t="s">
        <v>766</v>
      </c>
      <c r="G887" s="37"/>
      <c r="H887" s="37"/>
      <c r="I887" s="229"/>
      <c r="J887" s="37"/>
      <c r="K887" s="37"/>
      <c r="L887" s="40"/>
      <c r="M887" s="230"/>
      <c r="N887" s="231"/>
      <c r="O887" s="72"/>
      <c r="P887" s="72"/>
      <c r="Q887" s="72"/>
      <c r="R887" s="72"/>
      <c r="S887" s="72"/>
      <c r="T887" s="73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T887" s="18" t="s">
        <v>193</v>
      </c>
      <c r="AU887" s="18" t="s">
        <v>176</v>
      </c>
    </row>
    <row r="888" spans="1:65" s="13" customFormat="1" ht="22.5">
      <c r="B888" s="205"/>
      <c r="C888" s="206"/>
      <c r="D888" s="207" t="s">
        <v>184</v>
      </c>
      <c r="E888" s="208" t="s">
        <v>1</v>
      </c>
      <c r="F888" s="209" t="s">
        <v>206</v>
      </c>
      <c r="G888" s="206"/>
      <c r="H888" s="208" t="s">
        <v>1</v>
      </c>
      <c r="I888" s="210"/>
      <c r="J888" s="206"/>
      <c r="K888" s="206"/>
      <c r="L888" s="211"/>
      <c r="M888" s="212"/>
      <c r="N888" s="213"/>
      <c r="O888" s="213"/>
      <c r="P888" s="213"/>
      <c r="Q888" s="213"/>
      <c r="R888" s="213"/>
      <c r="S888" s="213"/>
      <c r="T888" s="214"/>
      <c r="AT888" s="215" t="s">
        <v>184</v>
      </c>
      <c r="AU888" s="215" t="s">
        <v>176</v>
      </c>
      <c r="AV888" s="13" t="s">
        <v>83</v>
      </c>
      <c r="AW888" s="13" t="s">
        <v>34</v>
      </c>
      <c r="AX888" s="13" t="s">
        <v>76</v>
      </c>
      <c r="AY888" s="215" t="s">
        <v>175</v>
      </c>
    </row>
    <row r="889" spans="1:65" s="13" customFormat="1" ht="11.25">
      <c r="B889" s="205"/>
      <c r="C889" s="206"/>
      <c r="D889" s="207" t="s">
        <v>184</v>
      </c>
      <c r="E889" s="208" t="s">
        <v>1</v>
      </c>
      <c r="F889" s="209" t="s">
        <v>187</v>
      </c>
      <c r="G889" s="206"/>
      <c r="H889" s="208" t="s">
        <v>1</v>
      </c>
      <c r="I889" s="210"/>
      <c r="J889" s="206"/>
      <c r="K889" s="206"/>
      <c r="L889" s="211"/>
      <c r="M889" s="212"/>
      <c r="N889" s="213"/>
      <c r="O889" s="213"/>
      <c r="P889" s="213"/>
      <c r="Q889" s="213"/>
      <c r="R889" s="213"/>
      <c r="S889" s="213"/>
      <c r="T889" s="214"/>
      <c r="AT889" s="215" t="s">
        <v>184</v>
      </c>
      <c r="AU889" s="215" t="s">
        <v>176</v>
      </c>
      <c r="AV889" s="13" t="s">
        <v>83</v>
      </c>
      <c r="AW889" s="13" t="s">
        <v>34</v>
      </c>
      <c r="AX889" s="13" t="s">
        <v>76</v>
      </c>
      <c r="AY889" s="215" t="s">
        <v>175</v>
      </c>
    </row>
    <row r="890" spans="1:65" s="13" customFormat="1" ht="11.25">
      <c r="B890" s="205"/>
      <c r="C890" s="206"/>
      <c r="D890" s="207" t="s">
        <v>184</v>
      </c>
      <c r="E890" s="208" t="s">
        <v>1</v>
      </c>
      <c r="F890" s="209" t="s">
        <v>207</v>
      </c>
      <c r="G890" s="206"/>
      <c r="H890" s="208" t="s">
        <v>1</v>
      </c>
      <c r="I890" s="210"/>
      <c r="J890" s="206"/>
      <c r="K890" s="206"/>
      <c r="L890" s="211"/>
      <c r="M890" s="212"/>
      <c r="N890" s="213"/>
      <c r="O890" s="213"/>
      <c r="P890" s="213"/>
      <c r="Q890" s="213"/>
      <c r="R890" s="213"/>
      <c r="S890" s="213"/>
      <c r="T890" s="214"/>
      <c r="AT890" s="215" t="s">
        <v>184</v>
      </c>
      <c r="AU890" s="215" t="s">
        <v>176</v>
      </c>
      <c r="AV890" s="13" t="s">
        <v>83</v>
      </c>
      <c r="AW890" s="13" t="s">
        <v>34</v>
      </c>
      <c r="AX890" s="13" t="s">
        <v>76</v>
      </c>
      <c r="AY890" s="215" t="s">
        <v>175</v>
      </c>
    </row>
    <row r="891" spans="1:65" s="14" customFormat="1" ht="11.25">
      <c r="B891" s="216"/>
      <c r="C891" s="217"/>
      <c r="D891" s="207" t="s">
        <v>184</v>
      </c>
      <c r="E891" s="218" t="s">
        <v>1</v>
      </c>
      <c r="F891" s="219" t="s">
        <v>755</v>
      </c>
      <c r="G891" s="217"/>
      <c r="H891" s="220">
        <v>1.06</v>
      </c>
      <c r="I891" s="221"/>
      <c r="J891" s="217"/>
      <c r="K891" s="217"/>
      <c r="L891" s="222"/>
      <c r="M891" s="223"/>
      <c r="N891" s="224"/>
      <c r="O891" s="224"/>
      <c r="P891" s="224"/>
      <c r="Q891" s="224"/>
      <c r="R891" s="224"/>
      <c r="S891" s="224"/>
      <c r="T891" s="225"/>
      <c r="AT891" s="226" t="s">
        <v>184</v>
      </c>
      <c r="AU891" s="226" t="s">
        <v>176</v>
      </c>
      <c r="AV891" s="14" t="s">
        <v>85</v>
      </c>
      <c r="AW891" s="14" t="s">
        <v>34</v>
      </c>
      <c r="AX891" s="14" t="s">
        <v>76</v>
      </c>
      <c r="AY891" s="226" t="s">
        <v>175</v>
      </c>
    </row>
    <row r="892" spans="1:65" s="14" customFormat="1" ht="11.25">
      <c r="B892" s="216"/>
      <c r="C892" s="217"/>
      <c r="D892" s="207" t="s">
        <v>184</v>
      </c>
      <c r="E892" s="218" t="s">
        <v>1</v>
      </c>
      <c r="F892" s="219" t="s">
        <v>756</v>
      </c>
      <c r="G892" s="217"/>
      <c r="H892" s="220">
        <v>1.1900000000000002</v>
      </c>
      <c r="I892" s="221"/>
      <c r="J892" s="217"/>
      <c r="K892" s="217"/>
      <c r="L892" s="222"/>
      <c r="M892" s="223"/>
      <c r="N892" s="224"/>
      <c r="O892" s="224"/>
      <c r="P892" s="224"/>
      <c r="Q892" s="224"/>
      <c r="R892" s="224"/>
      <c r="S892" s="224"/>
      <c r="T892" s="225"/>
      <c r="AT892" s="226" t="s">
        <v>184</v>
      </c>
      <c r="AU892" s="226" t="s">
        <v>176</v>
      </c>
      <c r="AV892" s="14" t="s">
        <v>85</v>
      </c>
      <c r="AW892" s="14" t="s">
        <v>34</v>
      </c>
      <c r="AX892" s="14" t="s">
        <v>76</v>
      </c>
      <c r="AY892" s="226" t="s">
        <v>175</v>
      </c>
    </row>
    <row r="893" spans="1:65" s="14" customFormat="1" ht="11.25">
      <c r="B893" s="216"/>
      <c r="C893" s="217"/>
      <c r="D893" s="207" t="s">
        <v>184</v>
      </c>
      <c r="E893" s="218" t="s">
        <v>1</v>
      </c>
      <c r="F893" s="219" t="s">
        <v>757</v>
      </c>
      <c r="G893" s="217"/>
      <c r="H893" s="220">
        <v>0.41</v>
      </c>
      <c r="I893" s="221"/>
      <c r="J893" s="217"/>
      <c r="K893" s="217"/>
      <c r="L893" s="222"/>
      <c r="M893" s="223"/>
      <c r="N893" s="224"/>
      <c r="O893" s="224"/>
      <c r="P893" s="224"/>
      <c r="Q893" s="224"/>
      <c r="R893" s="224"/>
      <c r="S893" s="224"/>
      <c r="T893" s="225"/>
      <c r="AT893" s="226" t="s">
        <v>184</v>
      </c>
      <c r="AU893" s="226" t="s">
        <v>176</v>
      </c>
      <c r="AV893" s="14" t="s">
        <v>85</v>
      </c>
      <c r="AW893" s="14" t="s">
        <v>34</v>
      </c>
      <c r="AX893" s="14" t="s">
        <v>76</v>
      </c>
      <c r="AY893" s="226" t="s">
        <v>175</v>
      </c>
    </row>
    <row r="894" spans="1:65" s="14" customFormat="1" ht="11.25">
      <c r="B894" s="216"/>
      <c r="C894" s="217"/>
      <c r="D894" s="207" t="s">
        <v>184</v>
      </c>
      <c r="E894" s="218" t="s">
        <v>1</v>
      </c>
      <c r="F894" s="219" t="s">
        <v>758</v>
      </c>
      <c r="G894" s="217"/>
      <c r="H894" s="220">
        <v>0.47000000000000003</v>
      </c>
      <c r="I894" s="221"/>
      <c r="J894" s="217"/>
      <c r="K894" s="217"/>
      <c r="L894" s="222"/>
      <c r="M894" s="223"/>
      <c r="N894" s="224"/>
      <c r="O894" s="224"/>
      <c r="P894" s="224"/>
      <c r="Q894" s="224"/>
      <c r="R894" s="224"/>
      <c r="S894" s="224"/>
      <c r="T894" s="225"/>
      <c r="AT894" s="226" t="s">
        <v>184</v>
      </c>
      <c r="AU894" s="226" t="s">
        <v>176</v>
      </c>
      <c r="AV894" s="14" t="s">
        <v>85</v>
      </c>
      <c r="AW894" s="14" t="s">
        <v>34</v>
      </c>
      <c r="AX894" s="14" t="s">
        <v>76</v>
      </c>
      <c r="AY894" s="226" t="s">
        <v>175</v>
      </c>
    </row>
    <row r="895" spans="1:65" s="14" customFormat="1" ht="11.25">
      <c r="B895" s="216"/>
      <c r="C895" s="217"/>
      <c r="D895" s="207" t="s">
        <v>184</v>
      </c>
      <c r="E895" s="218" t="s">
        <v>1</v>
      </c>
      <c r="F895" s="219" t="s">
        <v>759</v>
      </c>
      <c r="G895" s="217"/>
      <c r="H895" s="220">
        <v>0.37000000000000005</v>
      </c>
      <c r="I895" s="221"/>
      <c r="J895" s="217"/>
      <c r="K895" s="217"/>
      <c r="L895" s="222"/>
      <c r="M895" s="223"/>
      <c r="N895" s="224"/>
      <c r="O895" s="224"/>
      <c r="P895" s="224"/>
      <c r="Q895" s="224"/>
      <c r="R895" s="224"/>
      <c r="S895" s="224"/>
      <c r="T895" s="225"/>
      <c r="AT895" s="226" t="s">
        <v>184</v>
      </c>
      <c r="AU895" s="226" t="s">
        <v>176</v>
      </c>
      <c r="AV895" s="14" t="s">
        <v>85</v>
      </c>
      <c r="AW895" s="14" t="s">
        <v>34</v>
      </c>
      <c r="AX895" s="14" t="s">
        <v>76</v>
      </c>
      <c r="AY895" s="226" t="s">
        <v>175</v>
      </c>
    </row>
    <row r="896" spans="1:65" s="14" customFormat="1" ht="11.25">
      <c r="B896" s="216"/>
      <c r="C896" s="217"/>
      <c r="D896" s="207" t="s">
        <v>184</v>
      </c>
      <c r="E896" s="218" t="s">
        <v>1</v>
      </c>
      <c r="F896" s="219" t="s">
        <v>760</v>
      </c>
      <c r="G896" s="217"/>
      <c r="H896" s="220">
        <v>1.1599999999999999</v>
      </c>
      <c r="I896" s="221"/>
      <c r="J896" s="217"/>
      <c r="K896" s="217"/>
      <c r="L896" s="222"/>
      <c r="M896" s="223"/>
      <c r="N896" s="224"/>
      <c r="O896" s="224"/>
      <c r="P896" s="224"/>
      <c r="Q896" s="224"/>
      <c r="R896" s="224"/>
      <c r="S896" s="224"/>
      <c r="T896" s="225"/>
      <c r="AT896" s="226" t="s">
        <v>184</v>
      </c>
      <c r="AU896" s="226" t="s">
        <v>176</v>
      </c>
      <c r="AV896" s="14" t="s">
        <v>85</v>
      </c>
      <c r="AW896" s="14" t="s">
        <v>34</v>
      </c>
      <c r="AX896" s="14" t="s">
        <v>76</v>
      </c>
      <c r="AY896" s="226" t="s">
        <v>175</v>
      </c>
    </row>
    <row r="897" spans="1:65" s="14" customFormat="1" ht="11.25">
      <c r="B897" s="216"/>
      <c r="C897" s="217"/>
      <c r="D897" s="207" t="s">
        <v>184</v>
      </c>
      <c r="E897" s="218" t="s">
        <v>1</v>
      </c>
      <c r="F897" s="219" t="s">
        <v>761</v>
      </c>
      <c r="G897" s="217"/>
      <c r="H897" s="220">
        <v>1.42</v>
      </c>
      <c r="I897" s="221"/>
      <c r="J897" s="217"/>
      <c r="K897" s="217"/>
      <c r="L897" s="222"/>
      <c r="M897" s="223"/>
      <c r="N897" s="224"/>
      <c r="O897" s="224"/>
      <c r="P897" s="224"/>
      <c r="Q897" s="224"/>
      <c r="R897" s="224"/>
      <c r="S897" s="224"/>
      <c r="T897" s="225"/>
      <c r="AT897" s="226" t="s">
        <v>184</v>
      </c>
      <c r="AU897" s="226" t="s">
        <v>176</v>
      </c>
      <c r="AV897" s="14" t="s">
        <v>85</v>
      </c>
      <c r="AW897" s="14" t="s">
        <v>34</v>
      </c>
      <c r="AX897" s="14" t="s">
        <v>76</v>
      </c>
      <c r="AY897" s="226" t="s">
        <v>175</v>
      </c>
    </row>
    <row r="898" spans="1:65" s="14" customFormat="1" ht="11.25">
      <c r="B898" s="216"/>
      <c r="C898" s="217"/>
      <c r="D898" s="207" t="s">
        <v>184</v>
      </c>
      <c r="E898" s="218" t="s">
        <v>1</v>
      </c>
      <c r="F898" s="219" t="s">
        <v>762</v>
      </c>
      <c r="G898" s="217"/>
      <c r="H898" s="220">
        <v>1.72</v>
      </c>
      <c r="I898" s="221"/>
      <c r="J898" s="217"/>
      <c r="K898" s="217"/>
      <c r="L898" s="222"/>
      <c r="M898" s="223"/>
      <c r="N898" s="224"/>
      <c r="O898" s="224"/>
      <c r="P898" s="224"/>
      <c r="Q898" s="224"/>
      <c r="R898" s="224"/>
      <c r="S898" s="224"/>
      <c r="T898" s="225"/>
      <c r="AT898" s="226" t="s">
        <v>184</v>
      </c>
      <c r="AU898" s="226" t="s">
        <v>176</v>
      </c>
      <c r="AV898" s="14" t="s">
        <v>85</v>
      </c>
      <c r="AW898" s="14" t="s">
        <v>34</v>
      </c>
      <c r="AX898" s="14" t="s">
        <v>76</v>
      </c>
      <c r="AY898" s="226" t="s">
        <v>175</v>
      </c>
    </row>
    <row r="899" spans="1:65" s="2" customFormat="1" ht="24.2" customHeight="1">
      <c r="A899" s="35"/>
      <c r="B899" s="36"/>
      <c r="C899" s="192" t="s">
        <v>767</v>
      </c>
      <c r="D899" s="192" t="s">
        <v>178</v>
      </c>
      <c r="E899" s="193" t="s">
        <v>768</v>
      </c>
      <c r="F899" s="194" t="s">
        <v>769</v>
      </c>
      <c r="G899" s="195" t="s">
        <v>242</v>
      </c>
      <c r="H899" s="196">
        <v>4.3339999999999996</v>
      </c>
      <c r="I899" s="197"/>
      <c r="J899" s="198">
        <f>ROUND(I899*H899,2)</f>
        <v>0</v>
      </c>
      <c r="K899" s="194" t="s">
        <v>224</v>
      </c>
      <c r="L899" s="40"/>
      <c r="M899" s="199" t="s">
        <v>1</v>
      </c>
      <c r="N899" s="200" t="s">
        <v>41</v>
      </c>
      <c r="O899" s="72"/>
      <c r="P899" s="201">
        <f>O899*H899</f>
        <v>0</v>
      </c>
      <c r="Q899" s="201">
        <v>0</v>
      </c>
      <c r="R899" s="201">
        <f>Q899*H899</f>
        <v>0</v>
      </c>
      <c r="S899" s="201">
        <v>5.5E-2</v>
      </c>
      <c r="T899" s="202">
        <f>S899*H899</f>
        <v>0.23836999999999997</v>
      </c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R899" s="203" t="s">
        <v>182</v>
      </c>
      <c r="AT899" s="203" t="s">
        <v>178</v>
      </c>
      <c r="AU899" s="203" t="s">
        <v>176</v>
      </c>
      <c r="AY899" s="18" t="s">
        <v>175</v>
      </c>
      <c r="BE899" s="204">
        <f>IF(N899="základní",J899,0)</f>
        <v>0</v>
      </c>
      <c r="BF899" s="204">
        <f>IF(N899="snížená",J899,0)</f>
        <v>0</v>
      </c>
      <c r="BG899" s="204">
        <f>IF(N899="zákl. přenesená",J899,0)</f>
        <v>0</v>
      </c>
      <c r="BH899" s="204">
        <f>IF(N899="sníž. přenesená",J899,0)</f>
        <v>0</v>
      </c>
      <c r="BI899" s="204">
        <f>IF(N899="nulová",J899,0)</f>
        <v>0</v>
      </c>
      <c r="BJ899" s="18" t="s">
        <v>83</v>
      </c>
      <c r="BK899" s="204">
        <f>ROUND(I899*H899,2)</f>
        <v>0</v>
      </c>
      <c r="BL899" s="18" t="s">
        <v>182</v>
      </c>
      <c r="BM899" s="203" t="s">
        <v>770</v>
      </c>
    </row>
    <row r="900" spans="1:65" s="2" customFormat="1" ht="11.25">
      <c r="A900" s="35"/>
      <c r="B900" s="36"/>
      <c r="C900" s="37"/>
      <c r="D900" s="227" t="s">
        <v>193</v>
      </c>
      <c r="E900" s="37"/>
      <c r="F900" s="228" t="s">
        <v>771</v>
      </c>
      <c r="G900" s="37"/>
      <c r="H900" s="37"/>
      <c r="I900" s="229"/>
      <c r="J900" s="37"/>
      <c r="K900" s="37"/>
      <c r="L900" s="40"/>
      <c r="M900" s="230"/>
      <c r="N900" s="231"/>
      <c r="O900" s="72"/>
      <c r="P900" s="72"/>
      <c r="Q900" s="72"/>
      <c r="R900" s="72"/>
      <c r="S900" s="72"/>
      <c r="T900" s="73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T900" s="18" t="s">
        <v>193</v>
      </c>
      <c r="AU900" s="18" t="s">
        <v>176</v>
      </c>
    </row>
    <row r="901" spans="1:65" s="13" customFormat="1" ht="22.5">
      <c r="B901" s="205"/>
      <c r="C901" s="206"/>
      <c r="D901" s="207" t="s">
        <v>184</v>
      </c>
      <c r="E901" s="208" t="s">
        <v>1</v>
      </c>
      <c r="F901" s="209" t="s">
        <v>597</v>
      </c>
      <c r="G901" s="206"/>
      <c r="H901" s="208" t="s">
        <v>1</v>
      </c>
      <c r="I901" s="210"/>
      <c r="J901" s="206"/>
      <c r="K901" s="206"/>
      <c r="L901" s="211"/>
      <c r="M901" s="212"/>
      <c r="N901" s="213"/>
      <c r="O901" s="213"/>
      <c r="P901" s="213"/>
      <c r="Q901" s="213"/>
      <c r="R901" s="213"/>
      <c r="S901" s="213"/>
      <c r="T901" s="214"/>
      <c r="AT901" s="215" t="s">
        <v>184</v>
      </c>
      <c r="AU901" s="215" t="s">
        <v>176</v>
      </c>
      <c r="AV901" s="13" t="s">
        <v>83</v>
      </c>
      <c r="AW901" s="13" t="s">
        <v>34</v>
      </c>
      <c r="AX901" s="13" t="s">
        <v>76</v>
      </c>
      <c r="AY901" s="215" t="s">
        <v>175</v>
      </c>
    </row>
    <row r="902" spans="1:65" s="13" customFormat="1" ht="11.25">
      <c r="B902" s="205"/>
      <c r="C902" s="206"/>
      <c r="D902" s="207" t="s">
        <v>184</v>
      </c>
      <c r="E902" s="208" t="s">
        <v>1</v>
      </c>
      <c r="F902" s="209" t="s">
        <v>187</v>
      </c>
      <c r="G902" s="206"/>
      <c r="H902" s="208" t="s">
        <v>1</v>
      </c>
      <c r="I902" s="210"/>
      <c r="J902" s="206"/>
      <c r="K902" s="206"/>
      <c r="L902" s="211"/>
      <c r="M902" s="212"/>
      <c r="N902" s="213"/>
      <c r="O902" s="213"/>
      <c r="P902" s="213"/>
      <c r="Q902" s="213"/>
      <c r="R902" s="213"/>
      <c r="S902" s="213"/>
      <c r="T902" s="214"/>
      <c r="AT902" s="215" t="s">
        <v>184</v>
      </c>
      <c r="AU902" s="215" t="s">
        <v>176</v>
      </c>
      <c r="AV902" s="13" t="s">
        <v>83</v>
      </c>
      <c r="AW902" s="13" t="s">
        <v>34</v>
      </c>
      <c r="AX902" s="13" t="s">
        <v>76</v>
      </c>
      <c r="AY902" s="215" t="s">
        <v>175</v>
      </c>
    </row>
    <row r="903" spans="1:65" s="13" customFormat="1" ht="11.25">
      <c r="B903" s="205"/>
      <c r="C903" s="206"/>
      <c r="D903" s="207" t="s">
        <v>184</v>
      </c>
      <c r="E903" s="208" t="s">
        <v>1</v>
      </c>
      <c r="F903" s="209" t="s">
        <v>207</v>
      </c>
      <c r="G903" s="206"/>
      <c r="H903" s="208" t="s">
        <v>1</v>
      </c>
      <c r="I903" s="210"/>
      <c r="J903" s="206"/>
      <c r="K903" s="206"/>
      <c r="L903" s="211"/>
      <c r="M903" s="212"/>
      <c r="N903" s="213"/>
      <c r="O903" s="213"/>
      <c r="P903" s="213"/>
      <c r="Q903" s="213"/>
      <c r="R903" s="213"/>
      <c r="S903" s="213"/>
      <c r="T903" s="214"/>
      <c r="AT903" s="215" t="s">
        <v>184</v>
      </c>
      <c r="AU903" s="215" t="s">
        <v>176</v>
      </c>
      <c r="AV903" s="13" t="s">
        <v>83</v>
      </c>
      <c r="AW903" s="13" t="s">
        <v>34</v>
      </c>
      <c r="AX903" s="13" t="s">
        <v>76</v>
      </c>
      <c r="AY903" s="215" t="s">
        <v>175</v>
      </c>
    </row>
    <row r="904" spans="1:65" s="14" customFormat="1" ht="11.25">
      <c r="B904" s="216"/>
      <c r="C904" s="217"/>
      <c r="D904" s="207" t="s">
        <v>184</v>
      </c>
      <c r="E904" s="218" t="s">
        <v>1</v>
      </c>
      <c r="F904" s="219" t="s">
        <v>772</v>
      </c>
      <c r="G904" s="217"/>
      <c r="H904" s="220">
        <v>2.09</v>
      </c>
      <c r="I904" s="221"/>
      <c r="J904" s="217"/>
      <c r="K904" s="217"/>
      <c r="L904" s="222"/>
      <c r="M904" s="223"/>
      <c r="N904" s="224"/>
      <c r="O904" s="224"/>
      <c r="P904" s="224"/>
      <c r="Q904" s="224"/>
      <c r="R904" s="224"/>
      <c r="S904" s="224"/>
      <c r="T904" s="225"/>
      <c r="AT904" s="226" t="s">
        <v>184</v>
      </c>
      <c r="AU904" s="226" t="s">
        <v>176</v>
      </c>
      <c r="AV904" s="14" t="s">
        <v>85</v>
      </c>
      <c r="AW904" s="14" t="s">
        <v>34</v>
      </c>
      <c r="AX904" s="14" t="s">
        <v>76</v>
      </c>
      <c r="AY904" s="226" t="s">
        <v>175</v>
      </c>
    </row>
    <row r="905" spans="1:65" s="13" customFormat="1" ht="11.25">
      <c r="B905" s="205"/>
      <c r="C905" s="206"/>
      <c r="D905" s="207" t="s">
        <v>184</v>
      </c>
      <c r="E905" s="208" t="s">
        <v>1</v>
      </c>
      <c r="F905" s="209" t="s">
        <v>187</v>
      </c>
      <c r="G905" s="206"/>
      <c r="H905" s="208" t="s">
        <v>1</v>
      </c>
      <c r="I905" s="210"/>
      <c r="J905" s="206"/>
      <c r="K905" s="206"/>
      <c r="L905" s="211"/>
      <c r="M905" s="212"/>
      <c r="N905" s="213"/>
      <c r="O905" s="213"/>
      <c r="P905" s="213"/>
      <c r="Q905" s="213"/>
      <c r="R905" s="213"/>
      <c r="S905" s="213"/>
      <c r="T905" s="214"/>
      <c r="AT905" s="215" t="s">
        <v>184</v>
      </c>
      <c r="AU905" s="215" t="s">
        <v>176</v>
      </c>
      <c r="AV905" s="13" t="s">
        <v>83</v>
      </c>
      <c r="AW905" s="13" t="s">
        <v>34</v>
      </c>
      <c r="AX905" s="13" t="s">
        <v>76</v>
      </c>
      <c r="AY905" s="215" t="s">
        <v>175</v>
      </c>
    </row>
    <row r="906" spans="1:65" s="13" customFormat="1" ht="11.25">
      <c r="B906" s="205"/>
      <c r="C906" s="206"/>
      <c r="D906" s="207" t="s">
        <v>184</v>
      </c>
      <c r="E906" s="208" t="s">
        <v>1</v>
      </c>
      <c r="F906" s="209" t="s">
        <v>215</v>
      </c>
      <c r="G906" s="206"/>
      <c r="H906" s="208" t="s">
        <v>1</v>
      </c>
      <c r="I906" s="210"/>
      <c r="J906" s="206"/>
      <c r="K906" s="206"/>
      <c r="L906" s="211"/>
      <c r="M906" s="212"/>
      <c r="N906" s="213"/>
      <c r="O906" s="213"/>
      <c r="P906" s="213"/>
      <c r="Q906" s="213"/>
      <c r="R906" s="213"/>
      <c r="S906" s="213"/>
      <c r="T906" s="214"/>
      <c r="AT906" s="215" t="s">
        <v>184</v>
      </c>
      <c r="AU906" s="215" t="s">
        <v>176</v>
      </c>
      <c r="AV906" s="13" t="s">
        <v>83</v>
      </c>
      <c r="AW906" s="13" t="s">
        <v>34</v>
      </c>
      <c r="AX906" s="13" t="s">
        <v>76</v>
      </c>
      <c r="AY906" s="215" t="s">
        <v>175</v>
      </c>
    </row>
    <row r="907" spans="1:65" s="14" customFormat="1" ht="11.25">
      <c r="B907" s="216"/>
      <c r="C907" s="217"/>
      <c r="D907" s="207" t="s">
        <v>184</v>
      </c>
      <c r="E907" s="218" t="s">
        <v>1</v>
      </c>
      <c r="F907" s="219" t="s">
        <v>773</v>
      </c>
      <c r="G907" s="217"/>
      <c r="H907" s="220">
        <v>2.2440000000000002</v>
      </c>
      <c r="I907" s="221"/>
      <c r="J907" s="217"/>
      <c r="K907" s="217"/>
      <c r="L907" s="222"/>
      <c r="M907" s="223"/>
      <c r="N907" s="224"/>
      <c r="O907" s="224"/>
      <c r="P907" s="224"/>
      <c r="Q907" s="224"/>
      <c r="R907" s="224"/>
      <c r="S907" s="224"/>
      <c r="T907" s="225"/>
      <c r="AT907" s="226" t="s">
        <v>184</v>
      </c>
      <c r="AU907" s="226" t="s">
        <v>176</v>
      </c>
      <c r="AV907" s="14" t="s">
        <v>85</v>
      </c>
      <c r="AW907" s="14" t="s">
        <v>34</v>
      </c>
      <c r="AX907" s="14" t="s">
        <v>76</v>
      </c>
      <c r="AY907" s="226" t="s">
        <v>175</v>
      </c>
    </row>
    <row r="908" spans="1:65" s="2" customFormat="1" ht="24.2" customHeight="1">
      <c r="A908" s="35"/>
      <c r="B908" s="36"/>
      <c r="C908" s="192" t="s">
        <v>774</v>
      </c>
      <c r="D908" s="192" t="s">
        <v>178</v>
      </c>
      <c r="E908" s="193" t="s">
        <v>775</v>
      </c>
      <c r="F908" s="194" t="s">
        <v>776</v>
      </c>
      <c r="G908" s="195" t="s">
        <v>181</v>
      </c>
      <c r="H908" s="196">
        <v>15</v>
      </c>
      <c r="I908" s="197"/>
      <c r="J908" s="198">
        <f>ROUND(I908*H908,2)</f>
        <v>0</v>
      </c>
      <c r="K908" s="194" t="s">
        <v>224</v>
      </c>
      <c r="L908" s="40"/>
      <c r="M908" s="199" t="s">
        <v>1</v>
      </c>
      <c r="N908" s="200" t="s">
        <v>41</v>
      </c>
      <c r="O908" s="72"/>
      <c r="P908" s="201">
        <f>O908*H908</f>
        <v>0</v>
      </c>
      <c r="Q908" s="201">
        <v>0</v>
      </c>
      <c r="R908" s="201">
        <f>Q908*H908</f>
        <v>0</v>
      </c>
      <c r="S908" s="201">
        <v>1E-3</v>
      </c>
      <c r="T908" s="202">
        <f>S908*H908</f>
        <v>1.4999999999999999E-2</v>
      </c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R908" s="203" t="s">
        <v>182</v>
      </c>
      <c r="AT908" s="203" t="s">
        <v>178</v>
      </c>
      <c r="AU908" s="203" t="s">
        <v>176</v>
      </c>
      <c r="AY908" s="18" t="s">
        <v>175</v>
      </c>
      <c r="BE908" s="204">
        <f>IF(N908="základní",J908,0)</f>
        <v>0</v>
      </c>
      <c r="BF908" s="204">
        <f>IF(N908="snížená",J908,0)</f>
        <v>0</v>
      </c>
      <c r="BG908" s="204">
        <f>IF(N908="zákl. přenesená",J908,0)</f>
        <v>0</v>
      </c>
      <c r="BH908" s="204">
        <f>IF(N908="sníž. přenesená",J908,0)</f>
        <v>0</v>
      </c>
      <c r="BI908" s="204">
        <f>IF(N908="nulová",J908,0)</f>
        <v>0</v>
      </c>
      <c r="BJ908" s="18" t="s">
        <v>83</v>
      </c>
      <c r="BK908" s="204">
        <f>ROUND(I908*H908,2)</f>
        <v>0</v>
      </c>
      <c r="BL908" s="18" t="s">
        <v>182</v>
      </c>
      <c r="BM908" s="203" t="s">
        <v>777</v>
      </c>
    </row>
    <row r="909" spans="1:65" s="2" customFormat="1" ht="11.25">
      <c r="A909" s="35"/>
      <c r="B909" s="36"/>
      <c r="C909" s="37"/>
      <c r="D909" s="227" t="s">
        <v>193</v>
      </c>
      <c r="E909" s="37"/>
      <c r="F909" s="228" t="s">
        <v>778</v>
      </c>
      <c r="G909" s="37"/>
      <c r="H909" s="37"/>
      <c r="I909" s="229"/>
      <c r="J909" s="37"/>
      <c r="K909" s="37"/>
      <c r="L909" s="40"/>
      <c r="M909" s="230"/>
      <c r="N909" s="231"/>
      <c r="O909" s="72"/>
      <c r="P909" s="72"/>
      <c r="Q909" s="72"/>
      <c r="R909" s="72"/>
      <c r="S909" s="72"/>
      <c r="T909" s="73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T909" s="18" t="s">
        <v>193</v>
      </c>
      <c r="AU909" s="18" t="s">
        <v>176</v>
      </c>
    </row>
    <row r="910" spans="1:65" s="13" customFormat="1" ht="11.25">
      <c r="B910" s="205"/>
      <c r="C910" s="206"/>
      <c r="D910" s="207" t="s">
        <v>184</v>
      </c>
      <c r="E910" s="208" t="s">
        <v>1</v>
      </c>
      <c r="F910" s="209" t="s">
        <v>185</v>
      </c>
      <c r="G910" s="206"/>
      <c r="H910" s="208" t="s">
        <v>1</v>
      </c>
      <c r="I910" s="210"/>
      <c r="J910" s="206"/>
      <c r="K910" s="206"/>
      <c r="L910" s="211"/>
      <c r="M910" s="212"/>
      <c r="N910" s="213"/>
      <c r="O910" s="213"/>
      <c r="P910" s="213"/>
      <c r="Q910" s="213"/>
      <c r="R910" s="213"/>
      <c r="S910" s="213"/>
      <c r="T910" s="214"/>
      <c r="AT910" s="215" t="s">
        <v>184</v>
      </c>
      <c r="AU910" s="215" t="s">
        <v>176</v>
      </c>
      <c r="AV910" s="13" t="s">
        <v>83</v>
      </c>
      <c r="AW910" s="13" t="s">
        <v>34</v>
      </c>
      <c r="AX910" s="13" t="s">
        <v>76</v>
      </c>
      <c r="AY910" s="215" t="s">
        <v>175</v>
      </c>
    </row>
    <row r="911" spans="1:65" s="13" customFormat="1" ht="11.25">
      <c r="B911" s="205"/>
      <c r="C911" s="206"/>
      <c r="D911" s="207" t="s">
        <v>184</v>
      </c>
      <c r="E911" s="208" t="s">
        <v>1</v>
      </c>
      <c r="F911" s="209" t="s">
        <v>186</v>
      </c>
      <c r="G911" s="206"/>
      <c r="H911" s="208" t="s">
        <v>1</v>
      </c>
      <c r="I911" s="210"/>
      <c r="J911" s="206"/>
      <c r="K911" s="206"/>
      <c r="L911" s="211"/>
      <c r="M911" s="212"/>
      <c r="N911" s="213"/>
      <c r="O911" s="213"/>
      <c r="P911" s="213"/>
      <c r="Q911" s="213"/>
      <c r="R911" s="213"/>
      <c r="S911" s="213"/>
      <c r="T911" s="214"/>
      <c r="AT911" s="215" t="s">
        <v>184</v>
      </c>
      <c r="AU911" s="215" t="s">
        <v>176</v>
      </c>
      <c r="AV911" s="13" t="s">
        <v>83</v>
      </c>
      <c r="AW911" s="13" t="s">
        <v>34</v>
      </c>
      <c r="AX911" s="13" t="s">
        <v>76</v>
      </c>
      <c r="AY911" s="215" t="s">
        <v>175</v>
      </c>
    </row>
    <row r="912" spans="1:65" s="13" customFormat="1" ht="11.25">
      <c r="B912" s="205"/>
      <c r="C912" s="206"/>
      <c r="D912" s="207" t="s">
        <v>184</v>
      </c>
      <c r="E912" s="208" t="s">
        <v>1</v>
      </c>
      <c r="F912" s="209" t="s">
        <v>187</v>
      </c>
      <c r="G912" s="206"/>
      <c r="H912" s="208" t="s">
        <v>1</v>
      </c>
      <c r="I912" s="210"/>
      <c r="J912" s="206"/>
      <c r="K912" s="206"/>
      <c r="L912" s="211"/>
      <c r="M912" s="212"/>
      <c r="N912" s="213"/>
      <c r="O912" s="213"/>
      <c r="P912" s="213"/>
      <c r="Q912" s="213"/>
      <c r="R912" s="213"/>
      <c r="S912" s="213"/>
      <c r="T912" s="214"/>
      <c r="AT912" s="215" t="s">
        <v>184</v>
      </c>
      <c r="AU912" s="215" t="s">
        <v>176</v>
      </c>
      <c r="AV912" s="13" t="s">
        <v>83</v>
      </c>
      <c r="AW912" s="13" t="s">
        <v>34</v>
      </c>
      <c r="AX912" s="13" t="s">
        <v>76</v>
      </c>
      <c r="AY912" s="215" t="s">
        <v>175</v>
      </c>
    </row>
    <row r="913" spans="1:65" s="14" customFormat="1" ht="11.25">
      <c r="B913" s="216"/>
      <c r="C913" s="217"/>
      <c r="D913" s="207" t="s">
        <v>184</v>
      </c>
      <c r="E913" s="218" t="s">
        <v>1</v>
      </c>
      <c r="F913" s="219" t="s">
        <v>303</v>
      </c>
      <c r="G913" s="217"/>
      <c r="H913" s="220">
        <v>15</v>
      </c>
      <c r="I913" s="221"/>
      <c r="J913" s="217"/>
      <c r="K913" s="217"/>
      <c r="L913" s="222"/>
      <c r="M913" s="223"/>
      <c r="N913" s="224"/>
      <c r="O913" s="224"/>
      <c r="P913" s="224"/>
      <c r="Q913" s="224"/>
      <c r="R913" s="224"/>
      <c r="S913" s="224"/>
      <c r="T913" s="225"/>
      <c r="AT913" s="226" t="s">
        <v>184</v>
      </c>
      <c r="AU913" s="226" t="s">
        <v>176</v>
      </c>
      <c r="AV913" s="14" t="s">
        <v>85</v>
      </c>
      <c r="AW913" s="14" t="s">
        <v>34</v>
      </c>
      <c r="AX913" s="14" t="s">
        <v>76</v>
      </c>
      <c r="AY913" s="226" t="s">
        <v>175</v>
      </c>
    </row>
    <row r="914" spans="1:65" s="2" customFormat="1" ht="24.2" customHeight="1">
      <c r="A914" s="35"/>
      <c r="B914" s="36"/>
      <c r="C914" s="192" t="s">
        <v>779</v>
      </c>
      <c r="D914" s="192" t="s">
        <v>178</v>
      </c>
      <c r="E914" s="193" t="s">
        <v>780</v>
      </c>
      <c r="F914" s="194" t="s">
        <v>781</v>
      </c>
      <c r="G914" s="195" t="s">
        <v>181</v>
      </c>
      <c r="H914" s="196">
        <v>8</v>
      </c>
      <c r="I914" s="197"/>
      <c r="J914" s="198">
        <f>ROUND(I914*H914,2)</f>
        <v>0</v>
      </c>
      <c r="K914" s="194" t="s">
        <v>224</v>
      </c>
      <c r="L914" s="40"/>
      <c r="M914" s="199" t="s">
        <v>1</v>
      </c>
      <c r="N914" s="200" t="s">
        <v>41</v>
      </c>
      <c r="O914" s="72"/>
      <c r="P914" s="201">
        <f>O914*H914</f>
        <v>0</v>
      </c>
      <c r="Q914" s="201">
        <v>0</v>
      </c>
      <c r="R914" s="201">
        <f>Q914*H914</f>
        <v>0</v>
      </c>
      <c r="S914" s="201">
        <v>1E-3</v>
      </c>
      <c r="T914" s="202">
        <f>S914*H914</f>
        <v>8.0000000000000002E-3</v>
      </c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R914" s="203" t="s">
        <v>182</v>
      </c>
      <c r="AT914" s="203" t="s">
        <v>178</v>
      </c>
      <c r="AU914" s="203" t="s">
        <v>176</v>
      </c>
      <c r="AY914" s="18" t="s">
        <v>175</v>
      </c>
      <c r="BE914" s="204">
        <f>IF(N914="základní",J914,0)</f>
        <v>0</v>
      </c>
      <c r="BF914" s="204">
        <f>IF(N914="snížená",J914,0)</f>
        <v>0</v>
      </c>
      <c r="BG914" s="204">
        <f>IF(N914="zákl. přenesená",J914,0)</f>
        <v>0</v>
      </c>
      <c r="BH914" s="204">
        <f>IF(N914="sníž. přenesená",J914,0)</f>
        <v>0</v>
      </c>
      <c r="BI914" s="204">
        <f>IF(N914="nulová",J914,0)</f>
        <v>0</v>
      </c>
      <c r="BJ914" s="18" t="s">
        <v>83</v>
      </c>
      <c r="BK914" s="204">
        <f>ROUND(I914*H914,2)</f>
        <v>0</v>
      </c>
      <c r="BL914" s="18" t="s">
        <v>182</v>
      </c>
      <c r="BM914" s="203" t="s">
        <v>782</v>
      </c>
    </row>
    <row r="915" spans="1:65" s="2" customFormat="1" ht="11.25">
      <c r="A915" s="35"/>
      <c r="B915" s="36"/>
      <c r="C915" s="37"/>
      <c r="D915" s="227" t="s">
        <v>193</v>
      </c>
      <c r="E915" s="37"/>
      <c r="F915" s="228" t="s">
        <v>783</v>
      </c>
      <c r="G915" s="37"/>
      <c r="H915" s="37"/>
      <c r="I915" s="229"/>
      <c r="J915" s="37"/>
      <c r="K915" s="37"/>
      <c r="L915" s="40"/>
      <c r="M915" s="230"/>
      <c r="N915" s="231"/>
      <c r="O915" s="72"/>
      <c r="P915" s="72"/>
      <c r="Q915" s="72"/>
      <c r="R915" s="72"/>
      <c r="S915" s="72"/>
      <c r="T915" s="73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T915" s="18" t="s">
        <v>193</v>
      </c>
      <c r="AU915" s="18" t="s">
        <v>176</v>
      </c>
    </row>
    <row r="916" spans="1:65" s="13" customFormat="1" ht="11.25">
      <c r="B916" s="205"/>
      <c r="C916" s="206"/>
      <c r="D916" s="207" t="s">
        <v>184</v>
      </c>
      <c r="E916" s="208" t="s">
        <v>1</v>
      </c>
      <c r="F916" s="209" t="s">
        <v>185</v>
      </c>
      <c r="G916" s="206"/>
      <c r="H916" s="208" t="s">
        <v>1</v>
      </c>
      <c r="I916" s="210"/>
      <c r="J916" s="206"/>
      <c r="K916" s="206"/>
      <c r="L916" s="211"/>
      <c r="M916" s="212"/>
      <c r="N916" s="213"/>
      <c r="O916" s="213"/>
      <c r="P916" s="213"/>
      <c r="Q916" s="213"/>
      <c r="R916" s="213"/>
      <c r="S916" s="213"/>
      <c r="T916" s="214"/>
      <c r="AT916" s="215" t="s">
        <v>184</v>
      </c>
      <c r="AU916" s="215" t="s">
        <v>176</v>
      </c>
      <c r="AV916" s="13" t="s">
        <v>83</v>
      </c>
      <c r="AW916" s="13" t="s">
        <v>34</v>
      </c>
      <c r="AX916" s="13" t="s">
        <v>76</v>
      </c>
      <c r="AY916" s="215" t="s">
        <v>175</v>
      </c>
    </row>
    <row r="917" spans="1:65" s="13" customFormat="1" ht="11.25">
      <c r="B917" s="205"/>
      <c r="C917" s="206"/>
      <c r="D917" s="207" t="s">
        <v>184</v>
      </c>
      <c r="E917" s="208" t="s">
        <v>1</v>
      </c>
      <c r="F917" s="209" t="s">
        <v>186</v>
      </c>
      <c r="G917" s="206"/>
      <c r="H917" s="208" t="s">
        <v>1</v>
      </c>
      <c r="I917" s="210"/>
      <c r="J917" s="206"/>
      <c r="K917" s="206"/>
      <c r="L917" s="211"/>
      <c r="M917" s="212"/>
      <c r="N917" s="213"/>
      <c r="O917" s="213"/>
      <c r="P917" s="213"/>
      <c r="Q917" s="213"/>
      <c r="R917" s="213"/>
      <c r="S917" s="213"/>
      <c r="T917" s="214"/>
      <c r="AT917" s="215" t="s">
        <v>184</v>
      </c>
      <c r="AU917" s="215" t="s">
        <v>176</v>
      </c>
      <c r="AV917" s="13" t="s">
        <v>83</v>
      </c>
      <c r="AW917" s="13" t="s">
        <v>34</v>
      </c>
      <c r="AX917" s="13" t="s">
        <v>76</v>
      </c>
      <c r="AY917" s="215" t="s">
        <v>175</v>
      </c>
    </row>
    <row r="918" spans="1:65" s="13" customFormat="1" ht="11.25">
      <c r="B918" s="205"/>
      <c r="C918" s="206"/>
      <c r="D918" s="207" t="s">
        <v>184</v>
      </c>
      <c r="E918" s="208" t="s">
        <v>1</v>
      </c>
      <c r="F918" s="209" t="s">
        <v>187</v>
      </c>
      <c r="G918" s="206"/>
      <c r="H918" s="208" t="s">
        <v>1</v>
      </c>
      <c r="I918" s="210"/>
      <c r="J918" s="206"/>
      <c r="K918" s="206"/>
      <c r="L918" s="211"/>
      <c r="M918" s="212"/>
      <c r="N918" s="213"/>
      <c r="O918" s="213"/>
      <c r="P918" s="213"/>
      <c r="Q918" s="213"/>
      <c r="R918" s="213"/>
      <c r="S918" s="213"/>
      <c r="T918" s="214"/>
      <c r="AT918" s="215" t="s">
        <v>184</v>
      </c>
      <c r="AU918" s="215" t="s">
        <v>176</v>
      </c>
      <c r="AV918" s="13" t="s">
        <v>83</v>
      </c>
      <c r="AW918" s="13" t="s">
        <v>34</v>
      </c>
      <c r="AX918" s="13" t="s">
        <v>76</v>
      </c>
      <c r="AY918" s="215" t="s">
        <v>175</v>
      </c>
    </row>
    <row r="919" spans="1:65" s="14" customFormat="1" ht="11.25">
      <c r="B919" s="216"/>
      <c r="C919" s="217"/>
      <c r="D919" s="207" t="s">
        <v>184</v>
      </c>
      <c r="E919" s="218" t="s">
        <v>1</v>
      </c>
      <c r="F919" s="219" t="s">
        <v>239</v>
      </c>
      <c r="G919" s="217"/>
      <c r="H919" s="220">
        <v>8</v>
      </c>
      <c r="I919" s="221"/>
      <c r="J919" s="217"/>
      <c r="K919" s="217"/>
      <c r="L919" s="222"/>
      <c r="M919" s="223"/>
      <c r="N919" s="224"/>
      <c r="O919" s="224"/>
      <c r="P919" s="224"/>
      <c r="Q919" s="224"/>
      <c r="R919" s="224"/>
      <c r="S919" s="224"/>
      <c r="T919" s="225"/>
      <c r="AT919" s="226" t="s">
        <v>184</v>
      </c>
      <c r="AU919" s="226" t="s">
        <v>176</v>
      </c>
      <c r="AV919" s="14" t="s">
        <v>85</v>
      </c>
      <c r="AW919" s="14" t="s">
        <v>34</v>
      </c>
      <c r="AX919" s="14" t="s">
        <v>76</v>
      </c>
      <c r="AY919" s="226" t="s">
        <v>175</v>
      </c>
    </row>
    <row r="920" spans="1:65" s="2" customFormat="1" ht="24.2" customHeight="1">
      <c r="A920" s="35"/>
      <c r="B920" s="36"/>
      <c r="C920" s="192" t="s">
        <v>784</v>
      </c>
      <c r="D920" s="192" t="s">
        <v>178</v>
      </c>
      <c r="E920" s="193" t="s">
        <v>785</v>
      </c>
      <c r="F920" s="194" t="s">
        <v>786</v>
      </c>
      <c r="G920" s="195" t="s">
        <v>181</v>
      </c>
      <c r="H920" s="196">
        <v>12</v>
      </c>
      <c r="I920" s="197"/>
      <c r="J920" s="198">
        <f>ROUND(I920*H920,2)</f>
        <v>0</v>
      </c>
      <c r="K920" s="194" t="s">
        <v>224</v>
      </c>
      <c r="L920" s="40"/>
      <c r="M920" s="199" t="s">
        <v>1</v>
      </c>
      <c r="N920" s="200" t="s">
        <v>41</v>
      </c>
      <c r="O920" s="72"/>
      <c r="P920" s="201">
        <f>O920*H920</f>
        <v>0</v>
      </c>
      <c r="Q920" s="201">
        <v>0</v>
      </c>
      <c r="R920" s="201">
        <f>Q920*H920</f>
        <v>0</v>
      </c>
      <c r="S920" s="201">
        <v>3.0000000000000001E-3</v>
      </c>
      <c r="T920" s="202">
        <f>S920*H920</f>
        <v>3.6000000000000004E-2</v>
      </c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R920" s="203" t="s">
        <v>182</v>
      </c>
      <c r="AT920" s="203" t="s">
        <v>178</v>
      </c>
      <c r="AU920" s="203" t="s">
        <v>176</v>
      </c>
      <c r="AY920" s="18" t="s">
        <v>175</v>
      </c>
      <c r="BE920" s="204">
        <f>IF(N920="základní",J920,0)</f>
        <v>0</v>
      </c>
      <c r="BF920" s="204">
        <f>IF(N920="snížená",J920,0)</f>
        <v>0</v>
      </c>
      <c r="BG920" s="204">
        <f>IF(N920="zákl. přenesená",J920,0)</f>
        <v>0</v>
      </c>
      <c r="BH920" s="204">
        <f>IF(N920="sníž. přenesená",J920,0)</f>
        <v>0</v>
      </c>
      <c r="BI920" s="204">
        <f>IF(N920="nulová",J920,0)</f>
        <v>0</v>
      </c>
      <c r="BJ920" s="18" t="s">
        <v>83</v>
      </c>
      <c r="BK920" s="204">
        <f>ROUND(I920*H920,2)</f>
        <v>0</v>
      </c>
      <c r="BL920" s="18" t="s">
        <v>182</v>
      </c>
      <c r="BM920" s="203" t="s">
        <v>787</v>
      </c>
    </row>
    <row r="921" spans="1:65" s="2" customFormat="1" ht="11.25">
      <c r="A921" s="35"/>
      <c r="B921" s="36"/>
      <c r="C921" s="37"/>
      <c r="D921" s="227" t="s">
        <v>193</v>
      </c>
      <c r="E921" s="37"/>
      <c r="F921" s="228" t="s">
        <v>788</v>
      </c>
      <c r="G921" s="37"/>
      <c r="H921" s="37"/>
      <c r="I921" s="229"/>
      <c r="J921" s="37"/>
      <c r="K921" s="37"/>
      <c r="L921" s="40"/>
      <c r="M921" s="230"/>
      <c r="N921" s="231"/>
      <c r="O921" s="72"/>
      <c r="P921" s="72"/>
      <c r="Q921" s="72"/>
      <c r="R921" s="72"/>
      <c r="S921" s="72"/>
      <c r="T921" s="73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T921" s="18" t="s">
        <v>193</v>
      </c>
      <c r="AU921" s="18" t="s">
        <v>176</v>
      </c>
    </row>
    <row r="922" spans="1:65" s="13" customFormat="1" ht="11.25">
      <c r="B922" s="205"/>
      <c r="C922" s="206"/>
      <c r="D922" s="207" t="s">
        <v>184</v>
      </c>
      <c r="E922" s="208" t="s">
        <v>1</v>
      </c>
      <c r="F922" s="209" t="s">
        <v>185</v>
      </c>
      <c r="G922" s="206"/>
      <c r="H922" s="208" t="s">
        <v>1</v>
      </c>
      <c r="I922" s="210"/>
      <c r="J922" s="206"/>
      <c r="K922" s="206"/>
      <c r="L922" s="211"/>
      <c r="M922" s="212"/>
      <c r="N922" s="213"/>
      <c r="O922" s="213"/>
      <c r="P922" s="213"/>
      <c r="Q922" s="213"/>
      <c r="R922" s="213"/>
      <c r="S922" s="213"/>
      <c r="T922" s="214"/>
      <c r="AT922" s="215" t="s">
        <v>184</v>
      </c>
      <c r="AU922" s="215" t="s">
        <v>176</v>
      </c>
      <c r="AV922" s="13" t="s">
        <v>83</v>
      </c>
      <c r="AW922" s="13" t="s">
        <v>34</v>
      </c>
      <c r="AX922" s="13" t="s">
        <v>76</v>
      </c>
      <c r="AY922" s="215" t="s">
        <v>175</v>
      </c>
    </row>
    <row r="923" spans="1:65" s="13" customFormat="1" ht="11.25">
      <c r="B923" s="205"/>
      <c r="C923" s="206"/>
      <c r="D923" s="207" t="s">
        <v>184</v>
      </c>
      <c r="E923" s="208" t="s">
        <v>1</v>
      </c>
      <c r="F923" s="209" t="s">
        <v>186</v>
      </c>
      <c r="G923" s="206"/>
      <c r="H923" s="208" t="s">
        <v>1</v>
      </c>
      <c r="I923" s="210"/>
      <c r="J923" s="206"/>
      <c r="K923" s="206"/>
      <c r="L923" s="211"/>
      <c r="M923" s="212"/>
      <c r="N923" s="213"/>
      <c r="O923" s="213"/>
      <c r="P923" s="213"/>
      <c r="Q923" s="213"/>
      <c r="R923" s="213"/>
      <c r="S923" s="213"/>
      <c r="T923" s="214"/>
      <c r="AT923" s="215" t="s">
        <v>184</v>
      </c>
      <c r="AU923" s="215" t="s">
        <v>176</v>
      </c>
      <c r="AV923" s="13" t="s">
        <v>83</v>
      </c>
      <c r="AW923" s="13" t="s">
        <v>34</v>
      </c>
      <c r="AX923" s="13" t="s">
        <v>76</v>
      </c>
      <c r="AY923" s="215" t="s">
        <v>175</v>
      </c>
    </row>
    <row r="924" spans="1:65" s="13" customFormat="1" ht="11.25">
      <c r="B924" s="205"/>
      <c r="C924" s="206"/>
      <c r="D924" s="207" t="s">
        <v>184</v>
      </c>
      <c r="E924" s="208" t="s">
        <v>1</v>
      </c>
      <c r="F924" s="209" t="s">
        <v>187</v>
      </c>
      <c r="G924" s="206"/>
      <c r="H924" s="208" t="s">
        <v>1</v>
      </c>
      <c r="I924" s="210"/>
      <c r="J924" s="206"/>
      <c r="K924" s="206"/>
      <c r="L924" s="211"/>
      <c r="M924" s="212"/>
      <c r="N924" s="213"/>
      <c r="O924" s="213"/>
      <c r="P924" s="213"/>
      <c r="Q924" s="213"/>
      <c r="R924" s="213"/>
      <c r="S924" s="213"/>
      <c r="T924" s="214"/>
      <c r="AT924" s="215" t="s">
        <v>184</v>
      </c>
      <c r="AU924" s="215" t="s">
        <v>176</v>
      </c>
      <c r="AV924" s="13" t="s">
        <v>83</v>
      </c>
      <c r="AW924" s="13" t="s">
        <v>34</v>
      </c>
      <c r="AX924" s="13" t="s">
        <v>76</v>
      </c>
      <c r="AY924" s="215" t="s">
        <v>175</v>
      </c>
    </row>
    <row r="925" spans="1:65" s="14" customFormat="1" ht="11.25">
      <c r="B925" s="216"/>
      <c r="C925" s="217"/>
      <c r="D925" s="207" t="s">
        <v>184</v>
      </c>
      <c r="E925" s="218" t="s">
        <v>1</v>
      </c>
      <c r="F925" s="219" t="s">
        <v>8</v>
      </c>
      <c r="G925" s="217"/>
      <c r="H925" s="220">
        <v>12</v>
      </c>
      <c r="I925" s="221"/>
      <c r="J925" s="217"/>
      <c r="K925" s="217"/>
      <c r="L925" s="222"/>
      <c r="M925" s="223"/>
      <c r="N925" s="224"/>
      <c r="O925" s="224"/>
      <c r="P925" s="224"/>
      <c r="Q925" s="224"/>
      <c r="R925" s="224"/>
      <c r="S925" s="224"/>
      <c r="T925" s="225"/>
      <c r="AT925" s="226" t="s">
        <v>184</v>
      </c>
      <c r="AU925" s="226" t="s">
        <v>176</v>
      </c>
      <c r="AV925" s="14" t="s">
        <v>85</v>
      </c>
      <c r="AW925" s="14" t="s">
        <v>34</v>
      </c>
      <c r="AX925" s="14" t="s">
        <v>76</v>
      </c>
      <c r="AY925" s="226" t="s">
        <v>175</v>
      </c>
    </row>
    <row r="926" spans="1:65" s="2" customFormat="1" ht="24.2" customHeight="1">
      <c r="A926" s="35"/>
      <c r="B926" s="36"/>
      <c r="C926" s="192" t="s">
        <v>789</v>
      </c>
      <c r="D926" s="192" t="s">
        <v>178</v>
      </c>
      <c r="E926" s="193" t="s">
        <v>790</v>
      </c>
      <c r="F926" s="194" t="s">
        <v>791</v>
      </c>
      <c r="G926" s="195" t="s">
        <v>181</v>
      </c>
      <c r="H926" s="196">
        <v>8</v>
      </c>
      <c r="I926" s="197"/>
      <c r="J926" s="198">
        <f>ROUND(I926*H926,2)</f>
        <v>0</v>
      </c>
      <c r="K926" s="194" t="s">
        <v>224</v>
      </c>
      <c r="L926" s="40"/>
      <c r="M926" s="199" t="s">
        <v>1</v>
      </c>
      <c r="N926" s="200" t="s">
        <v>41</v>
      </c>
      <c r="O926" s="72"/>
      <c r="P926" s="201">
        <f>O926*H926</f>
        <v>0</v>
      </c>
      <c r="Q926" s="201">
        <v>0</v>
      </c>
      <c r="R926" s="201">
        <f>Q926*H926</f>
        <v>0</v>
      </c>
      <c r="S926" s="201">
        <v>3.0000000000000001E-3</v>
      </c>
      <c r="T926" s="202">
        <f>S926*H926</f>
        <v>2.4E-2</v>
      </c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R926" s="203" t="s">
        <v>182</v>
      </c>
      <c r="AT926" s="203" t="s">
        <v>178</v>
      </c>
      <c r="AU926" s="203" t="s">
        <v>176</v>
      </c>
      <c r="AY926" s="18" t="s">
        <v>175</v>
      </c>
      <c r="BE926" s="204">
        <f>IF(N926="základní",J926,0)</f>
        <v>0</v>
      </c>
      <c r="BF926" s="204">
        <f>IF(N926="snížená",J926,0)</f>
        <v>0</v>
      </c>
      <c r="BG926" s="204">
        <f>IF(N926="zákl. přenesená",J926,0)</f>
        <v>0</v>
      </c>
      <c r="BH926" s="204">
        <f>IF(N926="sníž. přenesená",J926,0)</f>
        <v>0</v>
      </c>
      <c r="BI926" s="204">
        <f>IF(N926="nulová",J926,0)</f>
        <v>0</v>
      </c>
      <c r="BJ926" s="18" t="s">
        <v>83</v>
      </c>
      <c r="BK926" s="204">
        <f>ROUND(I926*H926,2)</f>
        <v>0</v>
      </c>
      <c r="BL926" s="18" t="s">
        <v>182</v>
      </c>
      <c r="BM926" s="203" t="s">
        <v>792</v>
      </c>
    </row>
    <row r="927" spans="1:65" s="2" customFormat="1" ht="11.25">
      <c r="A927" s="35"/>
      <c r="B927" s="36"/>
      <c r="C927" s="37"/>
      <c r="D927" s="227" t="s">
        <v>193</v>
      </c>
      <c r="E927" s="37"/>
      <c r="F927" s="228" t="s">
        <v>793</v>
      </c>
      <c r="G927" s="37"/>
      <c r="H927" s="37"/>
      <c r="I927" s="229"/>
      <c r="J927" s="37"/>
      <c r="K927" s="37"/>
      <c r="L927" s="40"/>
      <c r="M927" s="230"/>
      <c r="N927" s="231"/>
      <c r="O927" s="72"/>
      <c r="P927" s="72"/>
      <c r="Q927" s="72"/>
      <c r="R927" s="72"/>
      <c r="S927" s="72"/>
      <c r="T927" s="73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T927" s="18" t="s">
        <v>193</v>
      </c>
      <c r="AU927" s="18" t="s">
        <v>176</v>
      </c>
    </row>
    <row r="928" spans="1:65" s="13" customFormat="1" ht="11.25">
      <c r="B928" s="205"/>
      <c r="C928" s="206"/>
      <c r="D928" s="207" t="s">
        <v>184</v>
      </c>
      <c r="E928" s="208" t="s">
        <v>1</v>
      </c>
      <c r="F928" s="209" t="s">
        <v>185</v>
      </c>
      <c r="G928" s="206"/>
      <c r="H928" s="208" t="s">
        <v>1</v>
      </c>
      <c r="I928" s="210"/>
      <c r="J928" s="206"/>
      <c r="K928" s="206"/>
      <c r="L928" s="211"/>
      <c r="M928" s="212"/>
      <c r="N928" s="213"/>
      <c r="O928" s="213"/>
      <c r="P928" s="213"/>
      <c r="Q928" s="213"/>
      <c r="R928" s="213"/>
      <c r="S928" s="213"/>
      <c r="T928" s="214"/>
      <c r="AT928" s="215" t="s">
        <v>184</v>
      </c>
      <c r="AU928" s="215" t="s">
        <v>176</v>
      </c>
      <c r="AV928" s="13" t="s">
        <v>83</v>
      </c>
      <c r="AW928" s="13" t="s">
        <v>34</v>
      </c>
      <c r="AX928" s="13" t="s">
        <v>76</v>
      </c>
      <c r="AY928" s="215" t="s">
        <v>175</v>
      </c>
    </row>
    <row r="929" spans="1:65" s="13" customFormat="1" ht="11.25">
      <c r="B929" s="205"/>
      <c r="C929" s="206"/>
      <c r="D929" s="207" t="s">
        <v>184</v>
      </c>
      <c r="E929" s="208" t="s">
        <v>1</v>
      </c>
      <c r="F929" s="209" t="s">
        <v>186</v>
      </c>
      <c r="G929" s="206"/>
      <c r="H929" s="208" t="s">
        <v>1</v>
      </c>
      <c r="I929" s="210"/>
      <c r="J929" s="206"/>
      <c r="K929" s="206"/>
      <c r="L929" s="211"/>
      <c r="M929" s="212"/>
      <c r="N929" s="213"/>
      <c r="O929" s="213"/>
      <c r="P929" s="213"/>
      <c r="Q929" s="213"/>
      <c r="R929" s="213"/>
      <c r="S929" s="213"/>
      <c r="T929" s="214"/>
      <c r="AT929" s="215" t="s">
        <v>184</v>
      </c>
      <c r="AU929" s="215" t="s">
        <v>176</v>
      </c>
      <c r="AV929" s="13" t="s">
        <v>83</v>
      </c>
      <c r="AW929" s="13" t="s">
        <v>34</v>
      </c>
      <c r="AX929" s="13" t="s">
        <v>76</v>
      </c>
      <c r="AY929" s="215" t="s">
        <v>175</v>
      </c>
    </row>
    <row r="930" spans="1:65" s="13" customFormat="1" ht="11.25">
      <c r="B930" s="205"/>
      <c r="C930" s="206"/>
      <c r="D930" s="207" t="s">
        <v>184</v>
      </c>
      <c r="E930" s="208" t="s">
        <v>1</v>
      </c>
      <c r="F930" s="209" t="s">
        <v>187</v>
      </c>
      <c r="G930" s="206"/>
      <c r="H930" s="208" t="s">
        <v>1</v>
      </c>
      <c r="I930" s="210"/>
      <c r="J930" s="206"/>
      <c r="K930" s="206"/>
      <c r="L930" s="211"/>
      <c r="M930" s="212"/>
      <c r="N930" s="213"/>
      <c r="O930" s="213"/>
      <c r="P930" s="213"/>
      <c r="Q930" s="213"/>
      <c r="R930" s="213"/>
      <c r="S930" s="213"/>
      <c r="T930" s="214"/>
      <c r="AT930" s="215" t="s">
        <v>184</v>
      </c>
      <c r="AU930" s="215" t="s">
        <v>176</v>
      </c>
      <c r="AV930" s="13" t="s">
        <v>83</v>
      </c>
      <c r="AW930" s="13" t="s">
        <v>34</v>
      </c>
      <c r="AX930" s="13" t="s">
        <v>76</v>
      </c>
      <c r="AY930" s="215" t="s">
        <v>175</v>
      </c>
    </row>
    <row r="931" spans="1:65" s="14" customFormat="1" ht="11.25">
      <c r="B931" s="216"/>
      <c r="C931" s="217"/>
      <c r="D931" s="207" t="s">
        <v>184</v>
      </c>
      <c r="E931" s="218" t="s">
        <v>1</v>
      </c>
      <c r="F931" s="219" t="s">
        <v>239</v>
      </c>
      <c r="G931" s="217"/>
      <c r="H931" s="220">
        <v>8</v>
      </c>
      <c r="I931" s="221"/>
      <c r="J931" s="217"/>
      <c r="K931" s="217"/>
      <c r="L931" s="222"/>
      <c r="M931" s="223"/>
      <c r="N931" s="224"/>
      <c r="O931" s="224"/>
      <c r="P931" s="224"/>
      <c r="Q931" s="224"/>
      <c r="R931" s="224"/>
      <c r="S931" s="224"/>
      <c r="T931" s="225"/>
      <c r="AT931" s="226" t="s">
        <v>184</v>
      </c>
      <c r="AU931" s="226" t="s">
        <v>176</v>
      </c>
      <c r="AV931" s="14" t="s">
        <v>85</v>
      </c>
      <c r="AW931" s="14" t="s">
        <v>34</v>
      </c>
      <c r="AX931" s="14" t="s">
        <v>76</v>
      </c>
      <c r="AY931" s="226" t="s">
        <v>175</v>
      </c>
    </row>
    <row r="932" spans="1:65" s="2" customFormat="1" ht="24.2" customHeight="1">
      <c r="A932" s="35"/>
      <c r="B932" s="36"/>
      <c r="C932" s="192" t="s">
        <v>794</v>
      </c>
      <c r="D932" s="192" t="s">
        <v>178</v>
      </c>
      <c r="E932" s="193" t="s">
        <v>795</v>
      </c>
      <c r="F932" s="194" t="s">
        <v>796</v>
      </c>
      <c r="G932" s="195" t="s">
        <v>181</v>
      </c>
      <c r="H932" s="196">
        <v>10</v>
      </c>
      <c r="I932" s="197"/>
      <c r="J932" s="198">
        <f>ROUND(I932*H932,2)</f>
        <v>0</v>
      </c>
      <c r="K932" s="194" t="s">
        <v>224</v>
      </c>
      <c r="L932" s="40"/>
      <c r="M932" s="199" t="s">
        <v>1</v>
      </c>
      <c r="N932" s="200" t="s">
        <v>41</v>
      </c>
      <c r="O932" s="72"/>
      <c r="P932" s="201">
        <f>O932*H932</f>
        <v>0</v>
      </c>
      <c r="Q932" s="201">
        <v>0</v>
      </c>
      <c r="R932" s="201">
        <f>Q932*H932</f>
        <v>0</v>
      </c>
      <c r="S932" s="201">
        <v>4.0000000000000001E-3</v>
      </c>
      <c r="T932" s="202">
        <f>S932*H932</f>
        <v>0.04</v>
      </c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R932" s="203" t="s">
        <v>182</v>
      </c>
      <c r="AT932" s="203" t="s">
        <v>178</v>
      </c>
      <c r="AU932" s="203" t="s">
        <v>176</v>
      </c>
      <c r="AY932" s="18" t="s">
        <v>175</v>
      </c>
      <c r="BE932" s="204">
        <f>IF(N932="základní",J932,0)</f>
        <v>0</v>
      </c>
      <c r="BF932" s="204">
        <f>IF(N932="snížená",J932,0)</f>
        <v>0</v>
      </c>
      <c r="BG932" s="204">
        <f>IF(N932="zákl. přenesená",J932,0)</f>
        <v>0</v>
      </c>
      <c r="BH932" s="204">
        <f>IF(N932="sníž. přenesená",J932,0)</f>
        <v>0</v>
      </c>
      <c r="BI932" s="204">
        <f>IF(N932="nulová",J932,0)</f>
        <v>0</v>
      </c>
      <c r="BJ932" s="18" t="s">
        <v>83</v>
      </c>
      <c r="BK932" s="204">
        <f>ROUND(I932*H932,2)</f>
        <v>0</v>
      </c>
      <c r="BL932" s="18" t="s">
        <v>182</v>
      </c>
      <c r="BM932" s="203" t="s">
        <v>797</v>
      </c>
    </row>
    <row r="933" spans="1:65" s="2" customFormat="1" ht="11.25">
      <c r="A933" s="35"/>
      <c r="B933" s="36"/>
      <c r="C933" s="37"/>
      <c r="D933" s="227" t="s">
        <v>193</v>
      </c>
      <c r="E933" s="37"/>
      <c r="F933" s="228" t="s">
        <v>798</v>
      </c>
      <c r="G933" s="37"/>
      <c r="H933" s="37"/>
      <c r="I933" s="229"/>
      <c r="J933" s="37"/>
      <c r="K933" s="37"/>
      <c r="L933" s="40"/>
      <c r="M933" s="230"/>
      <c r="N933" s="231"/>
      <c r="O933" s="72"/>
      <c r="P933" s="72"/>
      <c r="Q933" s="72"/>
      <c r="R933" s="72"/>
      <c r="S933" s="72"/>
      <c r="T933" s="73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T933" s="18" t="s">
        <v>193</v>
      </c>
      <c r="AU933" s="18" t="s">
        <v>176</v>
      </c>
    </row>
    <row r="934" spans="1:65" s="13" customFormat="1" ht="11.25">
      <c r="B934" s="205"/>
      <c r="C934" s="206"/>
      <c r="D934" s="207" t="s">
        <v>184</v>
      </c>
      <c r="E934" s="208" t="s">
        <v>1</v>
      </c>
      <c r="F934" s="209" t="s">
        <v>185</v>
      </c>
      <c r="G934" s="206"/>
      <c r="H934" s="208" t="s">
        <v>1</v>
      </c>
      <c r="I934" s="210"/>
      <c r="J934" s="206"/>
      <c r="K934" s="206"/>
      <c r="L934" s="211"/>
      <c r="M934" s="212"/>
      <c r="N934" s="213"/>
      <c r="O934" s="213"/>
      <c r="P934" s="213"/>
      <c r="Q934" s="213"/>
      <c r="R934" s="213"/>
      <c r="S934" s="213"/>
      <c r="T934" s="214"/>
      <c r="AT934" s="215" t="s">
        <v>184</v>
      </c>
      <c r="AU934" s="215" t="s">
        <v>176</v>
      </c>
      <c r="AV934" s="13" t="s">
        <v>83</v>
      </c>
      <c r="AW934" s="13" t="s">
        <v>34</v>
      </c>
      <c r="AX934" s="13" t="s">
        <v>76</v>
      </c>
      <c r="AY934" s="215" t="s">
        <v>175</v>
      </c>
    </row>
    <row r="935" spans="1:65" s="13" customFormat="1" ht="11.25">
      <c r="B935" s="205"/>
      <c r="C935" s="206"/>
      <c r="D935" s="207" t="s">
        <v>184</v>
      </c>
      <c r="E935" s="208" t="s">
        <v>1</v>
      </c>
      <c r="F935" s="209" t="s">
        <v>186</v>
      </c>
      <c r="G935" s="206"/>
      <c r="H935" s="208" t="s">
        <v>1</v>
      </c>
      <c r="I935" s="210"/>
      <c r="J935" s="206"/>
      <c r="K935" s="206"/>
      <c r="L935" s="211"/>
      <c r="M935" s="212"/>
      <c r="N935" s="213"/>
      <c r="O935" s="213"/>
      <c r="P935" s="213"/>
      <c r="Q935" s="213"/>
      <c r="R935" s="213"/>
      <c r="S935" s="213"/>
      <c r="T935" s="214"/>
      <c r="AT935" s="215" t="s">
        <v>184</v>
      </c>
      <c r="AU935" s="215" t="s">
        <v>176</v>
      </c>
      <c r="AV935" s="13" t="s">
        <v>83</v>
      </c>
      <c r="AW935" s="13" t="s">
        <v>34</v>
      </c>
      <c r="AX935" s="13" t="s">
        <v>76</v>
      </c>
      <c r="AY935" s="215" t="s">
        <v>175</v>
      </c>
    </row>
    <row r="936" spans="1:65" s="13" customFormat="1" ht="11.25">
      <c r="B936" s="205"/>
      <c r="C936" s="206"/>
      <c r="D936" s="207" t="s">
        <v>184</v>
      </c>
      <c r="E936" s="208" t="s">
        <v>1</v>
      </c>
      <c r="F936" s="209" t="s">
        <v>187</v>
      </c>
      <c r="G936" s="206"/>
      <c r="H936" s="208" t="s">
        <v>1</v>
      </c>
      <c r="I936" s="210"/>
      <c r="J936" s="206"/>
      <c r="K936" s="206"/>
      <c r="L936" s="211"/>
      <c r="M936" s="212"/>
      <c r="N936" s="213"/>
      <c r="O936" s="213"/>
      <c r="P936" s="213"/>
      <c r="Q936" s="213"/>
      <c r="R936" s="213"/>
      <c r="S936" s="213"/>
      <c r="T936" s="214"/>
      <c r="AT936" s="215" t="s">
        <v>184</v>
      </c>
      <c r="AU936" s="215" t="s">
        <v>176</v>
      </c>
      <c r="AV936" s="13" t="s">
        <v>83</v>
      </c>
      <c r="AW936" s="13" t="s">
        <v>34</v>
      </c>
      <c r="AX936" s="13" t="s">
        <v>76</v>
      </c>
      <c r="AY936" s="215" t="s">
        <v>175</v>
      </c>
    </row>
    <row r="937" spans="1:65" s="14" customFormat="1" ht="11.25">
      <c r="B937" s="216"/>
      <c r="C937" s="217"/>
      <c r="D937" s="207" t="s">
        <v>184</v>
      </c>
      <c r="E937" s="218" t="s">
        <v>1</v>
      </c>
      <c r="F937" s="219" t="s">
        <v>258</v>
      </c>
      <c r="G937" s="217"/>
      <c r="H937" s="220">
        <v>10</v>
      </c>
      <c r="I937" s="221"/>
      <c r="J937" s="217"/>
      <c r="K937" s="217"/>
      <c r="L937" s="222"/>
      <c r="M937" s="223"/>
      <c r="N937" s="224"/>
      <c r="O937" s="224"/>
      <c r="P937" s="224"/>
      <c r="Q937" s="224"/>
      <c r="R937" s="224"/>
      <c r="S937" s="224"/>
      <c r="T937" s="225"/>
      <c r="AT937" s="226" t="s">
        <v>184</v>
      </c>
      <c r="AU937" s="226" t="s">
        <v>176</v>
      </c>
      <c r="AV937" s="14" t="s">
        <v>85</v>
      </c>
      <c r="AW937" s="14" t="s">
        <v>34</v>
      </c>
      <c r="AX937" s="14" t="s">
        <v>76</v>
      </c>
      <c r="AY937" s="226" t="s">
        <v>175</v>
      </c>
    </row>
    <row r="938" spans="1:65" s="2" customFormat="1" ht="24.2" customHeight="1">
      <c r="A938" s="35"/>
      <c r="B938" s="36"/>
      <c r="C938" s="192" t="s">
        <v>799</v>
      </c>
      <c r="D938" s="192" t="s">
        <v>178</v>
      </c>
      <c r="E938" s="193" t="s">
        <v>800</v>
      </c>
      <c r="F938" s="194" t="s">
        <v>801</v>
      </c>
      <c r="G938" s="195" t="s">
        <v>181</v>
      </c>
      <c r="H938" s="196">
        <v>7</v>
      </c>
      <c r="I938" s="197"/>
      <c r="J938" s="198">
        <f>ROUND(I938*H938,2)</f>
        <v>0</v>
      </c>
      <c r="K938" s="194" t="s">
        <v>224</v>
      </c>
      <c r="L938" s="40"/>
      <c r="M938" s="199" t="s">
        <v>1</v>
      </c>
      <c r="N938" s="200" t="s">
        <v>41</v>
      </c>
      <c r="O938" s="72"/>
      <c r="P938" s="201">
        <f>O938*H938</f>
        <v>0</v>
      </c>
      <c r="Q938" s="201">
        <v>0</v>
      </c>
      <c r="R938" s="201">
        <f>Q938*H938</f>
        <v>0</v>
      </c>
      <c r="S938" s="201">
        <v>8.0000000000000002E-3</v>
      </c>
      <c r="T938" s="202">
        <f>S938*H938</f>
        <v>5.6000000000000001E-2</v>
      </c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R938" s="203" t="s">
        <v>182</v>
      </c>
      <c r="AT938" s="203" t="s">
        <v>178</v>
      </c>
      <c r="AU938" s="203" t="s">
        <v>176</v>
      </c>
      <c r="AY938" s="18" t="s">
        <v>175</v>
      </c>
      <c r="BE938" s="204">
        <f>IF(N938="základní",J938,0)</f>
        <v>0</v>
      </c>
      <c r="BF938" s="204">
        <f>IF(N938="snížená",J938,0)</f>
        <v>0</v>
      </c>
      <c r="BG938" s="204">
        <f>IF(N938="zákl. přenesená",J938,0)</f>
        <v>0</v>
      </c>
      <c r="BH938" s="204">
        <f>IF(N938="sníž. přenesená",J938,0)</f>
        <v>0</v>
      </c>
      <c r="BI938" s="204">
        <f>IF(N938="nulová",J938,0)</f>
        <v>0</v>
      </c>
      <c r="BJ938" s="18" t="s">
        <v>83</v>
      </c>
      <c r="BK938" s="204">
        <f>ROUND(I938*H938,2)</f>
        <v>0</v>
      </c>
      <c r="BL938" s="18" t="s">
        <v>182</v>
      </c>
      <c r="BM938" s="203" t="s">
        <v>802</v>
      </c>
    </row>
    <row r="939" spans="1:65" s="2" customFormat="1" ht="11.25">
      <c r="A939" s="35"/>
      <c r="B939" s="36"/>
      <c r="C939" s="37"/>
      <c r="D939" s="227" t="s">
        <v>193</v>
      </c>
      <c r="E939" s="37"/>
      <c r="F939" s="228" t="s">
        <v>803</v>
      </c>
      <c r="G939" s="37"/>
      <c r="H939" s="37"/>
      <c r="I939" s="229"/>
      <c r="J939" s="37"/>
      <c r="K939" s="37"/>
      <c r="L939" s="40"/>
      <c r="M939" s="230"/>
      <c r="N939" s="231"/>
      <c r="O939" s="72"/>
      <c r="P939" s="72"/>
      <c r="Q939" s="72"/>
      <c r="R939" s="72"/>
      <c r="S939" s="72"/>
      <c r="T939" s="73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T939" s="18" t="s">
        <v>193</v>
      </c>
      <c r="AU939" s="18" t="s">
        <v>176</v>
      </c>
    </row>
    <row r="940" spans="1:65" s="13" customFormat="1" ht="11.25">
      <c r="B940" s="205"/>
      <c r="C940" s="206"/>
      <c r="D940" s="207" t="s">
        <v>184</v>
      </c>
      <c r="E940" s="208" t="s">
        <v>1</v>
      </c>
      <c r="F940" s="209" t="s">
        <v>185</v>
      </c>
      <c r="G940" s="206"/>
      <c r="H940" s="208" t="s">
        <v>1</v>
      </c>
      <c r="I940" s="210"/>
      <c r="J940" s="206"/>
      <c r="K940" s="206"/>
      <c r="L940" s="211"/>
      <c r="M940" s="212"/>
      <c r="N940" s="213"/>
      <c r="O940" s="213"/>
      <c r="P940" s="213"/>
      <c r="Q940" s="213"/>
      <c r="R940" s="213"/>
      <c r="S940" s="213"/>
      <c r="T940" s="214"/>
      <c r="AT940" s="215" t="s">
        <v>184</v>
      </c>
      <c r="AU940" s="215" t="s">
        <v>176</v>
      </c>
      <c r="AV940" s="13" t="s">
        <v>83</v>
      </c>
      <c r="AW940" s="13" t="s">
        <v>34</v>
      </c>
      <c r="AX940" s="13" t="s">
        <v>76</v>
      </c>
      <c r="AY940" s="215" t="s">
        <v>175</v>
      </c>
    </row>
    <row r="941" spans="1:65" s="13" customFormat="1" ht="11.25">
      <c r="B941" s="205"/>
      <c r="C941" s="206"/>
      <c r="D941" s="207" t="s">
        <v>184</v>
      </c>
      <c r="E941" s="208" t="s">
        <v>1</v>
      </c>
      <c r="F941" s="209" t="s">
        <v>186</v>
      </c>
      <c r="G941" s="206"/>
      <c r="H941" s="208" t="s">
        <v>1</v>
      </c>
      <c r="I941" s="210"/>
      <c r="J941" s="206"/>
      <c r="K941" s="206"/>
      <c r="L941" s="211"/>
      <c r="M941" s="212"/>
      <c r="N941" s="213"/>
      <c r="O941" s="213"/>
      <c r="P941" s="213"/>
      <c r="Q941" s="213"/>
      <c r="R941" s="213"/>
      <c r="S941" s="213"/>
      <c r="T941" s="214"/>
      <c r="AT941" s="215" t="s">
        <v>184</v>
      </c>
      <c r="AU941" s="215" t="s">
        <v>176</v>
      </c>
      <c r="AV941" s="13" t="s">
        <v>83</v>
      </c>
      <c r="AW941" s="13" t="s">
        <v>34</v>
      </c>
      <c r="AX941" s="13" t="s">
        <v>76</v>
      </c>
      <c r="AY941" s="215" t="s">
        <v>175</v>
      </c>
    </row>
    <row r="942" spans="1:65" s="13" customFormat="1" ht="11.25">
      <c r="B942" s="205"/>
      <c r="C942" s="206"/>
      <c r="D942" s="207" t="s">
        <v>184</v>
      </c>
      <c r="E942" s="208" t="s">
        <v>1</v>
      </c>
      <c r="F942" s="209" t="s">
        <v>187</v>
      </c>
      <c r="G942" s="206"/>
      <c r="H942" s="208" t="s">
        <v>1</v>
      </c>
      <c r="I942" s="210"/>
      <c r="J942" s="206"/>
      <c r="K942" s="206"/>
      <c r="L942" s="211"/>
      <c r="M942" s="212"/>
      <c r="N942" s="213"/>
      <c r="O942" s="213"/>
      <c r="P942" s="213"/>
      <c r="Q942" s="213"/>
      <c r="R942" s="213"/>
      <c r="S942" s="213"/>
      <c r="T942" s="214"/>
      <c r="AT942" s="215" t="s">
        <v>184</v>
      </c>
      <c r="AU942" s="215" t="s">
        <v>176</v>
      </c>
      <c r="AV942" s="13" t="s">
        <v>83</v>
      </c>
      <c r="AW942" s="13" t="s">
        <v>34</v>
      </c>
      <c r="AX942" s="13" t="s">
        <v>76</v>
      </c>
      <c r="AY942" s="215" t="s">
        <v>175</v>
      </c>
    </row>
    <row r="943" spans="1:65" s="14" customFormat="1" ht="11.25">
      <c r="B943" s="216"/>
      <c r="C943" s="217"/>
      <c r="D943" s="207" t="s">
        <v>184</v>
      </c>
      <c r="E943" s="218" t="s">
        <v>1</v>
      </c>
      <c r="F943" s="219" t="s">
        <v>200</v>
      </c>
      <c r="G943" s="217"/>
      <c r="H943" s="220">
        <v>7</v>
      </c>
      <c r="I943" s="221"/>
      <c r="J943" s="217"/>
      <c r="K943" s="217"/>
      <c r="L943" s="222"/>
      <c r="M943" s="223"/>
      <c r="N943" s="224"/>
      <c r="O943" s="224"/>
      <c r="P943" s="224"/>
      <c r="Q943" s="224"/>
      <c r="R943" s="224"/>
      <c r="S943" s="224"/>
      <c r="T943" s="225"/>
      <c r="AT943" s="226" t="s">
        <v>184</v>
      </c>
      <c r="AU943" s="226" t="s">
        <v>176</v>
      </c>
      <c r="AV943" s="14" t="s">
        <v>85</v>
      </c>
      <c r="AW943" s="14" t="s">
        <v>34</v>
      </c>
      <c r="AX943" s="14" t="s">
        <v>76</v>
      </c>
      <c r="AY943" s="226" t="s">
        <v>175</v>
      </c>
    </row>
    <row r="944" spans="1:65" s="2" customFormat="1" ht="24.2" customHeight="1">
      <c r="A944" s="35"/>
      <c r="B944" s="36"/>
      <c r="C944" s="192" t="s">
        <v>804</v>
      </c>
      <c r="D944" s="192" t="s">
        <v>178</v>
      </c>
      <c r="E944" s="193" t="s">
        <v>805</v>
      </c>
      <c r="F944" s="194" t="s">
        <v>806</v>
      </c>
      <c r="G944" s="195" t="s">
        <v>181</v>
      </c>
      <c r="H944" s="196">
        <v>2</v>
      </c>
      <c r="I944" s="197"/>
      <c r="J944" s="198">
        <f>ROUND(I944*H944,2)</f>
        <v>0</v>
      </c>
      <c r="K944" s="194" t="s">
        <v>224</v>
      </c>
      <c r="L944" s="40"/>
      <c r="M944" s="199" t="s">
        <v>1</v>
      </c>
      <c r="N944" s="200" t="s">
        <v>41</v>
      </c>
      <c r="O944" s="72"/>
      <c r="P944" s="201">
        <f>O944*H944</f>
        <v>0</v>
      </c>
      <c r="Q944" s="201">
        <v>0</v>
      </c>
      <c r="R944" s="201">
        <f>Q944*H944</f>
        <v>0</v>
      </c>
      <c r="S944" s="201">
        <v>1.2E-2</v>
      </c>
      <c r="T944" s="202">
        <f>S944*H944</f>
        <v>2.4E-2</v>
      </c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R944" s="203" t="s">
        <v>182</v>
      </c>
      <c r="AT944" s="203" t="s">
        <v>178</v>
      </c>
      <c r="AU944" s="203" t="s">
        <v>176</v>
      </c>
      <c r="AY944" s="18" t="s">
        <v>175</v>
      </c>
      <c r="BE944" s="204">
        <f>IF(N944="základní",J944,0)</f>
        <v>0</v>
      </c>
      <c r="BF944" s="204">
        <f>IF(N944="snížená",J944,0)</f>
        <v>0</v>
      </c>
      <c r="BG944" s="204">
        <f>IF(N944="zákl. přenesená",J944,0)</f>
        <v>0</v>
      </c>
      <c r="BH944" s="204">
        <f>IF(N944="sníž. přenesená",J944,0)</f>
        <v>0</v>
      </c>
      <c r="BI944" s="204">
        <f>IF(N944="nulová",J944,0)</f>
        <v>0</v>
      </c>
      <c r="BJ944" s="18" t="s">
        <v>83</v>
      </c>
      <c r="BK944" s="204">
        <f>ROUND(I944*H944,2)</f>
        <v>0</v>
      </c>
      <c r="BL944" s="18" t="s">
        <v>182</v>
      </c>
      <c r="BM944" s="203" t="s">
        <v>807</v>
      </c>
    </row>
    <row r="945" spans="1:65" s="2" customFormat="1" ht="11.25">
      <c r="A945" s="35"/>
      <c r="B945" s="36"/>
      <c r="C945" s="37"/>
      <c r="D945" s="227" t="s">
        <v>193</v>
      </c>
      <c r="E945" s="37"/>
      <c r="F945" s="228" t="s">
        <v>808</v>
      </c>
      <c r="G945" s="37"/>
      <c r="H945" s="37"/>
      <c r="I945" s="229"/>
      <c r="J945" s="37"/>
      <c r="K945" s="37"/>
      <c r="L945" s="40"/>
      <c r="M945" s="230"/>
      <c r="N945" s="231"/>
      <c r="O945" s="72"/>
      <c r="P945" s="72"/>
      <c r="Q945" s="72"/>
      <c r="R945" s="72"/>
      <c r="S945" s="72"/>
      <c r="T945" s="73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T945" s="18" t="s">
        <v>193</v>
      </c>
      <c r="AU945" s="18" t="s">
        <v>176</v>
      </c>
    </row>
    <row r="946" spans="1:65" s="13" customFormat="1" ht="11.25">
      <c r="B946" s="205"/>
      <c r="C946" s="206"/>
      <c r="D946" s="207" t="s">
        <v>184</v>
      </c>
      <c r="E946" s="208" t="s">
        <v>1</v>
      </c>
      <c r="F946" s="209" t="s">
        <v>185</v>
      </c>
      <c r="G946" s="206"/>
      <c r="H946" s="208" t="s">
        <v>1</v>
      </c>
      <c r="I946" s="210"/>
      <c r="J946" s="206"/>
      <c r="K946" s="206"/>
      <c r="L946" s="211"/>
      <c r="M946" s="212"/>
      <c r="N946" s="213"/>
      <c r="O946" s="213"/>
      <c r="P946" s="213"/>
      <c r="Q946" s="213"/>
      <c r="R946" s="213"/>
      <c r="S946" s="213"/>
      <c r="T946" s="214"/>
      <c r="AT946" s="215" t="s">
        <v>184</v>
      </c>
      <c r="AU946" s="215" t="s">
        <v>176</v>
      </c>
      <c r="AV946" s="13" t="s">
        <v>83</v>
      </c>
      <c r="AW946" s="13" t="s">
        <v>34</v>
      </c>
      <c r="AX946" s="13" t="s">
        <v>76</v>
      </c>
      <c r="AY946" s="215" t="s">
        <v>175</v>
      </c>
    </row>
    <row r="947" spans="1:65" s="13" customFormat="1" ht="11.25">
      <c r="B947" s="205"/>
      <c r="C947" s="206"/>
      <c r="D947" s="207" t="s">
        <v>184</v>
      </c>
      <c r="E947" s="208" t="s">
        <v>1</v>
      </c>
      <c r="F947" s="209" t="s">
        <v>186</v>
      </c>
      <c r="G947" s="206"/>
      <c r="H947" s="208" t="s">
        <v>1</v>
      </c>
      <c r="I947" s="210"/>
      <c r="J947" s="206"/>
      <c r="K947" s="206"/>
      <c r="L947" s="211"/>
      <c r="M947" s="212"/>
      <c r="N947" s="213"/>
      <c r="O947" s="213"/>
      <c r="P947" s="213"/>
      <c r="Q947" s="213"/>
      <c r="R947" s="213"/>
      <c r="S947" s="213"/>
      <c r="T947" s="214"/>
      <c r="AT947" s="215" t="s">
        <v>184</v>
      </c>
      <c r="AU947" s="215" t="s">
        <v>176</v>
      </c>
      <c r="AV947" s="13" t="s">
        <v>83</v>
      </c>
      <c r="AW947" s="13" t="s">
        <v>34</v>
      </c>
      <c r="AX947" s="13" t="s">
        <v>76</v>
      </c>
      <c r="AY947" s="215" t="s">
        <v>175</v>
      </c>
    </row>
    <row r="948" spans="1:65" s="13" customFormat="1" ht="11.25">
      <c r="B948" s="205"/>
      <c r="C948" s="206"/>
      <c r="D948" s="207" t="s">
        <v>184</v>
      </c>
      <c r="E948" s="208" t="s">
        <v>1</v>
      </c>
      <c r="F948" s="209" t="s">
        <v>187</v>
      </c>
      <c r="G948" s="206"/>
      <c r="H948" s="208" t="s">
        <v>1</v>
      </c>
      <c r="I948" s="210"/>
      <c r="J948" s="206"/>
      <c r="K948" s="206"/>
      <c r="L948" s="211"/>
      <c r="M948" s="212"/>
      <c r="N948" s="213"/>
      <c r="O948" s="213"/>
      <c r="P948" s="213"/>
      <c r="Q948" s="213"/>
      <c r="R948" s="213"/>
      <c r="S948" s="213"/>
      <c r="T948" s="214"/>
      <c r="AT948" s="215" t="s">
        <v>184</v>
      </c>
      <c r="AU948" s="215" t="s">
        <v>176</v>
      </c>
      <c r="AV948" s="13" t="s">
        <v>83</v>
      </c>
      <c r="AW948" s="13" t="s">
        <v>34</v>
      </c>
      <c r="AX948" s="13" t="s">
        <v>76</v>
      </c>
      <c r="AY948" s="215" t="s">
        <v>175</v>
      </c>
    </row>
    <row r="949" spans="1:65" s="14" customFormat="1" ht="11.25">
      <c r="B949" s="216"/>
      <c r="C949" s="217"/>
      <c r="D949" s="207" t="s">
        <v>184</v>
      </c>
      <c r="E949" s="218" t="s">
        <v>1</v>
      </c>
      <c r="F949" s="219" t="s">
        <v>85</v>
      </c>
      <c r="G949" s="217"/>
      <c r="H949" s="220">
        <v>2</v>
      </c>
      <c r="I949" s="221"/>
      <c r="J949" s="217"/>
      <c r="K949" s="217"/>
      <c r="L949" s="222"/>
      <c r="M949" s="223"/>
      <c r="N949" s="224"/>
      <c r="O949" s="224"/>
      <c r="P949" s="224"/>
      <c r="Q949" s="224"/>
      <c r="R949" s="224"/>
      <c r="S949" s="224"/>
      <c r="T949" s="225"/>
      <c r="AT949" s="226" t="s">
        <v>184</v>
      </c>
      <c r="AU949" s="226" t="s">
        <v>176</v>
      </c>
      <c r="AV949" s="14" t="s">
        <v>85</v>
      </c>
      <c r="AW949" s="14" t="s">
        <v>34</v>
      </c>
      <c r="AX949" s="14" t="s">
        <v>76</v>
      </c>
      <c r="AY949" s="226" t="s">
        <v>175</v>
      </c>
    </row>
    <row r="950" spans="1:65" s="2" customFormat="1" ht="24.2" customHeight="1">
      <c r="A950" s="35"/>
      <c r="B950" s="36"/>
      <c r="C950" s="192" t="s">
        <v>809</v>
      </c>
      <c r="D950" s="192" t="s">
        <v>178</v>
      </c>
      <c r="E950" s="193" t="s">
        <v>810</v>
      </c>
      <c r="F950" s="194" t="s">
        <v>811</v>
      </c>
      <c r="G950" s="195" t="s">
        <v>181</v>
      </c>
      <c r="H950" s="196">
        <v>2</v>
      </c>
      <c r="I950" s="197"/>
      <c r="J950" s="198">
        <f>ROUND(I950*H950,2)</f>
        <v>0</v>
      </c>
      <c r="K950" s="194" t="s">
        <v>224</v>
      </c>
      <c r="L950" s="40"/>
      <c r="M950" s="199" t="s">
        <v>1</v>
      </c>
      <c r="N950" s="200" t="s">
        <v>41</v>
      </c>
      <c r="O950" s="72"/>
      <c r="P950" s="201">
        <f>O950*H950</f>
        <v>0</v>
      </c>
      <c r="Q950" s="201">
        <v>0</v>
      </c>
      <c r="R950" s="201">
        <f>Q950*H950</f>
        <v>0</v>
      </c>
      <c r="S950" s="201">
        <v>1.6E-2</v>
      </c>
      <c r="T950" s="202">
        <f>S950*H950</f>
        <v>3.2000000000000001E-2</v>
      </c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R950" s="203" t="s">
        <v>182</v>
      </c>
      <c r="AT950" s="203" t="s">
        <v>178</v>
      </c>
      <c r="AU950" s="203" t="s">
        <v>176</v>
      </c>
      <c r="AY950" s="18" t="s">
        <v>175</v>
      </c>
      <c r="BE950" s="204">
        <f>IF(N950="základní",J950,0)</f>
        <v>0</v>
      </c>
      <c r="BF950" s="204">
        <f>IF(N950="snížená",J950,0)</f>
        <v>0</v>
      </c>
      <c r="BG950" s="204">
        <f>IF(N950="zákl. přenesená",J950,0)</f>
        <v>0</v>
      </c>
      <c r="BH950" s="204">
        <f>IF(N950="sníž. přenesená",J950,0)</f>
        <v>0</v>
      </c>
      <c r="BI950" s="204">
        <f>IF(N950="nulová",J950,0)</f>
        <v>0</v>
      </c>
      <c r="BJ950" s="18" t="s">
        <v>83</v>
      </c>
      <c r="BK950" s="204">
        <f>ROUND(I950*H950,2)</f>
        <v>0</v>
      </c>
      <c r="BL950" s="18" t="s">
        <v>182</v>
      </c>
      <c r="BM950" s="203" t="s">
        <v>812</v>
      </c>
    </row>
    <row r="951" spans="1:65" s="2" customFormat="1" ht="11.25">
      <c r="A951" s="35"/>
      <c r="B951" s="36"/>
      <c r="C951" s="37"/>
      <c r="D951" s="227" t="s">
        <v>193</v>
      </c>
      <c r="E951" s="37"/>
      <c r="F951" s="228" t="s">
        <v>813</v>
      </c>
      <c r="G951" s="37"/>
      <c r="H951" s="37"/>
      <c r="I951" s="229"/>
      <c r="J951" s="37"/>
      <c r="K951" s="37"/>
      <c r="L951" s="40"/>
      <c r="M951" s="230"/>
      <c r="N951" s="231"/>
      <c r="O951" s="72"/>
      <c r="P951" s="72"/>
      <c r="Q951" s="72"/>
      <c r="R951" s="72"/>
      <c r="S951" s="72"/>
      <c r="T951" s="73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T951" s="18" t="s">
        <v>193</v>
      </c>
      <c r="AU951" s="18" t="s">
        <v>176</v>
      </c>
    </row>
    <row r="952" spans="1:65" s="13" customFormat="1" ht="11.25">
      <c r="B952" s="205"/>
      <c r="C952" s="206"/>
      <c r="D952" s="207" t="s">
        <v>184</v>
      </c>
      <c r="E952" s="208" t="s">
        <v>1</v>
      </c>
      <c r="F952" s="209" t="s">
        <v>185</v>
      </c>
      <c r="G952" s="206"/>
      <c r="H952" s="208" t="s">
        <v>1</v>
      </c>
      <c r="I952" s="210"/>
      <c r="J952" s="206"/>
      <c r="K952" s="206"/>
      <c r="L952" s="211"/>
      <c r="M952" s="212"/>
      <c r="N952" s="213"/>
      <c r="O952" s="213"/>
      <c r="P952" s="213"/>
      <c r="Q952" s="213"/>
      <c r="R952" s="213"/>
      <c r="S952" s="213"/>
      <c r="T952" s="214"/>
      <c r="AT952" s="215" t="s">
        <v>184</v>
      </c>
      <c r="AU952" s="215" t="s">
        <v>176</v>
      </c>
      <c r="AV952" s="13" t="s">
        <v>83</v>
      </c>
      <c r="AW952" s="13" t="s">
        <v>34</v>
      </c>
      <c r="AX952" s="13" t="s">
        <v>76</v>
      </c>
      <c r="AY952" s="215" t="s">
        <v>175</v>
      </c>
    </row>
    <row r="953" spans="1:65" s="13" customFormat="1" ht="11.25">
      <c r="B953" s="205"/>
      <c r="C953" s="206"/>
      <c r="D953" s="207" t="s">
        <v>184</v>
      </c>
      <c r="E953" s="208" t="s">
        <v>1</v>
      </c>
      <c r="F953" s="209" t="s">
        <v>186</v>
      </c>
      <c r="G953" s="206"/>
      <c r="H953" s="208" t="s">
        <v>1</v>
      </c>
      <c r="I953" s="210"/>
      <c r="J953" s="206"/>
      <c r="K953" s="206"/>
      <c r="L953" s="211"/>
      <c r="M953" s="212"/>
      <c r="N953" s="213"/>
      <c r="O953" s="213"/>
      <c r="P953" s="213"/>
      <c r="Q953" s="213"/>
      <c r="R953" s="213"/>
      <c r="S953" s="213"/>
      <c r="T953" s="214"/>
      <c r="AT953" s="215" t="s">
        <v>184</v>
      </c>
      <c r="AU953" s="215" t="s">
        <v>176</v>
      </c>
      <c r="AV953" s="13" t="s">
        <v>83</v>
      </c>
      <c r="AW953" s="13" t="s">
        <v>34</v>
      </c>
      <c r="AX953" s="13" t="s">
        <v>76</v>
      </c>
      <c r="AY953" s="215" t="s">
        <v>175</v>
      </c>
    </row>
    <row r="954" spans="1:65" s="13" customFormat="1" ht="11.25">
      <c r="B954" s="205"/>
      <c r="C954" s="206"/>
      <c r="D954" s="207" t="s">
        <v>184</v>
      </c>
      <c r="E954" s="208" t="s">
        <v>1</v>
      </c>
      <c r="F954" s="209" t="s">
        <v>187</v>
      </c>
      <c r="G954" s="206"/>
      <c r="H954" s="208" t="s">
        <v>1</v>
      </c>
      <c r="I954" s="210"/>
      <c r="J954" s="206"/>
      <c r="K954" s="206"/>
      <c r="L954" s="211"/>
      <c r="M954" s="212"/>
      <c r="N954" s="213"/>
      <c r="O954" s="213"/>
      <c r="P954" s="213"/>
      <c r="Q954" s="213"/>
      <c r="R954" s="213"/>
      <c r="S954" s="213"/>
      <c r="T954" s="214"/>
      <c r="AT954" s="215" t="s">
        <v>184</v>
      </c>
      <c r="AU954" s="215" t="s">
        <v>176</v>
      </c>
      <c r="AV954" s="13" t="s">
        <v>83</v>
      </c>
      <c r="AW954" s="13" t="s">
        <v>34</v>
      </c>
      <c r="AX954" s="13" t="s">
        <v>76</v>
      </c>
      <c r="AY954" s="215" t="s">
        <v>175</v>
      </c>
    </row>
    <row r="955" spans="1:65" s="14" customFormat="1" ht="11.25">
      <c r="B955" s="216"/>
      <c r="C955" s="217"/>
      <c r="D955" s="207" t="s">
        <v>184</v>
      </c>
      <c r="E955" s="218" t="s">
        <v>1</v>
      </c>
      <c r="F955" s="219" t="s">
        <v>85</v>
      </c>
      <c r="G955" s="217"/>
      <c r="H955" s="220">
        <v>2</v>
      </c>
      <c r="I955" s="221"/>
      <c r="J955" s="217"/>
      <c r="K955" s="217"/>
      <c r="L955" s="222"/>
      <c r="M955" s="223"/>
      <c r="N955" s="224"/>
      <c r="O955" s="224"/>
      <c r="P955" s="224"/>
      <c r="Q955" s="224"/>
      <c r="R955" s="224"/>
      <c r="S955" s="224"/>
      <c r="T955" s="225"/>
      <c r="AT955" s="226" t="s">
        <v>184</v>
      </c>
      <c r="AU955" s="226" t="s">
        <v>176</v>
      </c>
      <c r="AV955" s="14" t="s">
        <v>85</v>
      </c>
      <c r="AW955" s="14" t="s">
        <v>34</v>
      </c>
      <c r="AX955" s="14" t="s">
        <v>76</v>
      </c>
      <c r="AY955" s="226" t="s">
        <v>175</v>
      </c>
    </row>
    <row r="956" spans="1:65" s="2" customFormat="1" ht="24.2" customHeight="1">
      <c r="A956" s="35"/>
      <c r="B956" s="36"/>
      <c r="C956" s="192" t="s">
        <v>814</v>
      </c>
      <c r="D956" s="192" t="s">
        <v>178</v>
      </c>
      <c r="E956" s="193" t="s">
        <v>815</v>
      </c>
      <c r="F956" s="194" t="s">
        <v>816</v>
      </c>
      <c r="G956" s="195" t="s">
        <v>181</v>
      </c>
      <c r="H956" s="196">
        <v>5</v>
      </c>
      <c r="I956" s="197"/>
      <c r="J956" s="198">
        <f>ROUND(I956*H956,2)</f>
        <v>0</v>
      </c>
      <c r="K956" s="194" t="s">
        <v>224</v>
      </c>
      <c r="L956" s="40"/>
      <c r="M956" s="199" t="s">
        <v>1</v>
      </c>
      <c r="N956" s="200" t="s">
        <v>41</v>
      </c>
      <c r="O956" s="72"/>
      <c r="P956" s="201">
        <f>O956*H956</f>
        <v>0</v>
      </c>
      <c r="Q956" s="201">
        <v>0</v>
      </c>
      <c r="R956" s="201">
        <f>Q956*H956</f>
        <v>0</v>
      </c>
      <c r="S956" s="201">
        <v>2.5000000000000001E-2</v>
      </c>
      <c r="T956" s="202">
        <f>S956*H956</f>
        <v>0.125</v>
      </c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R956" s="203" t="s">
        <v>182</v>
      </c>
      <c r="AT956" s="203" t="s">
        <v>178</v>
      </c>
      <c r="AU956" s="203" t="s">
        <v>176</v>
      </c>
      <c r="AY956" s="18" t="s">
        <v>175</v>
      </c>
      <c r="BE956" s="204">
        <f>IF(N956="základní",J956,0)</f>
        <v>0</v>
      </c>
      <c r="BF956" s="204">
        <f>IF(N956="snížená",J956,0)</f>
        <v>0</v>
      </c>
      <c r="BG956" s="204">
        <f>IF(N956="zákl. přenesená",J956,0)</f>
        <v>0</v>
      </c>
      <c r="BH956" s="204">
        <f>IF(N956="sníž. přenesená",J956,0)</f>
        <v>0</v>
      </c>
      <c r="BI956" s="204">
        <f>IF(N956="nulová",J956,0)</f>
        <v>0</v>
      </c>
      <c r="BJ956" s="18" t="s">
        <v>83</v>
      </c>
      <c r="BK956" s="204">
        <f>ROUND(I956*H956,2)</f>
        <v>0</v>
      </c>
      <c r="BL956" s="18" t="s">
        <v>182</v>
      </c>
      <c r="BM956" s="203" t="s">
        <v>817</v>
      </c>
    </row>
    <row r="957" spans="1:65" s="2" customFormat="1" ht="11.25">
      <c r="A957" s="35"/>
      <c r="B957" s="36"/>
      <c r="C957" s="37"/>
      <c r="D957" s="227" t="s">
        <v>193</v>
      </c>
      <c r="E957" s="37"/>
      <c r="F957" s="228" t="s">
        <v>818</v>
      </c>
      <c r="G957" s="37"/>
      <c r="H957" s="37"/>
      <c r="I957" s="229"/>
      <c r="J957" s="37"/>
      <c r="K957" s="37"/>
      <c r="L957" s="40"/>
      <c r="M957" s="230"/>
      <c r="N957" s="231"/>
      <c r="O957" s="72"/>
      <c r="P957" s="72"/>
      <c r="Q957" s="72"/>
      <c r="R957" s="72"/>
      <c r="S957" s="72"/>
      <c r="T957" s="73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T957" s="18" t="s">
        <v>193</v>
      </c>
      <c r="AU957" s="18" t="s">
        <v>176</v>
      </c>
    </row>
    <row r="958" spans="1:65" s="13" customFormat="1" ht="11.25">
      <c r="B958" s="205"/>
      <c r="C958" s="206"/>
      <c r="D958" s="207" t="s">
        <v>184</v>
      </c>
      <c r="E958" s="208" t="s">
        <v>1</v>
      </c>
      <c r="F958" s="209" t="s">
        <v>185</v>
      </c>
      <c r="G958" s="206"/>
      <c r="H958" s="208" t="s">
        <v>1</v>
      </c>
      <c r="I958" s="210"/>
      <c r="J958" s="206"/>
      <c r="K958" s="206"/>
      <c r="L958" s="211"/>
      <c r="M958" s="212"/>
      <c r="N958" s="213"/>
      <c r="O958" s="213"/>
      <c r="P958" s="213"/>
      <c r="Q958" s="213"/>
      <c r="R958" s="213"/>
      <c r="S958" s="213"/>
      <c r="T958" s="214"/>
      <c r="AT958" s="215" t="s">
        <v>184</v>
      </c>
      <c r="AU958" s="215" t="s">
        <v>176</v>
      </c>
      <c r="AV958" s="13" t="s">
        <v>83</v>
      </c>
      <c r="AW958" s="13" t="s">
        <v>34</v>
      </c>
      <c r="AX958" s="13" t="s">
        <v>76</v>
      </c>
      <c r="AY958" s="215" t="s">
        <v>175</v>
      </c>
    </row>
    <row r="959" spans="1:65" s="13" customFormat="1" ht="11.25">
      <c r="B959" s="205"/>
      <c r="C959" s="206"/>
      <c r="D959" s="207" t="s">
        <v>184</v>
      </c>
      <c r="E959" s="208" t="s">
        <v>1</v>
      </c>
      <c r="F959" s="209" t="s">
        <v>186</v>
      </c>
      <c r="G959" s="206"/>
      <c r="H959" s="208" t="s">
        <v>1</v>
      </c>
      <c r="I959" s="210"/>
      <c r="J959" s="206"/>
      <c r="K959" s="206"/>
      <c r="L959" s="211"/>
      <c r="M959" s="212"/>
      <c r="N959" s="213"/>
      <c r="O959" s="213"/>
      <c r="P959" s="213"/>
      <c r="Q959" s="213"/>
      <c r="R959" s="213"/>
      <c r="S959" s="213"/>
      <c r="T959" s="214"/>
      <c r="AT959" s="215" t="s">
        <v>184</v>
      </c>
      <c r="AU959" s="215" t="s">
        <v>176</v>
      </c>
      <c r="AV959" s="13" t="s">
        <v>83</v>
      </c>
      <c r="AW959" s="13" t="s">
        <v>34</v>
      </c>
      <c r="AX959" s="13" t="s">
        <v>76</v>
      </c>
      <c r="AY959" s="215" t="s">
        <v>175</v>
      </c>
    </row>
    <row r="960" spans="1:65" s="13" customFormat="1" ht="11.25">
      <c r="B960" s="205"/>
      <c r="C960" s="206"/>
      <c r="D960" s="207" t="s">
        <v>184</v>
      </c>
      <c r="E960" s="208" t="s">
        <v>1</v>
      </c>
      <c r="F960" s="209" t="s">
        <v>187</v>
      </c>
      <c r="G960" s="206"/>
      <c r="H960" s="208" t="s">
        <v>1</v>
      </c>
      <c r="I960" s="210"/>
      <c r="J960" s="206"/>
      <c r="K960" s="206"/>
      <c r="L960" s="211"/>
      <c r="M960" s="212"/>
      <c r="N960" s="213"/>
      <c r="O960" s="213"/>
      <c r="P960" s="213"/>
      <c r="Q960" s="213"/>
      <c r="R960" s="213"/>
      <c r="S960" s="213"/>
      <c r="T960" s="214"/>
      <c r="AT960" s="215" t="s">
        <v>184</v>
      </c>
      <c r="AU960" s="215" t="s">
        <v>176</v>
      </c>
      <c r="AV960" s="13" t="s">
        <v>83</v>
      </c>
      <c r="AW960" s="13" t="s">
        <v>34</v>
      </c>
      <c r="AX960" s="13" t="s">
        <v>76</v>
      </c>
      <c r="AY960" s="215" t="s">
        <v>175</v>
      </c>
    </row>
    <row r="961" spans="1:65" s="14" customFormat="1" ht="11.25">
      <c r="B961" s="216"/>
      <c r="C961" s="217"/>
      <c r="D961" s="207" t="s">
        <v>184</v>
      </c>
      <c r="E961" s="218" t="s">
        <v>1</v>
      </c>
      <c r="F961" s="219" t="s">
        <v>209</v>
      </c>
      <c r="G961" s="217"/>
      <c r="H961" s="220">
        <v>5</v>
      </c>
      <c r="I961" s="221"/>
      <c r="J961" s="217"/>
      <c r="K961" s="217"/>
      <c r="L961" s="222"/>
      <c r="M961" s="223"/>
      <c r="N961" s="224"/>
      <c r="O961" s="224"/>
      <c r="P961" s="224"/>
      <c r="Q961" s="224"/>
      <c r="R961" s="224"/>
      <c r="S961" s="224"/>
      <c r="T961" s="225"/>
      <c r="AT961" s="226" t="s">
        <v>184</v>
      </c>
      <c r="AU961" s="226" t="s">
        <v>176</v>
      </c>
      <c r="AV961" s="14" t="s">
        <v>85</v>
      </c>
      <c r="AW961" s="14" t="s">
        <v>34</v>
      </c>
      <c r="AX961" s="14" t="s">
        <v>76</v>
      </c>
      <c r="AY961" s="226" t="s">
        <v>175</v>
      </c>
    </row>
    <row r="962" spans="1:65" s="2" customFormat="1" ht="24.2" customHeight="1">
      <c r="A962" s="35"/>
      <c r="B962" s="36"/>
      <c r="C962" s="192" t="s">
        <v>819</v>
      </c>
      <c r="D962" s="192" t="s">
        <v>178</v>
      </c>
      <c r="E962" s="193" t="s">
        <v>820</v>
      </c>
      <c r="F962" s="194" t="s">
        <v>821</v>
      </c>
      <c r="G962" s="195" t="s">
        <v>181</v>
      </c>
      <c r="H962" s="196">
        <v>4</v>
      </c>
      <c r="I962" s="197"/>
      <c r="J962" s="198">
        <f>ROUND(I962*H962,2)</f>
        <v>0</v>
      </c>
      <c r="K962" s="194" t="s">
        <v>224</v>
      </c>
      <c r="L962" s="40"/>
      <c r="M962" s="199" t="s">
        <v>1</v>
      </c>
      <c r="N962" s="200" t="s">
        <v>41</v>
      </c>
      <c r="O962" s="72"/>
      <c r="P962" s="201">
        <f>O962*H962</f>
        <v>0</v>
      </c>
      <c r="Q962" s="201">
        <v>0</v>
      </c>
      <c r="R962" s="201">
        <f>Q962*H962</f>
        <v>0</v>
      </c>
      <c r="S962" s="201">
        <v>5.3999999999999999E-2</v>
      </c>
      <c r="T962" s="202">
        <f>S962*H962</f>
        <v>0.216</v>
      </c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R962" s="203" t="s">
        <v>182</v>
      </c>
      <c r="AT962" s="203" t="s">
        <v>178</v>
      </c>
      <c r="AU962" s="203" t="s">
        <v>176</v>
      </c>
      <c r="AY962" s="18" t="s">
        <v>175</v>
      </c>
      <c r="BE962" s="204">
        <f>IF(N962="základní",J962,0)</f>
        <v>0</v>
      </c>
      <c r="BF962" s="204">
        <f>IF(N962="snížená",J962,0)</f>
        <v>0</v>
      </c>
      <c r="BG962" s="204">
        <f>IF(N962="zákl. přenesená",J962,0)</f>
        <v>0</v>
      </c>
      <c r="BH962" s="204">
        <f>IF(N962="sníž. přenesená",J962,0)</f>
        <v>0</v>
      </c>
      <c r="BI962" s="204">
        <f>IF(N962="nulová",J962,0)</f>
        <v>0</v>
      </c>
      <c r="BJ962" s="18" t="s">
        <v>83</v>
      </c>
      <c r="BK962" s="204">
        <f>ROUND(I962*H962,2)</f>
        <v>0</v>
      </c>
      <c r="BL962" s="18" t="s">
        <v>182</v>
      </c>
      <c r="BM962" s="203" t="s">
        <v>822</v>
      </c>
    </row>
    <row r="963" spans="1:65" s="2" customFormat="1" ht="11.25">
      <c r="A963" s="35"/>
      <c r="B963" s="36"/>
      <c r="C963" s="37"/>
      <c r="D963" s="227" t="s">
        <v>193</v>
      </c>
      <c r="E963" s="37"/>
      <c r="F963" s="228" t="s">
        <v>823</v>
      </c>
      <c r="G963" s="37"/>
      <c r="H963" s="37"/>
      <c r="I963" s="229"/>
      <c r="J963" s="37"/>
      <c r="K963" s="37"/>
      <c r="L963" s="40"/>
      <c r="M963" s="230"/>
      <c r="N963" s="231"/>
      <c r="O963" s="72"/>
      <c r="P963" s="72"/>
      <c r="Q963" s="72"/>
      <c r="R963" s="72"/>
      <c r="S963" s="72"/>
      <c r="T963" s="73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T963" s="18" t="s">
        <v>193</v>
      </c>
      <c r="AU963" s="18" t="s">
        <v>176</v>
      </c>
    </row>
    <row r="964" spans="1:65" s="13" customFormat="1" ht="11.25">
      <c r="B964" s="205"/>
      <c r="C964" s="206"/>
      <c r="D964" s="207" t="s">
        <v>184</v>
      </c>
      <c r="E964" s="208" t="s">
        <v>1</v>
      </c>
      <c r="F964" s="209" t="s">
        <v>185</v>
      </c>
      <c r="G964" s="206"/>
      <c r="H964" s="208" t="s">
        <v>1</v>
      </c>
      <c r="I964" s="210"/>
      <c r="J964" s="206"/>
      <c r="K964" s="206"/>
      <c r="L964" s="211"/>
      <c r="M964" s="212"/>
      <c r="N964" s="213"/>
      <c r="O964" s="213"/>
      <c r="P964" s="213"/>
      <c r="Q964" s="213"/>
      <c r="R964" s="213"/>
      <c r="S964" s="213"/>
      <c r="T964" s="214"/>
      <c r="AT964" s="215" t="s">
        <v>184</v>
      </c>
      <c r="AU964" s="215" t="s">
        <v>176</v>
      </c>
      <c r="AV964" s="13" t="s">
        <v>83</v>
      </c>
      <c r="AW964" s="13" t="s">
        <v>34</v>
      </c>
      <c r="AX964" s="13" t="s">
        <v>76</v>
      </c>
      <c r="AY964" s="215" t="s">
        <v>175</v>
      </c>
    </row>
    <row r="965" spans="1:65" s="13" customFormat="1" ht="11.25">
      <c r="B965" s="205"/>
      <c r="C965" s="206"/>
      <c r="D965" s="207" t="s">
        <v>184</v>
      </c>
      <c r="E965" s="208" t="s">
        <v>1</v>
      </c>
      <c r="F965" s="209" t="s">
        <v>186</v>
      </c>
      <c r="G965" s="206"/>
      <c r="H965" s="208" t="s">
        <v>1</v>
      </c>
      <c r="I965" s="210"/>
      <c r="J965" s="206"/>
      <c r="K965" s="206"/>
      <c r="L965" s="211"/>
      <c r="M965" s="212"/>
      <c r="N965" s="213"/>
      <c r="O965" s="213"/>
      <c r="P965" s="213"/>
      <c r="Q965" s="213"/>
      <c r="R965" s="213"/>
      <c r="S965" s="213"/>
      <c r="T965" s="214"/>
      <c r="AT965" s="215" t="s">
        <v>184</v>
      </c>
      <c r="AU965" s="215" t="s">
        <v>176</v>
      </c>
      <c r="AV965" s="13" t="s">
        <v>83</v>
      </c>
      <c r="AW965" s="13" t="s">
        <v>34</v>
      </c>
      <c r="AX965" s="13" t="s">
        <v>76</v>
      </c>
      <c r="AY965" s="215" t="s">
        <v>175</v>
      </c>
    </row>
    <row r="966" spans="1:65" s="13" customFormat="1" ht="11.25">
      <c r="B966" s="205"/>
      <c r="C966" s="206"/>
      <c r="D966" s="207" t="s">
        <v>184</v>
      </c>
      <c r="E966" s="208" t="s">
        <v>1</v>
      </c>
      <c r="F966" s="209" t="s">
        <v>187</v>
      </c>
      <c r="G966" s="206"/>
      <c r="H966" s="208" t="s">
        <v>1</v>
      </c>
      <c r="I966" s="210"/>
      <c r="J966" s="206"/>
      <c r="K966" s="206"/>
      <c r="L966" s="211"/>
      <c r="M966" s="212"/>
      <c r="N966" s="213"/>
      <c r="O966" s="213"/>
      <c r="P966" s="213"/>
      <c r="Q966" s="213"/>
      <c r="R966" s="213"/>
      <c r="S966" s="213"/>
      <c r="T966" s="214"/>
      <c r="AT966" s="215" t="s">
        <v>184</v>
      </c>
      <c r="AU966" s="215" t="s">
        <v>176</v>
      </c>
      <c r="AV966" s="13" t="s">
        <v>83</v>
      </c>
      <c r="AW966" s="13" t="s">
        <v>34</v>
      </c>
      <c r="AX966" s="13" t="s">
        <v>76</v>
      </c>
      <c r="AY966" s="215" t="s">
        <v>175</v>
      </c>
    </row>
    <row r="967" spans="1:65" s="14" customFormat="1" ht="11.25">
      <c r="B967" s="216"/>
      <c r="C967" s="217"/>
      <c r="D967" s="207" t="s">
        <v>184</v>
      </c>
      <c r="E967" s="218" t="s">
        <v>1</v>
      </c>
      <c r="F967" s="219" t="s">
        <v>182</v>
      </c>
      <c r="G967" s="217"/>
      <c r="H967" s="220">
        <v>4</v>
      </c>
      <c r="I967" s="221"/>
      <c r="J967" s="217"/>
      <c r="K967" s="217"/>
      <c r="L967" s="222"/>
      <c r="M967" s="223"/>
      <c r="N967" s="224"/>
      <c r="O967" s="224"/>
      <c r="P967" s="224"/>
      <c r="Q967" s="224"/>
      <c r="R967" s="224"/>
      <c r="S967" s="224"/>
      <c r="T967" s="225"/>
      <c r="AT967" s="226" t="s">
        <v>184</v>
      </c>
      <c r="AU967" s="226" t="s">
        <v>176</v>
      </c>
      <c r="AV967" s="14" t="s">
        <v>85</v>
      </c>
      <c r="AW967" s="14" t="s">
        <v>34</v>
      </c>
      <c r="AX967" s="14" t="s">
        <v>76</v>
      </c>
      <c r="AY967" s="226" t="s">
        <v>175</v>
      </c>
    </row>
    <row r="968" spans="1:65" s="2" customFormat="1" ht="24.2" customHeight="1">
      <c r="A968" s="35"/>
      <c r="B968" s="36"/>
      <c r="C968" s="192" t="s">
        <v>824</v>
      </c>
      <c r="D968" s="192" t="s">
        <v>178</v>
      </c>
      <c r="E968" s="193" t="s">
        <v>825</v>
      </c>
      <c r="F968" s="194" t="s">
        <v>826</v>
      </c>
      <c r="G968" s="195" t="s">
        <v>181</v>
      </c>
      <c r="H968" s="196">
        <v>1</v>
      </c>
      <c r="I968" s="197"/>
      <c r="J968" s="198">
        <f>ROUND(I968*H968,2)</f>
        <v>0</v>
      </c>
      <c r="K968" s="194" t="s">
        <v>224</v>
      </c>
      <c r="L968" s="40"/>
      <c r="M968" s="199" t="s">
        <v>1</v>
      </c>
      <c r="N968" s="200" t="s">
        <v>41</v>
      </c>
      <c r="O968" s="72"/>
      <c r="P968" s="201">
        <f>O968*H968</f>
        <v>0</v>
      </c>
      <c r="Q968" s="201">
        <v>0</v>
      </c>
      <c r="R968" s="201">
        <f>Q968*H968</f>
        <v>0</v>
      </c>
      <c r="S968" s="201">
        <v>7.3999999999999996E-2</v>
      </c>
      <c r="T968" s="202">
        <f>S968*H968</f>
        <v>7.3999999999999996E-2</v>
      </c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R968" s="203" t="s">
        <v>182</v>
      </c>
      <c r="AT968" s="203" t="s">
        <v>178</v>
      </c>
      <c r="AU968" s="203" t="s">
        <v>176</v>
      </c>
      <c r="AY968" s="18" t="s">
        <v>175</v>
      </c>
      <c r="BE968" s="204">
        <f>IF(N968="základní",J968,0)</f>
        <v>0</v>
      </c>
      <c r="BF968" s="204">
        <f>IF(N968="snížená",J968,0)</f>
        <v>0</v>
      </c>
      <c r="BG968" s="204">
        <f>IF(N968="zákl. přenesená",J968,0)</f>
        <v>0</v>
      </c>
      <c r="BH968" s="204">
        <f>IF(N968="sníž. přenesená",J968,0)</f>
        <v>0</v>
      </c>
      <c r="BI968" s="204">
        <f>IF(N968="nulová",J968,0)</f>
        <v>0</v>
      </c>
      <c r="BJ968" s="18" t="s">
        <v>83</v>
      </c>
      <c r="BK968" s="204">
        <f>ROUND(I968*H968,2)</f>
        <v>0</v>
      </c>
      <c r="BL968" s="18" t="s">
        <v>182</v>
      </c>
      <c r="BM968" s="203" t="s">
        <v>827</v>
      </c>
    </row>
    <row r="969" spans="1:65" s="2" customFormat="1" ht="11.25">
      <c r="A969" s="35"/>
      <c r="B969" s="36"/>
      <c r="C969" s="37"/>
      <c r="D969" s="227" t="s">
        <v>193</v>
      </c>
      <c r="E969" s="37"/>
      <c r="F969" s="228" t="s">
        <v>828</v>
      </c>
      <c r="G969" s="37"/>
      <c r="H969" s="37"/>
      <c r="I969" s="229"/>
      <c r="J969" s="37"/>
      <c r="K969" s="37"/>
      <c r="L969" s="40"/>
      <c r="M969" s="230"/>
      <c r="N969" s="231"/>
      <c r="O969" s="72"/>
      <c r="P969" s="72"/>
      <c r="Q969" s="72"/>
      <c r="R969" s="72"/>
      <c r="S969" s="72"/>
      <c r="T969" s="73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T969" s="18" t="s">
        <v>193</v>
      </c>
      <c r="AU969" s="18" t="s">
        <v>176</v>
      </c>
    </row>
    <row r="970" spans="1:65" s="13" customFormat="1" ht="11.25">
      <c r="B970" s="205"/>
      <c r="C970" s="206"/>
      <c r="D970" s="207" t="s">
        <v>184</v>
      </c>
      <c r="E970" s="208" t="s">
        <v>1</v>
      </c>
      <c r="F970" s="209" t="s">
        <v>185</v>
      </c>
      <c r="G970" s="206"/>
      <c r="H970" s="208" t="s">
        <v>1</v>
      </c>
      <c r="I970" s="210"/>
      <c r="J970" s="206"/>
      <c r="K970" s="206"/>
      <c r="L970" s="211"/>
      <c r="M970" s="212"/>
      <c r="N970" s="213"/>
      <c r="O970" s="213"/>
      <c r="P970" s="213"/>
      <c r="Q970" s="213"/>
      <c r="R970" s="213"/>
      <c r="S970" s="213"/>
      <c r="T970" s="214"/>
      <c r="AT970" s="215" t="s">
        <v>184</v>
      </c>
      <c r="AU970" s="215" t="s">
        <v>176</v>
      </c>
      <c r="AV970" s="13" t="s">
        <v>83</v>
      </c>
      <c r="AW970" s="13" t="s">
        <v>34</v>
      </c>
      <c r="AX970" s="13" t="s">
        <v>76</v>
      </c>
      <c r="AY970" s="215" t="s">
        <v>175</v>
      </c>
    </row>
    <row r="971" spans="1:65" s="13" customFormat="1" ht="11.25">
      <c r="B971" s="205"/>
      <c r="C971" s="206"/>
      <c r="D971" s="207" t="s">
        <v>184</v>
      </c>
      <c r="E971" s="208" t="s">
        <v>1</v>
      </c>
      <c r="F971" s="209" t="s">
        <v>186</v>
      </c>
      <c r="G971" s="206"/>
      <c r="H971" s="208" t="s">
        <v>1</v>
      </c>
      <c r="I971" s="210"/>
      <c r="J971" s="206"/>
      <c r="K971" s="206"/>
      <c r="L971" s="211"/>
      <c r="M971" s="212"/>
      <c r="N971" s="213"/>
      <c r="O971" s="213"/>
      <c r="P971" s="213"/>
      <c r="Q971" s="213"/>
      <c r="R971" s="213"/>
      <c r="S971" s="213"/>
      <c r="T971" s="214"/>
      <c r="AT971" s="215" t="s">
        <v>184</v>
      </c>
      <c r="AU971" s="215" t="s">
        <v>176</v>
      </c>
      <c r="AV971" s="13" t="s">
        <v>83</v>
      </c>
      <c r="AW971" s="13" t="s">
        <v>34</v>
      </c>
      <c r="AX971" s="13" t="s">
        <v>76</v>
      </c>
      <c r="AY971" s="215" t="s">
        <v>175</v>
      </c>
    </row>
    <row r="972" spans="1:65" s="13" customFormat="1" ht="11.25">
      <c r="B972" s="205"/>
      <c r="C972" s="206"/>
      <c r="D972" s="207" t="s">
        <v>184</v>
      </c>
      <c r="E972" s="208" t="s">
        <v>1</v>
      </c>
      <c r="F972" s="209" t="s">
        <v>187</v>
      </c>
      <c r="G972" s="206"/>
      <c r="H972" s="208" t="s">
        <v>1</v>
      </c>
      <c r="I972" s="210"/>
      <c r="J972" s="206"/>
      <c r="K972" s="206"/>
      <c r="L972" s="211"/>
      <c r="M972" s="212"/>
      <c r="N972" s="213"/>
      <c r="O972" s="213"/>
      <c r="P972" s="213"/>
      <c r="Q972" s="213"/>
      <c r="R972" s="213"/>
      <c r="S972" s="213"/>
      <c r="T972" s="214"/>
      <c r="AT972" s="215" t="s">
        <v>184</v>
      </c>
      <c r="AU972" s="215" t="s">
        <v>176</v>
      </c>
      <c r="AV972" s="13" t="s">
        <v>83</v>
      </c>
      <c r="AW972" s="13" t="s">
        <v>34</v>
      </c>
      <c r="AX972" s="13" t="s">
        <v>76</v>
      </c>
      <c r="AY972" s="215" t="s">
        <v>175</v>
      </c>
    </row>
    <row r="973" spans="1:65" s="14" customFormat="1" ht="11.25">
      <c r="B973" s="216"/>
      <c r="C973" s="217"/>
      <c r="D973" s="207" t="s">
        <v>184</v>
      </c>
      <c r="E973" s="218" t="s">
        <v>1</v>
      </c>
      <c r="F973" s="219" t="s">
        <v>83</v>
      </c>
      <c r="G973" s="217"/>
      <c r="H973" s="220">
        <v>1</v>
      </c>
      <c r="I973" s="221"/>
      <c r="J973" s="217"/>
      <c r="K973" s="217"/>
      <c r="L973" s="222"/>
      <c r="M973" s="223"/>
      <c r="N973" s="224"/>
      <c r="O973" s="224"/>
      <c r="P973" s="224"/>
      <c r="Q973" s="224"/>
      <c r="R973" s="224"/>
      <c r="S973" s="224"/>
      <c r="T973" s="225"/>
      <c r="AT973" s="226" t="s">
        <v>184</v>
      </c>
      <c r="AU973" s="226" t="s">
        <v>176</v>
      </c>
      <c r="AV973" s="14" t="s">
        <v>85</v>
      </c>
      <c r="AW973" s="14" t="s">
        <v>34</v>
      </c>
      <c r="AX973" s="14" t="s">
        <v>76</v>
      </c>
      <c r="AY973" s="226" t="s">
        <v>175</v>
      </c>
    </row>
    <row r="974" spans="1:65" s="2" customFormat="1" ht="24.2" customHeight="1">
      <c r="A974" s="35"/>
      <c r="B974" s="36"/>
      <c r="C974" s="192" t="s">
        <v>829</v>
      </c>
      <c r="D974" s="192" t="s">
        <v>178</v>
      </c>
      <c r="E974" s="193" t="s">
        <v>830</v>
      </c>
      <c r="F974" s="194" t="s">
        <v>831</v>
      </c>
      <c r="G974" s="195" t="s">
        <v>181</v>
      </c>
      <c r="H974" s="196">
        <v>6</v>
      </c>
      <c r="I974" s="197"/>
      <c r="J974" s="198">
        <f>ROUND(I974*H974,2)</f>
        <v>0</v>
      </c>
      <c r="K974" s="194" t="s">
        <v>224</v>
      </c>
      <c r="L974" s="40"/>
      <c r="M974" s="199" t="s">
        <v>1</v>
      </c>
      <c r="N974" s="200" t="s">
        <v>41</v>
      </c>
      <c r="O974" s="72"/>
      <c r="P974" s="201">
        <f>O974*H974</f>
        <v>0</v>
      </c>
      <c r="Q974" s="201">
        <v>0</v>
      </c>
      <c r="R974" s="201">
        <f>Q974*H974</f>
        <v>0</v>
      </c>
      <c r="S974" s="201">
        <v>0.124</v>
      </c>
      <c r="T974" s="202">
        <f>S974*H974</f>
        <v>0.74399999999999999</v>
      </c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R974" s="203" t="s">
        <v>182</v>
      </c>
      <c r="AT974" s="203" t="s">
        <v>178</v>
      </c>
      <c r="AU974" s="203" t="s">
        <v>176</v>
      </c>
      <c r="AY974" s="18" t="s">
        <v>175</v>
      </c>
      <c r="BE974" s="204">
        <f>IF(N974="základní",J974,0)</f>
        <v>0</v>
      </c>
      <c r="BF974" s="204">
        <f>IF(N974="snížená",J974,0)</f>
        <v>0</v>
      </c>
      <c r="BG974" s="204">
        <f>IF(N974="zákl. přenesená",J974,0)</f>
        <v>0</v>
      </c>
      <c r="BH974" s="204">
        <f>IF(N974="sníž. přenesená",J974,0)</f>
        <v>0</v>
      </c>
      <c r="BI974" s="204">
        <f>IF(N974="nulová",J974,0)</f>
        <v>0</v>
      </c>
      <c r="BJ974" s="18" t="s">
        <v>83</v>
      </c>
      <c r="BK974" s="204">
        <f>ROUND(I974*H974,2)</f>
        <v>0</v>
      </c>
      <c r="BL974" s="18" t="s">
        <v>182</v>
      </c>
      <c r="BM974" s="203" t="s">
        <v>832</v>
      </c>
    </row>
    <row r="975" spans="1:65" s="2" customFormat="1" ht="11.25">
      <c r="A975" s="35"/>
      <c r="B975" s="36"/>
      <c r="C975" s="37"/>
      <c r="D975" s="227" t="s">
        <v>193</v>
      </c>
      <c r="E975" s="37"/>
      <c r="F975" s="228" t="s">
        <v>833</v>
      </c>
      <c r="G975" s="37"/>
      <c r="H975" s="37"/>
      <c r="I975" s="229"/>
      <c r="J975" s="37"/>
      <c r="K975" s="37"/>
      <c r="L975" s="40"/>
      <c r="M975" s="230"/>
      <c r="N975" s="231"/>
      <c r="O975" s="72"/>
      <c r="P975" s="72"/>
      <c r="Q975" s="72"/>
      <c r="R975" s="72"/>
      <c r="S975" s="72"/>
      <c r="T975" s="73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T975" s="18" t="s">
        <v>193</v>
      </c>
      <c r="AU975" s="18" t="s">
        <v>176</v>
      </c>
    </row>
    <row r="976" spans="1:65" s="13" customFormat="1" ht="11.25">
      <c r="B976" s="205"/>
      <c r="C976" s="206"/>
      <c r="D976" s="207" t="s">
        <v>184</v>
      </c>
      <c r="E976" s="208" t="s">
        <v>1</v>
      </c>
      <c r="F976" s="209" t="s">
        <v>185</v>
      </c>
      <c r="G976" s="206"/>
      <c r="H976" s="208" t="s">
        <v>1</v>
      </c>
      <c r="I976" s="210"/>
      <c r="J976" s="206"/>
      <c r="K976" s="206"/>
      <c r="L976" s="211"/>
      <c r="M976" s="212"/>
      <c r="N976" s="213"/>
      <c r="O976" s="213"/>
      <c r="P976" s="213"/>
      <c r="Q976" s="213"/>
      <c r="R976" s="213"/>
      <c r="S976" s="213"/>
      <c r="T976" s="214"/>
      <c r="AT976" s="215" t="s">
        <v>184</v>
      </c>
      <c r="AU976" s="215" t="s">
        <v>176</v>
      </c>
      <c r="AV976" s="13" t="s">
        <v>83</v>
      </c>
      <c r="AW976" s="13" t="s">
        <v>34</v>
      </c>
      <c r="AX976" s="13" t="s">
        <v>76</v>
      </c>
      <c r="AY976" s="215" t="s">
        <v>175</v>
      </c>
    </row>
    <row r="977" spans="1:65" s="13" customFormat="1" ht="11.25">
      <c r="B977" s="205"/>
      <c r="C977" s="206"/>
      <c r="D977" s="207" t="s">
        <v>184</v>
      </c>
      <c r="E977" s="208" t="s">
        <v>1</v>
      </c>
      <c r="F977" s="209" t="s">
        <v>186</v>
      </c>
      <c r="G977" s="206"/>
      <c r="H977" s="208" t="s">
        <v>1</v>
      </c>
      <c r="I977" s="210"/>
      <c r="J977" s="206"/>
      <c r="K977" s="206"/>
      <c r="L977" s="211"/>
      <c r="M977" s="212"/>
      <c r="N977" s="213"/>
      <c r="O977" s="213"/>
      <c r="P977" s="213"/>
      <c r="Q977" s="213"/>
      <c r="R977" s="213"/>
      <c r="S977" s="213"/>
      <c r="T977" s="214"/>
      <c r="AT977" s="215" t="s">
        <v>184</v>
      </c>
      <c r="AU977" s="215" t="s">
        <v>176</v>
      </c>
      <c r="AV977" s="13" t="s">
        <v>83</v>
      </c>
      <c r="AW977" s="13" t="s">
        <v>34</v>
      </c>
      <c r="AX977" s="13" t="s">
        <v>76</v>
      </c>
      <c r="AY977" s="215" t="s">
        <v>175</v>
      </c>
    </row>
    <row r="978" spans="1:65" s="13" customFormat="1" ht="11.25">
      <c r="B978" s="205"/>
      <c r="C978" s="206"/>
      <c r="D978" s="207" t="s">
        <v>184</v>
      </c>
      <c r="E978" s="208" t="s">
        <v>1</v>
      </c>
      <c r="F978" s="209" t="s">
        <v>187</v>
      </c>
      <c r="G978" s="206"/>
      <c r="H978" s="208" t="s">
        <v>1</v>
      </c>
      <c r="I978" s="210"/>
      <c r="J978" s="206"/>
      <c r="K978" s="206"/>
      <c r="L978" s="211"/>
      <c r="M978" s="212"/>
      <c r="N978" s="213"/>
      <c r="O978" s="213"/>
      <c r="P978" s="213"/>
      <c r="Q978" s="213"/>
      <c r="R978" s="213"/>
      <c r="S978" s="213"/>
      <c r="T978" s="214"/>
      <c r="AT978" s="215" t="s">
        <v>184</v>
      </c>
      <c r="AU978" s="215" t="s">
        <v>176</v>
      </c>
      <c r="AV978" s="13" t="s">
        <v>83</v>
      </c>
      <c r="AW978" s="13" t="s">
        <v>34</v>
      </c>
      <c r="AX978" s="13" t="s">
        <v>76</v>
      </c>
      <c r="AY978" s="215" t="s">
        <v>175</v>
      </c>
    </row>
    <row r="979" spans="1:65" s="14" customFormat="1" ht="11.25">
      <c r="B979" s="216"/>
      <c r="C979" s="217"/>
      <c r="D979" s="207" t="s">
        <v>184</v>
      </c>
      <c r="E979" s="218" t="s">
        <v>1</v>
      </c>
      <c r="F979" s="219" t="s">
        <v>221</v>
      </c>
      <c r="G979" s="217"/>
      <c r="H979" s="220">
        <v>6</v>
      </c>
      <c r="I979" s="221"/>
      <c r="J979" s="217"/>
      <c r="K979" s="217"/>
      <c r="L979" s="222"/>
      <c r="M979" s="223"/>
      <c r="N979" s="224"/>
      <c r="O979" s="224"/>
      <c r="P979" s="224"/>
      <c r="Q979" s="224"/>
      <c r="R979" s="224"/>
      <c r="S979" s="224"/>
      <c r="T979" s="225"/>
      <c r="AT979" s="226" t="s">
        <v>184</v>
      </c>
      <c r="AU979" s="226" t="s">
        <v>176</v>
      </c>
      <c r="AV979" s="14" t="s">
        <v>85</v>
      </c>
      <c r="AW979" s="14" t="s">
        <v>34</v>
      </c>
      <c r="AX979" s="14" t="s">
        <v>76</v>
      </c>
      <c r="AY979" s="226" t="s">
        <v>175</v>
      </c>
    </row>
    <row r="980" spans="1:65" s="2" customFormat="1" ht="24.2" customHeight="1">
      <c r="A980" s="35"/>
      <c r="B980" s="36"/>
      <c r="C980" s="192" t="s">
        <v>834</v>
      </c>
      <c r="D980" s="192" t="s">
        <v>178</v>
      </c>
      <c r="E980" s="193" t="s">
        <v>835</v>
      </c>
      <c r="F980" s="194" t="s">
        <v>836</v>
      </c>
      <c r="G980" s="195" t="s">
        <v>181</v>
      </c>
      <c r="H980" s="196">
        <v>3</v>
      </c>
      <c r="I980" s="197"/>
      <c r="J980" s="198">
        <f>ROUND(I980*H980,2)</f>
        <v>0</v>
      </c>
      <c r="K980" s="194" t="s">
        <v>224</v>
      </c>
      <c r="L980" s="40"/>
      <c r="M980" s="199" t="s">
        <v>1</v>
      </c>
      <c r="N980" s="200" t="s">
        <v>41</v>
      </c>
      <c r="O980" s="72"/>
      <c r="P980" s="201">
        <f>O980*H980</f>
        <v>0</v>
      </c>
      <c r="Q980" s="201">
        <v>0</v>
      </c>
      <c r="R980" s="201">
        <f>Q980*H980</f>
        <v>0</v>
      </c>
      <c r="S980" s="201">
        <v>0.14899999999999999</v>
      </c>
      <c r="T980" s="202">
        <f>S980*H980</f>
        <v>0.44699999999999995</v>
      </c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R980" s="203" t="s">
        <v>182</v>
      </c>
      <c r="AT980" s="203" t="s">
        <v>178</v>
      </c>
      <c r="AU980" s="203" t="s">
        <v>176</v>
      </c>
      <c r="AY980" s="18" t="s">
        <v>175</v>
      </c>
      <c r="BE980" s="204">
        <f>IF(N980="základní",J980,0)</f>
        <v>0</v>
      </c>
      <c r="BF980" s="204">
        <f>IF(N980="snížená",J980,0)</f>
        <v>0</v>
      </c>
      <c r="BG980" s="204">
        <f>IF(N980="zákl. přenesená",J980,0)</f>
        <v>0</v>
      </c>
      <c r="BH980" s="204">
        <f>IF(N980="sníž. přenesená",J980,0)</f>
        <v>0</v>
      </c>
      <c r="BI980" s="204">
        <f>IF(N980="nulová",J980,0)</f>
        <v>0</v>
      </c>
      <c r="BJ980" s="18" t="s">
        <v>83</v>
      </c>
      <c r="BK980" s="204">
        <f>ROUND(I980*H980,2)</f>
        <v>0</v>
      </c>
      <c r="BL980" s="18" t="s">
        <v>182</v>
      </c>
      <c r="BM980" s="203" t="s">
        <v>837</v>
      </c>
    </row>
    <row r="981" spans="1:65" s="2" customFormat="1" ht="11.25">
      <c r="A981" s="35"/>
      <c r="B981" s="36"/>
      <c r="C981" s="37"/>
      <c r="D981" s="227" t="s">
        <v>193</v>
      </c>
      <c r="E981" s="37"/>
      <c r="F981" s="228" t="s">
        <v>838</v>
      </c>
      <c r="G981" s="37"/>
      <c r="H981" s="37"/>
      <c r="I981" s="229"/>
      <c r="J981" s="37"/>
      <c r="K981" s="37"/>
      <c r="L981" s="40"/>
      <c r="M981" s="230"/>
      <c r="N981" s="231"/>
      <c r="O981" s="72"/>
      <c r="P981" s="72"/>
      <c r="Q981" s="72"/>
      <c r="R981" s="72"/>
      <c r="S981" s="72"/>
      <c r="T981" s="73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T981" s="18" t="s">
        <v>193</v>
      </c>
      <c r="AU981" s="18" t="s">
        <v>176</v>
      </c>
    </row>
    <row r="982" spans="1:65" s="13" customFormat="1" ht="11.25">
      <c r="B982" s="205"/>
      <c r="C982" s="206"/>
      <c r="D982" s="207" t="s">
        <v>184</v>
      </c>
      <c r="E982" s="208" t="s">
        <v>1</v>
      </c>
      <c r="F982" s="209" t="s">
        <v>185</v>
      </c>
      <c r="G982" s="206"/>
      <c r="H982" s="208" t="s">
        <v>1</v>
      </c>
      <c r="I982" s="210"/>
      <c r="J982" s="206"/>
      <c r="K982" s="206"/>
      <c r="L982" s="211"/>
      <c r="M982" s="212"/>
      <c r="N982" s="213"/>
      <c r="O982" s="213"/>
      <c r="P982" s="213"/>
      <c r="Q982" s="213"/>
      <c r="R982" s="213"/>
      <c r="S982" s="213"/>
      <c r="T982" s="214"/>
      <c r="AT982" s="215" t="s">
        <v>184</v>
      </c>
      <c r="AU982" s="215" t="s">
        <v>176</v>
      </c>
      <c r="AV982" s="13" t="s">
        <v>83</v>
      </c>
      <c r="AW982" s="13" t="s">
        <v>34</v>
      </c>
      <c r="AX982" s="13" t="s">
        <v>76</v>
      </c>
      <c r="AY982" s="215" t="s">
        <v>175</v>
      </c>
    </row>
    <row r="983" spans="1:65" s="13" customFormat="1" ht="11.25">
      <c r="B983" s="205"/>
      <c r="C983" s="206"/>
      <c r="D983" s="207" t="s">
        <v>184</v>
      </c>
      <c r="E983" s="208" t="s">
        <v>1</v>
      </c>
      <c r="F983" s="209" t="s">
        <v>186</v>
      </c>
      <c r="G983" s="206"/>
      <c r="H983" s="208" t="s">
        <v>1</v>
      </c>
      <c r="I983" s="210"/>
      <c r="J983" s="206"/>
      <c r="K983" s="206"/>
      <c r="L983" s="211"/>
      <c r="M983" s="212"/>
      <c r="N983" s="213"/>
      <c r="O983" s="213"/>
      <c r="P983" s="213"/>
      <c r="Q983" s="213"/>
      <c r="R983" s="213"/>
      <c r="S983" s="213"/>
      <c r="T983" s="214"/>
      <c r="AT983" s="215" t="s">
        <v>184</v>
      </c>
      <c r="AU983" s="215" t="s">
        <v>176</v>
      </c>
      <c r="AV983" s="13" t="s">
        <v>83</v>
      </c>
      <c r="AW983" s="13" t="s">
        <v>34</v>
      </c>
      <c r="AX983" s="13" t="s">
        <v>76</v>
      </c>
      <c r="AY983" s="215" t="s">
        <v>175</v>
      </c>
    </row>
    <row r="984" spans="1:65" s="13" customFormat="1" ht="11.25">
      <c r="B984" s="205"/>
      <c r="C984" s="206"/>
      <c r="D984" s="207" t="s">
        <v>184</v>
      </c>
      <c r="E984" s="208" t="s">
        <v>1</v>
      </c>
      <c r="F984" s="209" t="s">
        <v>187</v>
      </c>
      <c r="G984" s="206"/>
      <c r="H984" s="208" t="s">
        <v>1</v>
      </c>
      <c r="I984" s="210"/>
      <c r="J984" s="206"/>
      <c r="K984" s="206"/>
      <c r="L984" s="211"/>
      <c r="M984" s="212"/>
      <c r="N984" s="213"/>
      <c r="O984" s="213"/>
      <c r="P984" s="213"/>
      <c r="Q984" s="213"/>
      <c r="R984" s="213"/>
      <c r="S984" s="213"/>
      <c r="T984" s="214"/>
      <c r="AT984" s="215" t="s">
        <v>184</v>
      </c>
      <c r="AU984" s="215" t="s">
        <v>176</v>
      </c>
      <c r="AV984" s="13" t="s">
        <v>83</v>
      </c>
      <c r="AW984" s="13" t="s">
        <v>34</v>
      </c>
      <c r="AX984" s="13" t="s">
        <v>76</v>
      </c>
      <c r="AY984" s="215" t="s">
        <v>175</v>
      </c>
    </row>
    <row r="985" spans="1:65" s="14" customFormat="1" ht="11.25">
      <c r="B985" s="216"/>
      <c r="C985" s="217"/>
      <c r="D985" s="207" t="s">
        <v>184</v>
      </c>
      <c r="E985" s="218" t="s">
        <v>1</v>
      </c>
      <c r="F985" s="219" t="s">
        <v>176</v>
      </c>
      <c r="G985" s="217"/>
      <c r="H985" s="220">
        <v>3</v>
      </c>
      <c r="I985" s="221"/>
      <c r="J985" s="217"/>
      <c r="K985" s="217"/>
      <c r="L985" s="222"/>
      <c r="M985" s="223"/>
      <c r="N985" s="224"/>
      <c r="O985" s="224"/>
      <c r="P985" s="224"/>
      <c r="Q985" s="224"/>
      <c r="R985" s="224"/>
      <c r="S985" s="224"/>
      <c r="T985" s="225"/>
      <c r="AT985" s="226" t="s">
        <v>184</v>
      </c>
      <c r="AU985" s="226" t="s">
        <v>176</v>
      </c>
      <c r="AV985" s="14" t="s">
        <v>85</v>
      </c>
      <c r="AW985" s="14" t="s">
        <v>34</v>
      </c>
      <c r="AX985" s="14" t="s">
        <v>76</v>
      </c>
      <c r="AY985" s="226" t="s">
        <v>175</v>
      </c>
    </row>
    <row r="986" spans="1:65" s="2" customFormat="1" ht="24.2" customHeight="1">
      <c r="A986" s="35"/>
      <c r="B986" s="36"/>
      <c r="C986" s="192" t="s">
        <v>839</v>
      </c>
      <c r="D986" s="192" t="s">
        <v>178</v>
      </c>
      <c r="E986" s="193" t="s">
        <v>840</v>
      </c>
      <c r="F986" s="194" t="s">
        <v>841</v>
      </c>
      <c r="G986" s="195" t="s">
        <v>242</v>
      </c>
      <c r="H986" s="196">
        <v>3.08</v>
      </c>
      <c r="I986" s="197"/>
      <c r="J986" s="198">
        <f>ROUND(I986*H986,2)</f>
        <v>0</v>
      </c>
      <c r="K986" s="194" t="s">
        <v>224</v>
      </c>
      <c r="L986" s="40"/>
      <c r="M986" s="199" t="s">
        <v>1</v>
      </c>
      <c r="N986" s="200" t="s">
        <v>41</v>
      </c>
      <c r="O986" s="72"/>
      <c r="P986" s="201">
        <f>O986*H986</f>
        <v>0</v>
      </c>
      <c r="Q986" s="201">
        <v>0</v>
      </c>
      <c r="R986" s="201">
        <f>Q986*H986</f>
        <v>0</v>
      </c>
      <c r="S986" s="201">
        <v>0.27</v>
      </c>
      <c r="T986" s="202">
        <f>S986*H986</f>
        <v>0.83160000000000012</v>
      </c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R986" s="203" t="s">
        <v>182</v>
      </c>
      <c r="AT986" s="203" t="s">
        <v>178</v>
      </c>
      <c r="AU986" s="203" t="s">
        <v>176</v>
      </c>
      <c r="AY986" s="18" t="s">
        <v>175</v>
      </c>
      <c r="BE986" s="204">
        <f>IF(N986="základní",J986,0)</f>
        <v>0</v>
      </c>
      <c r="BF986" s="204">
        <f>IF(N986="snížená",J986,0)</f>
        <v>0</v>
      </c>
      <c r="BG986" s="204">
        <f>IF(N986="zákl. přenesená",J986,0)</f>
        <v>0</v>
      </c>
      <c r="BH986" s="204">
        <f>IF(N986="sníž. přenesená",J986,0)</f>
        <v>0</v>
      </c>
      <c r="BI986" s="204">
        <f>IF(N986="nulová",J986,0)</f>
        <v>0</v>
      </c>
      <c r="BJ986" s="18" t="s">
        <v>83</v>
      </c>
      <c r="BK986" s="204">
        <f>ROUND(I986*H986,2)</f>
        <v>0</v>
      </c>
      <c r="BL986" s="18" t="s">
        <v>182</v>
      </c>
      <c r="BM986" s="203" t="s">
        <v>842</v>
      </c>
    </row>
    <row r="987" spans="1:65" s="2" customFormat="1" ht="11.25">
      <c r="A987" s="35"/>
      <c r="B987" s="36"/>
      <c r="C987" s="37"/>
      <c r="D987" s="227" t="s">
        <v>193</v>
      </c>
      <c r="E987" s="37"/>
      <c r="F987" s="228" t="s">
        <v>843</v>
      </c>
      <c r="G987" s="37"/>
      <c r="H987" s="37"/>
      <c r="I987" s="229"/>
      <c r="J987" s="37"/>
      <c r="K987" s="37"/>
      <c r="L987" s="40"/>
      <c r="M987" s="230"/>
      <c r="N987" s="231"/>
      <c r="O987" s="72"/>
      <c r="P987" s="72"/>
      <c r="Q987" s="72"/>
      <c r="R987" s="72"/>
      <c r="S987" s="72"/>
      <c r="T987" s="73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T987" s="18" t="s">
        <v>193</v>
      </c>
      <c r="AU987" s="18" t="s">
        <v>176</v>
      </c>
    </row>
    <row r="988" spans="1:65" s="13" customFormat="1" ht="22.5">
      <c r="B988" s="205"/>
      <c r="C988" s="206"/>
      <c r="D988" s="207" t="s">
        <v>184</v>
      </c>
      <c r="E988" s="208" t="s">
        <v>1</v>
      </c>
      <c r="F988" s="209" t="s">
        <v>206</v>
      </c>
      <c r="G988" s="206"/>
      <c r="H988" s="208" t="s">
        <v>1</v>
      </c>
      <c r="I988" s="210"/>
      <c r="J988" s="206"/>
      <c r="K988" s="206"/>
      <c r="L988" s="211"/>
      <c r="M988" s="212"/>
      <c r="N988" s="213"/>
      <c r="O988" s="213"/>
      <c r="P988" s="213"/>
      <c r="Q988" s="213"/>
      <c r="R988" s="213"/>
      <c r="S988" s="213"/>
      <c r="T988" s="214"/>
      <c r="AT988" s="215" t="s">
        <v>184</v>
      </c>
      <c r="AU988" s="215" t="s">
        <v>176</v>
      </c>
      <c r="AV988" s="13" t="s">
        <v>83</v>
      </c>
      <c r="AW988" s="13" t="s">
        <v>34</v>
      </c>
      <c r="AX988" s="13" t="s">
        <v>76</v>
      </c>
      <c r="AY988" s="215" t="s">
        <v>175</v>
      </c>
    </row>
    <row r="989" spans="1:65" s="13" customFormat="1" ht="11.25">
      <c r="B989" s="205"/>
      <c r="C989" s="206"/>
      <c r="D989" s="207" t="s">
        <v>184</v>
      </c>
      <c r="E989" s="208" t="s">
        <v>1</v>
      </c>
      <c r="F989" s="209" t="s">
        <v>187</v>
      </c>
      <c r="G989" s="206"/>
      <c r="H989" s="208" t="s">
        <v>1</v>
      </c>
      <c r="I989" s="210"/>
      <c r="J989" s="206"/>
      <c r="K989" s="206"/>
      <c r="L989" s="211"/>
      <c r="M989" s="212"/>
      <c r="N989" s="213"/>
      <c r="O989" s="213"/>
      <c r="P989" s="213"/>
      <c r="Q989" s="213"/>
      <c r="R989" s="213"/>
      <c r="S989" s="213"/>
      <c r="T989" s="214"/>
      <c r="AT989" s="215" t="s">
        <v>184</v>
      </c>
      <c r="AU989" s="215" t="s">
        <v>176</v>
      </c>
      <c r="AV989" s="13" t="s">
        <v>83</v>
      </c>
      <c r="AW989" s="13" t="s">
        <v>34</v>
      </c>
      <c r="AX989" s="13" t="s">
        <v>76</v>
      </c>
      <c r="AY989" s="215" t="s">
        <v>175</v>
      </c>
    </row>
    <row r="990" spans="1:65" s="13" customFormat="1" ht="11.25">
      <c r="B990" s="205"/>
      <c r="C990" s="206"/>
      <c r="D990" s="207" t="s">
        <v>184</v>
      </c>
      <c r="E990" s="208" t="s">
        <v>1</v>
      </c>
      <c r="F990" s="209" t="s">
        <v>207</v>
      </c>
      <c r="G990" s="206"/>
      <c r="H990" s="208" t="s">
        <v>1</v>
      </c>
      <c r="I990" s="210"/>
      <c r="J990" s="206"/>
      <c r="K990" s="206"/>
      <c r="L990" s="211"/>
      <c r="M990" s="212"/>
      <c r="N990" s="213"/>
      <c r="O990" s="213"/>
      <c r="P990" s="213"/>
      <c r="Q990" s="213"/>
      <c r="R990" s="213"/>
      <c r="S990" s="213"/>
      <c r="T990" s="214"/>
      <c r="AT990" s="215" t="s">
        <v>184</v>
      </c>
      <c r="AU990" s="215" t="s">
        <v>176</v>
      </c>
      <c r="AV990" s="13" t="s">
        <v>83</v>
      </c>
      <c r="AW990" s="13" t="s">
        <v>34</v>
      </c>
      <c r="AX990" s="13" t="s">
        <v>76</v>
      </c>
      <c r="AY990" s="215" t="s">
        <v>175</v>
      </c>
    </row>
    <row r="991" spans="1:65" s="14" customFormat="1" ht="11.25">
      <c r="B991" s="216"/>
      <c r="C991" s="217"/>
      <c r="D991" s="207" t="s">
        <v>184</v>
      </c>
      <c r="E991" s="218" t="s">
        <v>1</v>
      </c>
      <c r="F991" s="219" t="s">
        <v>844</v>
      </c>
      <c r="G991" s="217"/>
      <c r="H991" s="220">
        <v>3.08</v>
      </c>
      <c r="I991" s="221"/>
      <c r="J991" s="217"/>
      <c r="K991" s="217"/>
      <c r="L991" s="222"/>
      <c r="M991" s="223"/>
      <c r="N991" s="224"/>
      <c r="O991" s="224"/>
      <c r="P991" s="224"/>
      <c r="Q991" s="224"/>
      <c r="R991" s="224"/>
      <c r="S991" s="224"/>
      <c r="T991" s="225"/>
      <c r="AT991" s="226" t="s">
        <v>184</v>
      </c>
      <c r="AU991" s="226" t="s">
        <v>176</v>
      </c>
      <c r="AV991" s="14" t="s">
        <v>85</v>
      </c>
      <c r="AW991" s="14" t="s">
        <v>34</v>
      </c>
      <c r="AX991" s="14" t="s">
        <v>76</v>
      </c>
      <c r="AY991" s="226" t="s">
        <v>175</v>
      </c>
    </row>
    <row r="992" spans="1:65" s="2" customFormat="1" ht="24.2" customHeight="1">
      <c r="A992" s="35"/>
      <c r="B992" s="36"/>
      <c r="C992" s="192" t="s">
        <v>845</v>
      </c>
      <c r="D992" s="192" t="s">
        <v>178</v>
      </c>
      <c r="E992" s="193" t="s">
        <v>846</v>
      </c>
      <c r="F992" s="194" t="s">
        <v>847</v>
      </c>
      <c r="G992" s="195" t="s">
        <v>181</v>
      </c>
      <c r="H992" s="196">
        <v>8</v>
      </c>
      <c r="I992" s="197"/>
      <c r="J992" s="198">
        <f>ROUND(I992*H992,2)</f>
        <v>0</v>
      </c>
      <c r="K992" s="194" t="s">
        <v>224</v>
      </c>
      <c r="L992" s="40"/>
      <c r="M992" s="199" t="s">
        <v>1</v>
      </c>
      <c r="N992" s="200" t="s">
        <v>41</v>
      </c>
      <c r="O992" s="72"/>
      <c r="P992" s="201">
        <f>O992*H992</f>
        <v>0</v>
      </c>
      <c r="Q992" s="201">
        <v>0</v>
      </c>
      <c r="R992" s="201">
        <f>Q992*H992</f>
        <v>0</v>
      </c>
      <c r="S992" s="201">
        <v>7.6999999999999999E-2</v>
      </c>
      <c r="T992" s="202">
        <f>S992*H992</f>
        <v>0.61599999999999999</v>
      </c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R992" s="203" t="s">
        <v>182</v>
      </c>
      <c r="AT992" s="203" t="s">
        <v>178</v>
      </c>
      <c r="AU992" s="203" t="s">
        <v>176</v>
      </c>
      <c r="AY992" s="18" t="s">
        <v>175</v>
      </c>
      <c r="BE992" s="204">
        <f>IF(N992="základní",J992,0)</f>
        <v>0</v>
      </c>
      <c r="BF992" s="204">
        <f>IF(N992="snížená",J992,0)</f>
        <v>0</v>
      </c>
      <c r="BG992" s="204">
        <f>IF(N992="zákl. přenesená",J992,0)</f>
        <v>0</v>
      </c>
      <c r="BH992" s="204">
        <f>IF(N992="sníž. přenesená",J992,0)</f>
        <v>0</v>
      </c>
      <c r="BI992" s="204">
        <f>IF(N992="nulová",J992,0)</f>
        <v>0</v>
      </c>
      <c r="BJ992" s="18" t="s">
        <v>83</v>
      </c>
      <c r="BK992" s="204">
        <f>ROUND(I992*H992,2)</f>
        <v>0</v>
      </c>
      <c r="BL992" s="18" t="s">
        <v>182</v>
      </c>
      <c r="BM992" s="203" t="s">
        <v>848</v>
      </c>
    </row>
    <row r="993" spans="1:65" s="2" customFormat="1" ht="11.25">
      <c r="A993" s="35"/>
      <c r="B993" s="36"/>
      <c r="C993" s="37"/>
      <c r="D993" s="227" t="s">
        <v>193</v>
      </c>
      <c r="E993" s="37"/>
      <c r="F993" s="228" t="s">
        <v>849</v>
      </c>
      <c r="G993" s="37"/>
      <c r="H993" s="37"/>
      <c r="I993" s="229"/>
      <c r="J993" s="37"/>
      <c r="K993" s="37"/>
      <c r="L993" s="40"/>
      <c r="M993" s="230"/>
      <c r="N993" s="231"/>
      <c r="O993" s="72"/>
      <c r="P993" s="72"/>
      <c r="Q993" s="72"/>
      <c r="R993" s="72"/>
      <c r="S993" s="72"/>
      <c r="T993" s="73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T993" s="18" t="s">
        <v>193</v>
      </c>
      <c r="AU993" s="18" t="s">
        <v>176</v>
      </c>
    </row>
    <row r="994" spans="1:65" s="13" customFormat="1" ht="11.25">
      <c r="B994" s="205"/>
      <c r="C994" s="206"/>
      <c r="D994" s="207" t="s">
        <v>184</v>
      </c>
      <c r="E994" s="208" t="s">
        <v>1</v>
      </c>
      <c r="F994" s="209" t="s">
        <v>185</v>
      </c>
      <c r="G994" s="206"/>
      <c r="H994" s="208" t="s">
        <v>1</v>
      </c>
      <c r="I994" s="210"/>
      <c r="J994" s="206"/>
      <c r="K994" s="206"/>
      <c r="L994" s="211"/>
      <c r="M994" s="212"/>
      <c r="N994" s="213"/>
      <c r="O994" s="213"/>
      <c r="P994" s="213"/>
      <c r="Q994" s="213"/>
      <c r="R994" s="213"/>
      <c r="S994" s="213"/>
      <c r="T994" s="214"/>
      <c r="AT994" s="215" t="s">
        <v>184</v>
      </c>
      <c r="AU994" s="215" t="s">
        <v>176</v>
      </c>
      <c r="AV994" s="13" t="s">
        <v>83</v>
      </c>
      <c r="AW994" s="13" t="s">
        <v>34</v>
      </c>
      <c r="AX994" s="13" t="s">
        <v>76</v>
      </c>
      <c r="AY994" s="215" t="s">
        <v>175</v>
      </c>
    </row>
    <row r="995" spans="1:65" s="13" customFormat="1" ht="11.25">
      <c r="B995" s="205"/>
      <c r="C995" s="206"/>
      <c r="D995" s="207" t="s">
        <v>184</v>
      </c>
      <c r="E995" s="208" t="s">
        <v>1</v>
      </c>
      <c r="F995" s="209" t="s">
        <v>186</v>
      </c>
      <c r="G995" s="206"/>
      <c r="H995" s="208" t="s">
        <v>1</v>
      </c>
      <c r="I995" s="210"/>
      <c r="J995" s="206"/>
      <c r="K995" s="206"/>
      <c r="L995" s="211"/>
      <c r="M995" s="212"/>
      <c r="N995" s="213"/>
      <c r="O995" s="213"/>
      <c r="P995" s="213"/>
      <c r="Q995" s="213"/>
      <c r="R995" s="213"/>
      <c r="S995" s="213"/>
      <c r="T995" s="214"/>
      <c r="AT995" s="215" t="s">
        <v>184</v>
      </c>
      <c r="AU995" s="215" t="s">
        <v>176</v>
      </c>
      <c r="AV995" s="13" t="s">
        <v>83</v>
      </c>
      <c r="AW995" s="13" t="s">
        <v>34</v>
      </c>
      <c r="AX995" s="13" t="s">
        <v>76</v>
      </c>
      <c r="AY995" s="215" t="s">
        <v>175</v>
      </c>
    </row>
    <row r="996" spans="1:65" s="13" customFormat="1" ht="11.25">
      <c r="B996" s="205"/>
      <c r="C996" s="206"/>
      <c r="D996" s="207" t="s">
        <v>184</v>
      </c>
      <c r="E996" s="208" t="s">
        <v>1</v>
      </c>
      <c r="F996" s="209" t="s">
        <v>187</v>
      </c>
      <c r="G996" s="206"/>
      <c r="H996" s="208" t="s">
        <v>1</v>
      </c>
      <c r="I996" s="210"/>
      <c r="J996" s="206"/>
      <c r="K996" s="206"/>
      <c r="L996" s="211"/>
      <c r="M996" s="212"/>
      <c r="N996" s="213"/>
      <c r="O996" s="213"/>
      <c r="P996" s="213"/>
      <c r="Q996" s="213"/>
      <c r="R996" s="213"/>
      <c r="S996" s="213"/>
      <c r="T996" s="214"/>
      <c r="AT996" s="215" t="s">
        <v>184</v>
      </c>
      <c r="AU996" s="215" t="s">
        <v>176</v>
      </c>
      <c r="AV996" s="13" t="s">
        <v>83</v>
      </c>
      <c r="AW996" s="13" t="s">
        <v>34</v>
      </c>
      <c r="AX996" s="13" t="s">
        <v>76</v>
      </c>
      <c r="AY996" s="215" t="s">
        <v>175</v>
      </c>
    </row>
    <row r="997" spans="1:65" s="14" customFormat="1" ht="11.25">
      <c r="B997" s="216"/>
      <c r="C997" s="217"/>
      <c r="D997" s="207" t="s">
        <v>184</v>
      </c>
      <c r="E997" s="218" t="s">
        <v>1</v>
      </c>
      <c r="F997" s="219" t="s">
        <v>239</v>
      </c>
      <c r="G997" s="217"/>
      <c r="H997" s="220">
        <v>8</v>
      </c>
      <c r="I997" s="221"/>
      <c r="J997" s="217"/>
      <c r="K997" s="217"/>
      <c r="L997" s="222"/>
      <c r="M997" s="223"/>
      <c r="N997" s="224"/>
      <c r="O997" s="224"/>
      <c r="P997" s="224"/>
      <c r="Q997" s="224"/>
      <c r="R997" s="224"/>
      <c r="S997" s="224"/>
      <c r="T997" s="225"/>
      <c r="AT997" s="226" t="s">
        <v>184</v>
      </c>
      <c r="AU997" s="226" t="s">
        <v>176</v>
      </c>
      <c r="AV997" s="14" t="s">
        <v>85</v>
      </c>
      <c r="AW997" s="14" t="s">
        <v>34</v>
      </c>
      <c r="AX997" s="14" t="s">
        <v>76</v>
      </c>
      <c r="AY997" s="226" t="s">
        <v>175</v>
      </c>
    </row>
    <row r="998" spans="1:65" s="2" customFormat="1" ht="24.2" customHeight="1">
      <c r="A998" s="35"/>
      <c r="B998" s="36"/>
      <c r="C998" s="192" t="s">
        <v>850</v>
      </c>
      <c r="D998" s="192" t="s">
        <v>178</v>
      </c>
      <c r="E998" s="193" t="s">
        <v>851</v>
      </c>
      <c r="F998" s="194" t="s">
        <v>852</v>
      </c>
      <c r="G998" s="195" t="s">
        <v>181</v>
      </c>
      <c r="H998" s="196">
        <v>5</v>
      </c>
      <c r="I998" s="197"/>
      <c r="J998" s="198">
        <f>ROUND(I998*H998,2)</f>
        <v>0</v>
      </c>
      <c r="K998" s="194" t="s">
        <v>224</v>
      </c>
      <c r="L998" s="40"/>
      <c r="M998" s="199" t="s">
        <v>1</v>
      </c>
      <c r="N998" s="200" t="s">
        <v>41</v>
      </c>
      <c r="O998" s="72"/>
      <c r="P998" s="201">
        <f>O998*H998</f>
        <v>0</v>
      </c>
      <c r="Q998" s="201">
        <v>0</v>
      </c>
      <c r="R998" s="201">
        <f>Q998*H998</f>
        <v>0</v>
      </c>
      <c r="S998" s="201">
        <v>0.154</v>
      </c>
      <c r="T998" s="202">
        <f>S998*H998</f>
        <v>0.77</v>
      </c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R998" s="203" t="s">
        <v>182</v>
      </c>
      <c r="AT998" s="203" t="s">
        <v>178</v>
      </c>
      <c r="AU998" s="203" t="s">
        <v>176</v>
      </c>
      <c r="AY998" s="18" t="s">
        <v>175</v>
      </c>
      <c r="BE998" s="204">
        <f>IF(N998="základní",J998,0)</f>
        <v>0</v>
      </c>
      <c r="BF998" s="204">
        <f>IF(N998="snížená",J998,0)</f>
        <v>0</v>
      </c>
      <c r="BG998" s="204">
        <f>IF(N998="zákl. přenesená",J998,0)</f>
        <v>0</v>
      </c>
      <c r="BH998" s="204">
        <f>IF(N998="sníž. přenesená",J998,0)</f>
        <v>0</v>
      </c>
      <c r="BI998" s="204">
        <f>IF(N998="nulová",J998,0)</f>
        <v>0</v>
      </c>
      <c r="BJ998" s="18" t="s">
        <v>83</v>
      </c>
      <c r="BK998" s="204">
        <f>ROUND(I998*H998,2)</f>
        <v>0</v>
      </c>
      <c r="BL998" s="18" t="s">
        <v>182</v>
      </c>
      <c r="BM998" s="203" t="s">
        <v>853</v>
      </c>
    </row>
    <row r="999" spans="1:65" s="2" customFormat="1" ht="11.25">
      <c r="A999" s="35"/>
      <c r="B999" s="36"/>
      <c r="C999" s="37"/>
      <c r="D999" s="227" t="s">
        <v>193</v>
      </c>
      <c r="E999" s="37"/>
      <c r="F999" s="228" t="s">
        <v>854</v>
      </c>
      <c r="G999" s="37"/>
      <c r="H999" s="37"/>
      <c r="I999" s="229"/>
      <c r="J999" s="37"/>
      <c r="K999" s="37"/>
      <c r="L999" s="40"/>
      <c r="M999" s="230"/>
      <c r="N999" s="231"/>
      <c r="O999" s="72"/>
      <c r="P999" s="72"/>
      <c r="Q999" s="72"/>
      <c r="R999" s="72"/>
      <c r="S999" s="72"/>
      <c r="T999" s="73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T999" s="18" t="s">
        <v>193</v>
      </c>
      <c r="AU999" s="18" t="s">
        <v>176</v>
      </c>
    </row>
    <row r="1000" spans="1:65" s="13" customFormat="1" ht="11.25">
      <c r="B1000" s="205"/>
      <c r="C1000" s="206"/>
      <c r="D1000" s="207" t="s">
        <v>184</v>
      </c>
      <c r="E1000" s="208" t="s">
        <v>1</v>
      </c>
      <c r="F1000" s="209" t="s">
        <v>185</v>
      </c>
      <c r="G1000" s="206"/>
      <c r="H1000" s="208" t="s">
        <v>1</v>
      </c>
      <c r="I1000" s="210"/>
      <c r="J1000" s="206"/>
      <c r="K1000" s="206"/>
      <c r="L1000" s="211"/>
      <c r="M1000" s="212"/>
      <c r="N1000" s="213"/>
      <c r="O1000" s="213"/>
      <c r="P1000" s="213"/>
      <c r="Q1000" s="213"/>
      <c r="R1000" s="213"/>
      <c r="S1000" s="213"/>
      <c r="T1000" s="214"/>
      <c r="AT1000" s="215" t="s">
        <v>184</v>
      </c>
      <c r="AU1000" s="215" t="s">
        <v>176</v>
      </c>
      <c r="AV1000" s="13" t="s">
        <v>83</v>
      </c>
      <c r="AW1000" s="13" t="s">
        <v>34</v>
      </c>
      <c r="AX1000" s="13" t="s">
        <v>76</v>
      </c>
      <c r="AY1000" s="215" t="s">
        <v>175</v>
      </c>
    </row>
    <row r="1001" spans="1:65" s="13" customFormat="1" ht="11.25">
      <c r="B1001" s="205"/>
      <c r="C1001" s="206"/>
      <c r="D1001" s="207" t="s">
        <v>184</v>
      </c>
      <c r="E1001" s="208" t="s">
        <v>1</v>
      </c>
      <c r="F1001" s="209" t="s">
        <v>186</v>
      </c>
      <c r="G1001" s="206"/>
      <c r="H1001" s="208" t="s">
        <v>1</v>
      </c>
      <c r="I1001" s="210"/>
      <c r="J1001" s="206"/>
      <c r="K1001" s="206"/>
      <c r="L1001" s="211"/>
      <c r="M1001" s="212"/>
      <c r="N1001" s="213"/>
      <c r="O1001" s="213"/>
      <c r="P1001" s="213"/>
      <c r="Q1001" s="213"/>
      <c r="R1001" s="213"/>
      <c r="S1001" s="213"/>
      <c r="T1001" s="214"/>
      <c r="AT1001" s="215" t="s">
        <v>184</v>
      </c>
      <c r="AU1001" s="215" t="s">
        <v>176</v>
      </c>
      <c r="AV1001" s="13" t="s">
        <v>83</v>
      </c>
      <c r="AW1001" s="13" t="s">
        <v>34</v>
      </c>
      <c r="AX1001" s="13" t="s">
        <v>76</v>
      </c>
      <c r="AY1001" s="215" t="s">
        <v>175</v>
      </c>
    </row>
    <row r="1002" spans="1:65" s="13" customFormat="1" ht="11.25">
      <c r="B1002" s="205"/>
      <c r="C1002" s="206"/>
      <c r="D1002" s="207" t="s">
        <v>184</v>
      </c>
      <c r="E1002" s="208" t="s">
        <v>1</v>
      </c>
      <c r="F1002" s="209" t="s">
        <v>187</v>
      </c>
      <c r="G1002" s="206"/>
      <c r="H1002" s="208" t="s">
        <v>1</v>
      </c>
      <c r="I1002" s="210"/>
      <c r="J1002" s="206"/>
      <c r="K1002" s="206"/>
      <c r="L1002" s="211"/>
      <c r="M1002" s="212"/>
      <c r="N1002" s="213"/>
      <c r="O1002" s="213"/>
      <c r="P1002" s="213"/>
      <c r="Q1002" s="213"/>
      <c r="R1002" s="213"/>
      <c r="S1002" s="213"/>
      <c r="T1002" s="214"/>
      <c r="AT1002" s="215" t="s">
        <v>184</v>
      </c>
      <c r="AU1002" s="215" t="s">
        <v>176</v>
      </c>
      <c r="AV1002" s="13" t="s">
        <v>83</v>
      </c>
      <c r="AW1002" s="13" t="s">
        <v>34</v>
      </c>
      <c r="AX1002" s="13" t="s">
        <v>76</v>
      </c>
      <c r="AY1002" s="215" t="s">
        <v>175</v>
      </c>
    </row>
    <row r="1003" spans="1:65" s="14" customFormat="1" ht="11.25">
      <c r="B1003" s="216"/>
      <c r="C1003" s="217"/>
      <c r="D1003" s="207" t="s">
        <v>184</v>
      </c>
      <c r="E1003" s="218" t="s">
        <v>1</v>
      </c>
      <c r="F1003" s="219" t="s">
        <v>209</v>
      </c>
      <c r="G1003" s="217"/>
      <c r="H1003" s="220">
        <v>5</v>
      </c>
      <c r="I1003" s="221"/>
      <c r="J1003" s="217"/>
      <c r="K1003" s="217"/>
      <c r="L1003" s="222"/>
      <c r="M1003" s="223"/>
      <c r="N1003" s="224"/>
      <c r="O1003" s="224"/>
      <c r="P1003" s="224"/>
      <c r="Q1003" s="224"/>
      <c r="R1003" s="224"/>
      <c r="S1003" s="224"/>
      <c r="T1003" s="225"/>
      <c r="AT1003" s="226" t="s">
        <v>184</v>
      </c>
      <c r="AU1003" s="226" t="s">
        <v>176</v>
      </c>
      <c r="AV1003" s="14" t="s">
        <v>85</v>
      </c>
      <c r="AW1003" s="14" t="s">
        <v>34</v>
      </c>
      <c r="AX1003" s="14" t="s">
        <v>76</v>
      </c>
      <c r="AY1003" s="226" t="s">
        <v>175</v>
      </c>
    </row>
    <row r="1004" spans="1:65" s="2" customFormat="1" ht="24.2" customHeight="1">
      <c r="A1004" s="35"/>
      <c r="B1004" s="36"/>
      <c r="C1004" s="192" t="s">
        <v>855</v>
      </c>
      <c r="D1004" s="192" t="s">
        <v>178</v>
      </c>
      <c r="E1004" s="193" t="s">
        <v>856</v>
      </c>
      <c r="F1004" s="194" t="s">
        <v>857</v>
      </c>
      <c r="G1004" s="195" t="s">
        <v>181</v>
      </c>
      <c r="H1004" s="196">
        <v>6</v>
      </c>
      <c r="I1004" s="197"/>
      <c r="J1004" s="198">
        <f>ROUND(I1004*H1004,2)</f>
        <v>0</v>
      </c>
      <c r="K1004" s="194" t="s">
        <v>224</v>
      </c>
      <c r="L1004" s="40"/>
      <c r="M1004" s="199" t="s">
        <v>1</v>
      </c>
      <c r="N1004" s="200" t="s">
        <v>41</v>
      </c>
      <c r="O1004" s="72"/>
      <c r="P1004" s="201">
        <f>O1004*H1004</f>
        <v>0</v>
      </c>
      <c r="Q1004" s="201">
        <v>0</v>
      </c>
      <c r="R1004" s="201">
        <f>Q1004*H1004</f>
        <v>0</v>
      </c>
      <c r="S1004" s="201">
        <v>0.38400000000000001</v>
      </c>
      <c r="T1004" s="202">
        <f>S1004*H1004</f>
        <v>2.3040000000000003</v>
      </c>
      <c r="U1004" s="35"/>
      <c r="V1004" s="35"/>
      <c r="W1004" s="35"/>
      <c r="X1004" s="35"/>
      <c r="Y1004" s="35"/>
      <c r="Z1004" s="35"/>
      <c r="AA1004" s="35"/>
      <c r="AB1004" s="35"/>
      <c r="AC1004" s="35"/>
      <c r="AD1004" s="35"/>
      <c r="AE1004" s="35"/>
      <c r="AR1004" s="203" t="s">
        <v>182</v>
      </c>
      <c r="AT1004" s="203" t="s">
        <v>178</v>
      </c>
      <c r="AU1004" s="203" t="s">
        <v>176</v>
      </c>
      <c r="AY1004" s="18" t="s">
        <v>175</v>
      </c>
      <c r="BE1004" s="204">
        <f>IF(N1004="základní",J1004,0)</f>
        <v>0</v>
      </c>
      <c r="BF1004" s="204">
        <f>IF(N1004="snížená",J1004,0)</f>
        <v>0</v>
      </c>
      <c r="BG1004" s="204">
        <f>IF(N1004="zákl. přenesená",J1004,0)</f>
        <v>0</v>
      </c>
      <c r="BH1004" s="204">
        <f>IF(N1004="sníž. přenesená",J1004,0)</f>
        <v>0</v>
      </c>
      <c r="BI1004" s="204">
        <f>IF(N1004="nulová",J1004,0)</f>
        <v>0</v>
      </c>
      <c r="BJ1004" s="18" t="s">
        <v>83</v>
      </c>
      <c r="BK1004" s="204">
        <f>ROUND(I1004*H1004,2)</f>
        <v>0</v>
      </c>
      <c r="BL1004" s="18" t="s">
        <v>182</v>
      </c>
      <c r="BM1004" s="203" t="s">
        <v>858</v>
      </c>
    </row>
    <row r="1005" spans="1:65" s="2" customFormat="1" ht="11.25">
      <c r="A1005" s="35"/>
      <c r="B1005" s="36"/>
      <c r="C1005" s="37"/>
      <c r="D1005" s="227" t="s">
        <v>193</v>
      </c>
      <c r="E1005" s="37"/>
      <c r="F1005" s="228" t="s">
        <v>859</v>
      </c>
      <c r="G1005" s="37"/>
      <c r="H1005" s="37"/>
      <c r="I1005" s="229"/>
      <c r="J1005" s="37"/>
      <c r="K1005" s="37"/>
      <c r="L1005" s="40"/>
      <c r="M1005" s="230"/>
      <c r="N1005" s="231"/>
      <c r="O1005" s="72"/>
      <c r="P1005" s="72"/>
      <c r="Q1005" s="72"/>
      <c r="R1005" s="72"/>
      <c r="S1005" s="72"/>
      <c r="T1005" s="73"/>
      <c r="U1005" s="35"/>
      <c r="V1005" s="35"/>
      <c r="W1005" s="35"/>
      <c r="X1005" s="35"/>
      <c r="Y1005" s="35"/>
      <c r="Z1005" s="35"/>
      <c r="AA1005" s="35"/>
      <c r="AB1005" s="35"/>
      <c r="AC1005" s="35"/>
      <c r="AD1005" s="35"/>
      <c r="AE1005" s="35"/>
      <c r="AT1005" s="18" t="s">
        <v>193</v>
      </c>
      <c r="AU1005" s="18" t="s">
        <v>176</v>
      </c>
    </row>
    <row r="1006" spans="1:65" s="13" customFormat="1" ht="11.25">
      <c r="B1006" s="205"/>
      <c r="C1006" s="206"/>
      <c r="D1006" s="207" t="s">
        <v>184</v>
      </c>
      <c r="E1006" s="208" t="s">
        <v>1</v>
      </c>
      <c r="F1006" s="209" t="s">
        <v>185</v>
      </c>
      <c r="G1006" s="206"/>
      <c r="H1006" s="208" t="s">
        <v>1</v>
      </c>
      <c r="I1006" s="210"/>
      <c r="J1006" s="206"/>
      <c r="K1006" s="206"/>
      <c r="L1006" s="211"/>
      <c r="M1006" s="212"/>
      <c r="N1006" s="213"/>
      <c r="O1006" s="213"/>
      <c r="P1006" s="213"/>
      <c r="Q1006" s="213"/>
      <c r="R1006" s="213"/>
      <c r="S1006" s="213"/>
      <c r="T1006" s="214"/>
      <c r="AT1006" s="215" t="s">
        <v>184</v>
      </c>
      <c r="AU1006" s="215" t="s">
        <v>176</v>
      </c>
      <c r="AV1006" s="13" t="s">
        <v>83</v>
      </c>
      <c r="AW1006" s="13" t="s">
        <v>34</v>
      </c>
      <c r="AX1006" s="13" t="s">
        <v>76</v>
      </c>
      <c r="AY1006" s="215" t="s">
        <v>175</v>
      </c>
    </row>
    <row r="1007" spans="1:65" s="13" customFormat="1" ht="11.25">
      <c r="B1007" s="205"/>
      <c r="C1007" s="206"/>
      <c r="D1007" s="207" t="s">
        <v>184</v>
      </c>
      <c r="E1007" s="208" t="s">
        <v>1</v>
      </c>
      <c r="F1007" s="209" t="s">
        <v>186</v>
      </c>
      <c r="G1007" s="206"/>
      <c r="H1007" s="208" t="s">
        <v>1</v>
      </c>
      <c r="I1007" s="210"/>
      <c r="J1007" s="206"/>
      <c r="K1007" s="206"/>
      <c r="L1007" s="211"/>
      <c r="M1007" s="212"/>
      <c r="N1007" s="213"/>
      <c r="O1007" s="213"/>
      <c r="P1007" s="213"/>
      <c r="Q1007" s="213"/>
      <c r="R1007" s="213"/>
      <c r="S1007" s="213"/>
      <c r="T1007" s="214"/>
      <c r="AT1007" s="215" t="s">
        <v>184</v>
      </c>
      <c r="AU1007" s="215" t="s">
        <v>176</v>
      </c>
      <c r="AV1007" s="13" t="s">
        <v>83</v>
      </c>
      <c r="AW1007" s="13" t="s">
        <v>34</v>
      </c>
      <c r="AX1007" s="13" t="s">
        <v>76</v>
      </c>
      <c r="AY1007" s="215" t="s">
        <v>175</v>
      </c>
    </row>
    <row r="1008" spans="1:65" s="13" customFormat="1" ht="11.25">
      <c r="B1008" s="205"/>
      <c r="C1008" s="206"/>
      <c r="D1008" s="207" t="s">
        <v>184</v>
      </c>
      <c r="E1008" s="208" t="s">
        <v>1</v>
      </c>
      <c r="F1008" s="209" t="s">
        <v>187</v>
      </c>
      <c r="G1008" s="206"/>
      <c r="H1008" s="208" t="s">
        <v>1</v>
      </c>
      <c r="I1008" s="210"/>
      <c r="J1008" s="206"/>
      <c r="K1008" s="206"/>
      <c r="L1008" s="211"/>
      <c r="M1008" s="212"/>
      <c r="N1008" s="213"/>
      <c r="O1008" s="213"/>
      <c r="P1008" s="213"/>
      <c r="Q1008" s="213"/>
      <c r="R1008" s="213"/>
      <c r="S1008" s="213"/>
      <c r="T1008" s="214"/>
      <c r="AT1008" s="215" t="s">
        <v>184</v>
      </c>
      <c r="AU1008" s="215" t="s">
        <v>176</v>
      </c>
      <c r="AV1008" s="13" t="s">
        <v>83</v>
      </c>
      <c r="AW1008" s="13" t="s">
        <v>34</v>
      </c>
      <c r="AX1008" s="13" t="s">
        <v>76</v>
      </c>
      <c r="AY1008" s="215" t="s">
        <v>175</v>
      </c>
    </row>
    <row r="1009" spans="1:65" s="14" customFormat="1" ht="11.25">
      <c r="B1009" s="216"/>
      <c r="C1009" s="217"/>
      <c r="D1009" s="207" t="s">
        <v>184</v>
      </c>
      <c r="E1009" s="218" t="s">
        <v>1</v>
      </c>
      <c r="F1009" s="219" t="s">
        <v>221</v>
      </c>
      <c r="G1009" s="217"/>
      <c r="H1009" s="220">
        <v>6</v>
      </c>
      <c r="I1009" s="221"/>
      <c r="J1009" s="217"/>
      <c r="K1009" s="217"/>
      <c r="L1009" s="222"/>
      <c r="M1009" s="223"/>
      <c r="N1009" s="224"/>
      <c r="O1009" s="224"/>
      <c r="P1009" s="224"/>
      <c r="Q1009" s="224"/>
      <c r="R1009" s="224"/>
      <c r="S1009" s="224"/>
      <c r="T1009" s="225"/>
      <c r="AT1009" s="226" t="s">
        <v>184</v>
      </c>
      <c r="AU1009" s="226" t="s">
        <v>176</v>
      </c>
      <c r="AV1009" s="14" t="s">
        <v>85</v>
      </c>
      <c r="AW1009" s="14" t="s">
        <v>34</v>
      </c>
      <c r="AX1009" s="14" t="s">
        <v>76</v>
      </c>
      <c r="AY1009" s="226" t="s">
        <v>175</v>
      </c>
    </row>
    <row r="1010" spans="1:65" s="2" customFormat="1" ht="24.2" customHeight="1">
      <c r="A1010" s="35"/>
      <c r="B1010" s="36"/>
      <c r="C1010" s="192" t="s">
        <v>860</v>
      </c>
      <c r="D1010" s="192" t="s">
        <v>178</v>
      </c>
      <c r="E1010" s="193" t="s">
        <v>861</v>
      </c>
      <c r="F1010" s="194" t="s">
        <v>862</v>
      </c>
      <c r="G1010" s="195" t="s">
        <v>181</v>
      </c>
      <c r="H1010" s="196">
        <v>2</v>
      </c>
      <c r="I1010" s="197"/>
      <c r="J1010" s="198">
        <f>ROUND(I1010*H1010,2)</f>
        <v>0</v>
      </c>
      <c r="K1010" s="194" t="s">
        <v>224</v>
      </c>
      <c r="L1010" s="40"/>
      <c r="M1010" s="199" t="s">
        <v>1</v>
      </c>
      <c r="N1010" s="200" t="s">
        <v>41</v>
      </c>
      <c r="O1010" s="72"/>
      <c r="P1010" s="201">
        <f>O1010*H1010</f>
        <v>0</v>
      </c>
      <c r="Q1010" s="201">
        <v>0</v>
      </c>
      <c r="R1010" s="201">
        <f>Q1010*H1010</f>
        <v>0</v>
      </c>
      <c r="S1010" s="201">
        <v>0.46</v>
      </c>
      <c r="T1010" s="202">
        <f>S1010*H1010</f>
        <v>0.92</v>
      </c>
      <c r="U1010" s="35"/>
      <c r="V1010" s="35"/>
      <c r="W1010" s="35"/>
      <c r="X1010" s="35"/>
      <c r="Y1010" s="35"/>
      <c r="Z1010" s="35"/>
      <c r="AA1010" s="35"/>
      <c r="AB1010" s="35"/>
      <c r="AC1010" s="35"/>
      <c r="AD1010" s="35"/>
      <c r="AE1010" s="35"/>
      <c r="AR1010" s="203" t="s">
        <v>182</v>
      </c>
      <c r="AT1010" s="203" t="s">
        <v>178</v>
      </c>
      <c r="AU1010" s="203" t="s">
        <v>176</v>
      </c>
      <c r="AY1010" s="18" t="s">
        <v>175</v>
      </c>
      <c r="BE1010" s="204">
        <f>IF(N1010="základní",J1010,0)</f>
        <v>0</v>
      </c>
      <c r="BF1010" s="204">
        <f>IF(N1010="snížená",J1010,0)</f>
        <v>0</v>
      </c>
      <c r="BG1010" s="204">
        <f>IF(N1010="zákl. přenesená",J1010,0)</f>
        <v>0</v>
      </c>
      <c r="BH1010" s="204">
        <f>IF(N1010="sníž. přenesená",J1010,0)</f>
        <v>0</v>
      </c>
      <c r="BI1010" s="204">
        <f>IF(N1010="nulová",J1010,0)</f>
        <v>0</v>
      </c>
      <c r="BJ1010" s="18" t="s">
        <v>83</v>
      </c>
      <c r="BK1010" s="204">
        <f>ROUND(I1010*H1010,2)</f>
        <v>0</v>
      </c>
      <c r="BL1010" s="18" t="s">
        <v>182</v>
      </c>
      <c r="BM1010" s="203" t="s">
        <v>863</v>
      </c>
    </row>
    <row r="1011" spans="1:65" s="2" customFormat="1" ht="11.25">
      <c r="A1011" s="35"/>
      <c r="B1011" s="36"/>
      <c r="C1011" s="37"/>
      <c r="D1011" s="227" t="s">
        <v>193</v>
      </c>
      <c r="E1011" s="37"/>
      <c r="F1011" s="228" t="s">
        <v>864</v>
      </c>
      <c r="G1011" s="37"/>
      <c r="H1011" s="37"/>
      <c r="I1011" s="229"/>
      <c r="J1011" s="37"/>
      <c r="K1011" s="37"/>
      <c r="L1011" s="40"/>
      <c r="M1011" s="230"/>
      <c r="N1011" s="231"/>
      <c r="O1011" s="72"/>
      <c r="P1011" s="72"/>
      <c r="Q1011" s="72"/>
      <c r="R1011" s="72"/>
      <c r="S1011" s="72"/>
      <c r="T1011" s="73"/>
      <c r="U1011" s="35"/>
      <c r="V1011" s="35"/>
      <c r="W1011" s="35"/>
      <c r="X1011" s="35"/>
      <c r="Y1011" s="35"/>
      <c r="Z1011" s="35"/>
      <c r="AA1011" s="35"/>
      <c r="AB1011" s="35"/>
      <c r="AC1011" s="35"/>
      <c r="AD1011" s="35"/>
      <c r="AE1011" s="35"/>
      <c r="AT1011" s="18" t="s">
        <v>193</v>
      </c>
      <c r="AU1011" s="18" t="s">
        <v>176</v>
      </c>
    </row>
    <row r="1012" spans="1:65" s="13" customFormat="1" ht="11.25">
      <c r="B1012" s="205"/>
      <c r="C1012" s="206"/>
      <c r="D1012" s="207" t="s">
        <v>184</v>
      </c>
      <c r="E1012" s="208" t="s">
        <v>1</v>
      </c>
      <c r="F1012" s="209" t="s">
        <v>185</v>
      </c>
      <c r="G1012" s="206"/>
      <c r="H1012" s="208" t="s">
        <v>1</v>
      </c>
      <c r="I1012" s="210"/>
      <c r="J1012" s="206"/>
      <c r="K1012" s="206"/>
      <c r="L1012" s="211"/>
      <c r="M1012" s="212"/>
      <c r="N1012" s="213"/>
      <c r="O1012" s="213"/>
      <c r="P1012" s="213"/>
      <c r="Q1012" s="213"/>
      <c r="R1012" s="213"/>
      <c r="S1012" s="213"/>
      <c r="T1012" s="214"/>
      <c r="AT1012" s="215" t="s">
        <v>184</v>
      </c>
      <c r="AU1012" s="215" t="s">
        <v>176</v>
      </c>
      <c r="AV1012" s="13" t="s">
        <v>83</v>
      </c>
      <c r="AW1012" s="13" t="s">
        <v>34</v>
      </c>
      <c r="AX1012" s="13" t="s">
        <v>76</v>
      </c>
      <c r="AY1012" s="215" t="s">
        <v>175</v>
      </c>
    </row>
    <row r="1013" spans="1:65" s="13" customFormat="1" ht="11.25">
      <c r="B1013" s="205"/>
      <c r="C1013" s="206"/>
      <c r="D1013" s="207" t="s">
        <v>184</v>
      </c>
      <c r="E1013" s="208" t="s">
        <v>1</v>
      </c>
      <c r="F1013" s="209" t="s">
        <v>186</v>
      </c>
      <c r="G1013" s="206"/>
      <c r="H1013" s="208" t="s">
        <v>1</v>
      </c>
      <c r="I1013" s="210"/>
      <c r="J1013" s="206"/>
      <c r="K1013" s="206"/>
      <c r="L1013" s="211"/>
      <c r="M1013" s="212"/>
      <c r="N1013" s="213"/>
      <c r="O1013" s="213"/>
      <c r="P1013" s="213"/>
      <c r="Q1013" s="213"/>
      <c r="R1013" s="213"/>
      <c r="S1013" s="213"/>
      <c r="T1013" s="214"/>
      <c r="AT1013" s="215" t="s">
        <v>184</v>
      </c>
      <c r="AU1013" s="215" t="s">
        <v>176</v>
      </c>
      <c r="AV1013" s="13" t="s">
        <v>83</v>
      </c>
      <c r="AW1013" s="13" t="s">
        <v>34</v>
      </c>
      <c r="AX1013" s="13" t="s">
        <v>76</v>
      </c>
      <c r="AY1013" s="215" t="s">
        <v>175</v>
      </c>
    </row>
    <row r="1014" spans="1:65" s="13" customFormat="1" ht="11.25">
      <c r="B1014" s="205"/>
      <c r="C1014" s="206"/>
      <c r="D1014" s="207" t="s">
        <v>184</v>
      </c>
      <c r="E1014" s="208" t="s">
        <v>1</v>
      </c>
      <c r="F1014" s="209" t="s">
        <v>187</v>
      </c>
      <c r="G1014" s="206"/>
      <c r="H1014" s="208" t="s">
        <v>1</v>
      </c>
      <c r="I1014" s="210"/>
      <c r="J1014" s="206"/>
      <c r="K1014" s="206"/>
      <c r="L1014" s="211"/>
      <c r="M1014" s="212"/>
      <c r="N1014" s="213"/>
      <c r="O1014" s="213"/>
      <c r="P1014" s="213"/>
      <c r="Q1014" s="213"/>
      <c r="R1014" s="213"/>
      <c r="S1014" s="213"/>
      <c r="T1014" s="214"/>
      <c r="AT1014" s="215" t="s">
        <v>184</v>
      </c>
      <c r="AU1014" s="215" t="s">
        <v>176</v>
      </c>
      <c r="AV1014" s="13" t="s">
        <v>83</v>
      </c>
      <c r="AW1014" s="13" t="s">
        <v>34</v>
      </c>
      <c r="AX1014" s="13" t="s">
        <v>76</v>
      </c>
      <c r="AY1014" s="215" t="s">
        <v>175</v>
      </c>
    </row>
    <row r="1015" spans="1:65" s="14" customFormat="1" ht="11.25">
      <c r="B1015" s="216"/>
      <c r="C1015" s="217"/>
      <c r="D1015" s="207" t="s">
        <v>184</v>
      </c>
      <c r="E1015" s="218" t="s">
        <v>1</v>
      </c>
      <c r="F1015" s="219" t="s">
        <v>85</v>
      </c>
      <c r="G1015" s="217"/>
      <c r="H1015" s="220">
        <v>2</v>
      </c>
      <c r="I1015" s="221"/>
      <c r="J1015" s="217"/>
      <c r="K1015" s="217"/>
      <c r="L1015" s="222"/>
      <c r="M1015" s="223"/>
      <c r="N1015" s="224"/>
      <c r="O1015" s="224"/>
      <c r="P1015" s="224"/>
      <c r="Q1015" s="224"/>
      <c r="R1015" s="224"/>
      <c r="S1015" s="224"/>
      <c r="T1015" s="225"/>
      <c r="AT1015" s="226" t="s">
        <v>184</v>
      </c>
      <c r="AU1015" s="226" t="s">
        <v>176</v>
      </c>
      <c r="AV1015" s="14" t="s">
        <v>85</v>
      </c>
      <c r="AW1015" s="14" t="s">
        <v>34</v>
      </c>
      <c r="AX1015" s="14" t="s">
        <v>76</v>
      </c>
      <c r="AY1015" s="226" t="s">
        <v>175</v>
      </c>
    </row>
    <row r="1016" spans="1:65" s="2" customFormat="1" ht="24.2" customHeight="1">
      <c r="A1016" s="35"/>
      <c r="B1016" s="36"/>
      <c r="C1016" s="192" t="s">
        <v>865</v>
      </c>
      <c r="D1016" s="192" t="s">
        <v>178</v>
      </c>
      <c r="E1016" s="193" t="s">
        <v>866</v>
      </c>
      <c r="F1016" s="194" t="s">
        <v>867</v>
      </c>
      <c r="G1016" s="195" t="s">
        <v>181</v>
      </c>
      <c r="H1016" s="196">
        <v>6</v>
      </c>
      <c r="I1016" s="197"/>
      <c r="J1016" s="198">
        <f>ROUND(I1016*H1016,2)</f>
        <v>0</v>
      </c>
      <c r="K1016" s="194" t="s">
        <v>1</v>
      </c>
      <c r="L1016" s="40"/>
      <c r="M1016" s="199" t="s">
        <v>1</v>
      </c>
      <c r="N1016" s="200" t="s">
        <v>41</v>
      </c>
      <c r="O1016" s="72"/>
      <c r="P1016" s="201">
        <f>O1016*H1016</f>
        <v>0</v>
      </c>
      <c r="Q1016" s="201">
        <v>0</v>
      </c>
      <c r="R1016" s="201">
        <f>Q1016*H1016</f>
        <v>0</v>
      </c>
      <c r="S1016" s="201">
        <v>3.2000000000000001E-2</v>
      </c>
      <c r="T1016" s="202">
        <f>S1016*H1016</f>
        <v>0.192</v>
      </c>
      <c r="U1016" s="35"/>
      <c r="V1016" s="35"/>
      <c r="W1016" s="35"/>
      <c r="X1016" s="35"/>
      <c r="Y1016" s="35"/>
      <c r="Z1016" s="35"/>
      <c r="AA1016" s="35"/>
      <c r="AB1016" s="35"/>
      <c r="AC1016" s="35"/>
      <c r="AD1016" s="35"/>
      <c r="AE1016" s="35"/>
      <c r="AR1016" s="203" t="s">
        <v>182</v>
      </c>
      <c r="AT1016" s="203" t="s">
        <v>178</v>
      </c>
      <c r="AU1016" s="203" t="s">
        <v>176</v>
      </c>
      <c r="AY1016" s="18" t="s">
        <v>175</v>
      </c>
      <c r="BE1016" s="204">
        <f>IF(N1016="základní",J1016,0)</f>
        <v>0</v>
      </c>
      <c r="BF1016" s="204">
        <f>IF(N1016="snížená",J1016,0)</f>
        <v>0</v>
      </c>
      <c r="BG1016" s="204">
        <f>IF(N1016="zákl. přenesená",J1016,0)</f>
        <v>0</v>
      </c>
      <c r="BH1016" s="204">
        <f>IF(N1016="sníž. přenesená",J1016,0)</f>
        <v>0</v>
      </c>
      <c r="BI1016" s="204">
        <f>IF(N1016="nulová",J1016,0)</f>
        <v>0</v>
      </c>
      <c r="BJ1016" s="18" t="s">
        <v>83</v>
      </c>
      <c r="BK1016" s="204">
        <f>ROUND(I1016*H1016,2)</f>
        <v>0</v>
      </c>
      <c r="BL1016" s="18" t="s">
        <v>182</v>
      </c>
      <c r="BM1016" s="203" t="s">
        <v>868</v>
      </c>
    </row>
    <row r="1017" spans="1:65" s="13" customFormat="1" ht="11.25">
      <c r="B1017" s="205"/>
      <c r="C1017" s="206"/>
      <c r="D1017" s="207" t="s">
        <v>184</v>
      </c>
      <c r="E1017" s="208" t="s">
        <v>1</v>
      </c>
      <c r="F1017" s="209" t="s">
        <v>185</v>
      </c>
      <c r="G1017" s="206"/>
      <c r="H1017" s="208" t="s">
        <v>1</v>
      </c>
      <c r="I1017" s="210"/>
      <c r="J1017" s="206"/>
      <c r="K1017" s="206"/>
      <c r="L1017" s="211"/>
      <c r="M1017" s="212"/>
      <c r="N1017" s="213"/>
      <c r="O1017" s="213"/>
      <c r="P1017" s="213"/>
      <c r="Q1017" s="213"/>
      <c r="R1017" s="213"/>
      <c r="S1017" s="213"/>
      <c r="T1017" s="214"/>
      <c r="AT1017" s="215" t="s">
        <v>184</v>
      </c>
      <c r="AU1017" s="215" t="s">
        <v>176</v>
      </c>
      <c r="AV1017" s="13" t="s">
        <v>83</v>
      </c>
      <c r="AW1017" s="13" t="s">
        <v>34</v>
      </c>
      <c r="AX1017" s="13" t="s">
        <v>76</v>
      </c>
      <c r="AY1017" s="215" t="s">
        <v>175</v>
      </c>
    </row>
    <row r="1018" spans="1:65" s="13" customFormat="1" ht="11.25">
      <c r="B1018" s="205"/>
      <c r="C1018" s="206"/>
      <c r="D1018" s="207" t="s">
        <v>184</v>
      </c>
      <c r="E1018" s="208" t="s">
        <v>1</v>
      </c>
      <c r="F1018" s="209" t="s">
        <v>186</v>
      </c>
      <c r="G1018" s="206"/>
      <c r="H1018" s="208" t="s">
        <v>1</v>
      </c>
      <c r="I1018" s="210"/>
      <c r="J1018" s="206"/>
      <c r="K1018" s="206"/>
      <c r="L1018" s="211"/>
      <c r="M1018" s="212"/>
      <c r="N1018" s="213"/>
      <c r="O1018" s="213"/>
      <c r="P1018" s="213"/>
      <c r="Q1018" s="213"/>
      <c r="R1018" s="213"/>
      <c r="S1018" s="213"/>
      <c r="T1018" s="214"/>
      <c r="AT1018" s="215" t="s">
        <v>184</v>
      </c>
      <c r="AU1018" s="215" t="s">
        <v>176</v>
      </c>
      <c r="AV1018" s="13" t="s">
        <v>83</v>
      </c>
      <c r="AW1018" s="13" t="s">
        <v>34</v>
      </c>
      <c r="AX1018" s="13" t="s">
        <v>76</v>
      </c>
      <c r="AY1018" s="215" t="s">
        <v>175</v>
      </c>
    </row>
    <row r="1019" spans="1:65" s="13" customFormat="1" ht="11.25">
      <c r="B1019" s="205"/>
      <c r="C1019" s="206"/>
      <c r="D1019" s="207" t="s">
        <v>184</v>
      </c>
      <c r="E1019" s="208" t="s">
        <v>1</v>
      </c>
      <c r="F1019" s="209" t="s">
        <v>187</v>
      </c>
      <c r="G1019" s="206"/>
      <c r="H1019" s="208" t="s">
        <v>1</v>
      </c>
      <c r="I1019" s="210"/>
      <c r="J1019" s="206"/>
      <c r="K1019" s="206"/>
      <c r="L1019" s="211"/>
      <c r="M1019" s="212"/>
      <c r="N1019" s="213"/>
      <c r="O1019" s="213"/>
      <c r="P1019" s="213"/>
      <c r="Q1019" s="213"/>
      <c r="R1019" s="213"/>
      <c r="S1019" s="213"/>
      <c r="T1019" s="214"/>
      <c r="AT1019" s="215" t="s">
        <v>184</v>
      </c>
      <c r="AU1019" s="215" t="s">
        <v>176</v>
      </c>
      <c r="AV1019" s="13" t="s">
        <v>83</v>
      </c>
      <c r="AW1019" s="13" t="s">
        <v>34</v>
      </c>
      <c r="AX1019" s="13" t="s">
        <v>76</v>
      </c>
      <c r="AY1019" s="215" t="s">
        <v>175</v>
      </c>
    </row>
    <row r="1020" spans="1:65" s="13" customFormat="1" ht="11.25">
      <c r="B1020" s="205"/>
      <c r="C1020" s="206"/>
      <c r="D1020" s="207" t="s">
        <v>184</v>
      </c>
      <c r="E1020" s="208" t="s">
        <v>1</v>
      </c>
      <c r="F1020" s="209" t="s">
        <v>869</v>
      </c>
      <c r="G1020" s="206"/>
      <c r="H1020" s="208" t="s">
        <v>1</v>
      </c>
      <c r="I1020" s="210"/>
      <c r="J1020" s="206"/>
      <c r="K1020" s="206"/>
      <c r="L1020" s="211"/>
      <c r="M1020" s="212"/>
      <c r="N1020" s="213"/>
      <c r="O1020" s="213"/>
      <c r="P1020" s="213"/>
      <c r="Q1020" s="213"/>
      <c r="R1020" s="213"/>
      <c r="S1020" s="213"/>
      <c r="T1020" s="214"/>
      <c r="AT1020" s="215" t="s">
        <v>184</v>
      </c>
      <c r="AU1020" s="215" t="s">
        <v>176</v>
      </c>
      <c r="AV1020" s="13" t="s">
        <v>83</v>
      </c>
      <c r="AW1020" s="13" t="s">
        <v>34</v>
      </c>
      <c r="AX1020" s="13" t="s">
        <v>76</v>
      </c>
      <c r="AY1020" s="215" t="s">
        <v>175</v>
      </c>
    </row>
    <row r="1021" spans="1:65" s="14" customFormat="1" ht="11.25">
      <c r="B1021" s="216"/>
      <c r="C1021" s="217"/>
      <c r="D1021" s="207" t="s">
        <v>184</v>
      </c>
      <c r="E1021" s="218" t="s">
        <v>1</v>
      </c>
      <c r="F1021" s="219" t="s">
        <v>221</v>
      </c>
      <c r="G1021" s="217"/>
      <c r="H1021" s="220">
        <v>6</v>
      </c>
      <c r="I1021" s="221"/>
      <c r="J1021" s="217"/>
      <c r="K1021" s="217"/>
      <c r="L1021" s="222"/>
      <c r="M1021" s="223"/>
      <c r="N1021" s="224"/>
      <c r="O1021" s="224"/>
      <c r="P1021" s="224"/>
      <c r="Q1021" s="224"/>
      <c r="R1021" s="224"/>
      <c r="S1021" s="224"/>
      <c r="T1021" s="225"/>
      <c r="AT1021" s="226" t="s">
        <v>184</v>
      </c>
      <c r="AU1021" s="226" t="s">
        <v>176</v>
      </c>
      <c r="AV1021" s="14" t="s">
        <v>85</v>
      </c>
      <c r="AW1021" s="14" t="s">
        <v>34</v>
      </c>
      <c r="AX1021" s="14" t="s">
        <v>76</v>
      </c>
      <c r="AY1021" s="226" t="s">
        <v>175</v>
      </c>
    </row>
    <row r="1022" spans="1:65" s="2" customFormat="1" ht="24.2" customHeight="1">
      <c r="A1022" s="35"/>
      <c r="B1022" s="36"/>
      <c r="C1022" s="192" t="s">
        <v>870</v>
      </c>
      <c r="D1022" s="192" t="s">
        <v>178</v>
      </c>
      <c r="E1022" s="193" t="s">
        <v>871</v>
      </c>
      <c r="F1022" s="194" t="s">
        <v>872</v>
      </c>
      <c r="G1022" s="195" t="s">
        <v>181</v>
      </c>
      <c r="H1022" s="196">
        <v>5</v>
      </c>
      <c r="I1022" s="197"/>
      <c r="J1022" s="198">
        <f>ROUND(I1022*H1022,2)</f>
        <v>0</v>
      </c>
      <c r="K1022" s="194" t="s">
        <v>1</v>
      </c>
      <c r="L1022" s="40"/>
      <c r="M1022" s="199" t="s">
        <v>1</v>
      </c>
      <c r="N1022" s="200" t="s">
        <v>41</v>
      </c>
      <c r="O1022" s="72"/>
      <c r="P1022" s="201">
        <f>O1022*H1022</f>
        <v>0</v>
      </c>
      <c r="Q1022" s="201">
        <v>0</v>
      </c>
      <c r="R1022" s="201">
        <f>Q1022*H1022</f>
        <v>0</v>
      </c>
      <c r="S1022" s="201">
        <v>0.09</v>
      </c>
      <c r="T1022" s="202">
        <f>S1022*H1022</f>
        <v>0.44999999999999996</v>
      </c>
      <c r="U1022" s="35"/>
      <c r="V1022" s="35"/>
      <c r="W1022" s="35"/>
      <c r="X1022" s="35"/>
      <c r="Y1022" s="35"/>
      <c r="Z1022" s="35"/>
      <c r="AA1022" s="35"/>
      <c r="AB1022" s="35"/>
      <c r="AC1022" s="35"/>
      <c r="AD1022" s="35"/>
      <c r="AE1022" s="35"/>
      <c r="AR1022" s="203" t="s">
        <v>182</v>
      </c>
      <c r="AT1022" s="203" t="s">
        <v>178</v>
      </c>
      <c r="AU1022" s="203" t="s">
        <v>176</v>
      </c>
      <c r="AY1022" s="18" t="s">
        <v>175</v>
      </c>
      <c r="BE1022" s="204">
        <f>IF(N1022="základní",J1022,0)</f>
        <v>0</v>
      </c>
      <c r="BF1022" s="204">
        <f>IF(N1022="snížená",J1022,0)</f>
        <v>0</v>
      </c>
      <c r="BG1022" s="204">
        <f>IF(N1022="zákl. přenesená",J1022,0)</f>
        <v>0</v>
      </c>
      <c r="BH1022" s="204">
        <f>IF(N1022="sníž. přenesená",J1022,0)</f>
        <v>0</v>
      </c>
      <c r="BI1022" s="204">
        <f>IF(N1022="nulová",J1022,0)</f>
        <v>0</v>
      </c>
      <c r="BJ1022" s="18" t="s">
        <v>83</v>
      </c>
      <c r="BK1022" s="204">
        <f>ROUND(I1022*H1022,2)</f>
        <v>0</v>
      </c>
      <c r="BL1022" s="18" t="s">
        <v>182</v>
      </c>
      <c r="BM1022" s="203" t="s">
        <v>873</v>
      </c>
    </row>
    <row r="1023" spans="1:65" s="13" customFormat="1" ht="11.25">
      <c r="B1023" s="205"/>
      <c r="C1023" s="206"/>
      <c r="D1023" s="207" t="s">
        <v>184</v>
      </c>
      <c r="E1023" s="208" t="s">
        <v>1</v>
      </c>
      <c r="F1023" s="209" t="s">
        <v>185</v>
      </c>
      <c r="G1023" s="206"/>
      <c r="H1023" s="208" t="s">
        <v>1</v>
      </c>
      <c r="I1023" s="210"/>
      <c r="J1023" s="206"/>
      <c r="K1023" s="206"/>
      <c r="L1023" s="211"/>
      <c r="M1023" s="212"/>
      <c r="N1023" s="213"/>
      <c r="O1023" s="213"/>
      <c r="P1023" s="213"/>
      <c r="Q1023" s="213"/>
      <c r="R1023" s="213"/>
      <c r="S1023" s="213"/>
      <c r="T1023" s="214"/>
      <c r="AT1023" s="215" t="s">
        <v>184</v>
      </c>
      <c r="AU1023" s="215" t="s">
        <v>176</v>
      </c>
      <c r="AV1023" s="13" t="s">
        <v>83</v>
      </c>
      <c r="AW1023" s="13" t="s">
        <v>34</v>
      </c>
      <c r="AX1023" s="13" t="s">
        <v>76</v>
      </c>
      <c r="AY1023" s="215" t="s">
        <v>175</v>
      </c>
    </row>
    <row r="1024" spans="1:65" s="13" customFormat="1" ht="11.25">
      <c r="B1024" s="205"/>
      <c r="C1024" s="206"/>
      <c r="D1024" s="207" t="s">
        <v>184</v>
      </c>
      <c r="E1024" s="208" t="s">
        <v>1</v>
      </c>
      <c r="F1024" s="209" t="s">
        <v>186</v>
      </c>
      <c r="G1024" s="206"/>
      <c r="H1024" s="208" t="s">
        <v>1</v>
      </c>
      <c r="I1024" s="210"/>
      <c r="J1024" s="206"/>
      <c r="K1024" s="206"/>
      <c r="L1024" s="211"/>
      <c r="M1024" s="212"/>
      <c r="N1024" s="213"/>
      <c r="O1024" s="213"/>
      <c r="P1024" s="213"/>
      <c r="Q1024" s="213"/>
      <c r="R1024" s="213"/>
      <c r="S1024" s="213"/>
      <c r="T1024" s="214"/>
      <c r="AT1024" s="215" t="s">
        <v>184</v>
      </c>
      <c r="AU1024" s="215" t="s">
        <v>176</v>
      </c>
      <c r="AV1024" s="13" t="s">
        <v>83</v>
      </c>
      <c r="AW1024" s="13" t="s">
        <v>34</v>
      </c>
      <c r="AX1024" s="13" t="s">
        <v>76</v>
      </c>
      <c r="AY1024" s="215" t="s">
        <v>175</v>
      </c>
    </row>
    <row r="1025" spans="1:65" s="13" customFormat="1" ht="11.25">
      <c r="B1025" s="205"/>
      <c r="C1025" s="206"/>
      <c r="D1025" s="207" t="s">
        <v>184</v>
      </c>
      <c r="E1025" s="208" t="s">
        <v>1</v>
      </c>
      <c r="F1025" s="209" t="s">
        <v>187</v>
      </c>
      <c r="G1025" s="206"/>
      <c r="H1025" s="208" t="s">
        <v>1</v>
      </c>
      <c r="I1025" s="210"/>
      <c r="J1025" s="206"/>
      <c r="K1025" s="206"/>
      <c r="L1025" s="211"/>
      <c r="M1025" s="212"/>
      <c r="N1025" s="213"/>
      <c r="O1025" s="213"/>
      <c r="P1025" s="213"/>
      <c r="Q1025" s="213"/>
      <c r="R1025" s="213"/>
      <c r="S1025" s="213"/>
      <c r="T1025" s="214"/>
      <c r="AT1025" s="215" t="s">
        <v>184</v>
      </c>
      <c r="AU1025" s="215" t="s">
        <v>176</v>
      </c>
      <c r="AV1025" s="13" t="s">
        <v>83</v>
      </c>
      <c r="AW1025" s="13" t="s">
        <v>34</v>
      </c>
      <c r="AX1025" s="13" t="s">
        <v>76</v>
      </c>
      <c r="AY1025" s="215" t="s">
        <v>175</v>
      </c>
    </row>
    <row r="1026" spans="1:65" s="13" customFormat="1" ht="11.25">
      <c r="B1026" s="205"/>
      <c r="C1026" s="206"/>
      <c r="D1026" s="207" t="s">
        <v>184</v>
      </c>
      <c r="E1026" s="208" t="s">
        <v>1</v>
      </c>
      <c r="F1026" s="209" t="s">
        <v>874</v>
      </c>
      <c r="G1026" s="206"/>
      <c r="H1026" s="208" t="s">
        <v>1</v>
      </c>
      <c r="I1026" s="210"/>
      <c r="J1026" s="206"/>
      <c r="K1026" s="206"/>
      <c r="L1026" s="211"/>
      <c r="M1026" s="212"/>
      <c r="N1026" s="213"/>
      <c r="O1026" s="213"/>
      <c r="P1026" s="213"/>
      <c r="Q1026" s="213"/>
      <c r="R1026" s="213"/>
      <c r="S1026" s="213"/>
      <c r="T1026" s="214"/>
      <c r="AT1026" s="215" t="s">
        <v>184</v>
      </c>
      <c r="AU1026" s="215" t="s">
        <v>176</v>
      </c>
      <c r="AV1026" s="13" t="s">
        <v>83</v>
      </c>
      <c r="AW1026" s="13" t="s">
        <v>34</v>
      </c>
      <c r="AX1026" s="13" t="s">
        <v>76</v>
      </c>
      <c r="AY1026" s="215" t="s">
        <v>175</v>
      </c>
    </row>
    <row r="1027" spans="1:65" s="14" customFormat="1" ht="11.25">
      <c r="B1027" s="216"/>
      <c r="C1027" s="217"/>
      <c r="D1027" s="207" t="s">
        <v>184</v>
      </c>
      <c r="E1027" s="218" t="s">
        <v>1</v>
      </c>
      <c r="F1027" s="219" t="s">
        <v>209</v>
      </c>
      <c r="G1027" s="217"/>
      <c r="H1027" s="220">
        <v>5</v>
      </c>
      <c r="I1027" s="221"/>
      <c r="J1027" s="217"/>
      <c r="K1027" s="217"/>
      <c r="L1027" s="222"/>
      <c r="M1027" s="223"/>
      <c r="N1027" s="224"/>
      <c r="O1027" s="224"/>
      <c r="P1027" s="224"/>
      <c r="Q1027" s="224"/>
      <c r="R1027" s="224"/>
      <c r="S1027" s="224"/>
      <c r="T1027" s="225"/>
      <c r="AT1027" s="226" t="s">
        <v>184</v>
      </c>
      <c r="AU1027" s="226" t="s">
        <v>176</v>
      </c>
      <c r="AV1027" s="14" t="s">
        <v>85</v>
      </c>
      <c r="AW1027" s="14" t="s">
        <v>34</v>
      </c>
      <c r="AX1027" s="14" t="s">
        <v>76</v>
      </c>
      <c r="AY1027" s="226" t="s">
        <v>175</v>
      </c>
    </row>
    <row r="1028" spans="1:65" s="2" customFormat="1" ht="24.2" customHeight="1">
      <c r="A1028" s="35"/>
      <c r="B1028" s="36"/>
      <c r="C1028" s="192" t="s">
        <v>875</v>
      </c>
      <c r="D1028" s="192" t="s">
        <v>178</v>
      </c>
      <c r="E1028" s="193" t="s">
        <v>876</v>
      </c>
      <c r="F1028" s="194" t="s">
        <v>877</v>
      </c>
      <c r="G1028" s="195" t="s">
        <v>181</v>
      </c>
      <c r="H1028" s="196">
        <v>1</v>
      </c>
      <c r="I1028" s="197"/>
      <c r="J1028" s="198">
        <f>ROUND(I1028*H1028,2)</f>
        <v>0</v>
      </c>
      <c r="K1028" s="194" t="s">
        <v>224</v>
      </c>
      <c r="L1028" s="40"/>
      <c r="M1028" s="199" t="s">
        <v>1</v>
      </c>
      <c r="N1028" s="200" t="s">
        <v>41</v>
      </c>
      <c r="O1028" s="72"/>
      <c r="P1028" s="201">
        <f>O1028*H1028</f>
        <v>0</v>
      </c>
      <c r="Q1028" s="201">
        <v>0</v>
      </c>
      <c r="R1028" s="201">
        <f>Q1028*H1028</f>
        <v>0</v>
      </c>
      <c r="S1028" s="201">
        <v>4.9000000000000002E-2</v>
      </c>
      <c r="T1028" s="202">
        <f>S1028*H1028</f>
        <v>4.9000000000000002E-2</v>
      </c>
      <c r="U1028" s="35"/>
      <c r="V1028" s="35"/>
      <c r="W1028" s="35"/>
      <c r="X1028" s="35"/>
      <c r="Y1028" s="35"/>
      <c r="Z1028" s="35"/>
      <c r="AA1028" s="35"/>
      <c r="AB1028" s="35"/>
      <c r="AC1028" s="35"/>
      <c r="AD1028" s="35"/>
      <c r="AE1028" s="35"/>
      <c r="AR1028" s="203" t="s">
        <v>182</v>
      </c>
      <c r="AT1028" s="203" t="s">
        <v>178</v>
      </c>
      <c r="AU1028" s="203" t="s">
        <v>176</v>
      </c>
      <c r="AY1028" s="18" t="s">
        <v>175</v>
      </c>
      <c r="BE1028" s="204">
        <f>IF(N1028="základní",J1028,0)</f>
        <v>0</v>
      </c>
      <c r="BF1028" s="204">
        <f>IF(N1028="snížená",J1028,0)</f>
        <v>0</v>
      </c>
      <c r="BG1028" s="204">
        <f>IF(N1028="zákl. přenesená",J1028,0)</f>
        <v>0</v>
      </c>
      <c r="BH1028" s="204">
        <f>IF(N1028="sníž. přenesená",J1028,0)</f>
        <v>0</v>
      </c>
      <c r="BI1028" s="204">
        <f>IF(N1028="nulová",J1028,0)</f>
        <v>0</v>
      </c>
      <c r="BJ1028" s="18" t="s">
        <v>83</v>
      </c>
      <c r="BK1028" s="204">
        <f>ROUND(I1028*H1028,2)</f>
        <v>0</v>
      </c>
      <c r="BL1028" s="18" t="s">
        <v>182</v>
      </c>
      <c r="BM1028" s="203" t="s">
        <v>878</v>
      </c>
    </row>
    <row r="1029" spans="1:65" s="2" customFormat="1" ht="11.25">
      <c r="A1029" s="35"/>
      <c r="B1029" s="36"/>
      <c r="C1029" s="37"/>
      <c r="D1029" s="227" t="s">
        <v>193</v>
      </c>
      <c r="E1029" s="37"/>
      <c r="F1029" s="228" t="s">
        <v>879</v>
      </c>
      <c r="G1029" s="37"/>
      <c r="H1029" s="37"/>
      <c r="I1029" s="229"/>
      <c r="J1029" s="37"/>
      <c r="K1029" s="37"/>
      <c r="L1029" s="40"/>
      <c r="M1029" s="230"/>
      <c r="N1029" s="231"/>
      <c r="O1029" s="72"/>
      <c r="P1029" s="72"/>
      <c r="Q1029" s="72"/>
      <c r="R1029" s="72"/>
      <c r="S1029" s="72"/>
      <c r="T1029" s="73"/>
      <c r="U1029" s="35"/>
      <c r="V1029" s="35"/>
      <c r="W1029" s="35"/>
      <c r="X1029" s="35"/>
      <c r="Y1029" s="35"/>
      <c r="Z1029" s="35"/>
      <c r="AA1029" s="35"/>
      <c r="AB1029" s="35"/>
      <c r="AC1029" s="35"/>
      <c r="AD1029" s="35"/>
      <c r="AE1029" s="35"/>
      <c r="AT1029" s="18" t="s">
        <v>193</v>
      </c>
      <c r="AU1029" s="18" t="s">
        <v>176</v>
      </c>
    </row>
    <row r="1030" spans="1:65" s="13" customFormat="1" ht="11.25">
      <c r="B1030" s="205"/>
      <c r="C1030" s="206"/>
      <c r="D1030" s="207" t="s">
        <v>184</v>
      </c>
      <c r="E1030" s="208" t="s">
        <v>1</v>
      </c>
      <c r="F1030" s="209" t="s">
        <v>185</v>
      </c>
      <c r="G1030" s="206"/>
      <c r="H1030" s="208" t="s">
        <v>1</v>
      </c>
      <c r="I1030" s="210"/>
      <c r="J1030" s="206"/>
      <c r="K1030" s="206"/>
      <c r="L1030" s="211"/>
      <c r="M1030" s="212"/>
      <c r="N1030" s="213"/>
      <c r="O1030" s="213"/>
      <c r="P1030" s="213"/>
      <c r="Q1030" s="213"/>
      <c r="R1030" s="213"/>
      <c r="S1030" s="213"/>
      <c r="T1030" s="214"/>
      <c r="AT1030" s="215" t="s">
        <v>184</v>
      </c>
      <c r="AU1030" s="215" t="s">
        <v>176</v>
      </c>
      <c r="AV1030" s="13" t="s">
        <v>83</v>
      </c>
      <c r="AW1030" s="13" t="s">
        <v>34</v>
      </c>
      <c r="AX1030" s="13" t="s">
        <v>76</v>
      </c>
      <c r="AY1030" s="215" t="s">
        <v>175</v>
      </c>
    </row>
    <row r="1031" spans="1:65" s="13" customFormat="1" ht="11.25">
      <c r="B1031" s="205"/>
      <c r="C1031" s="206"/>
      <c r="D1031" s="207" t="s">
        <v>184</v>
      </c>
      <c r="E1031" s="208" t="s">
        <v>1</v>
      </c>
      <c r="F1031" s="209" t="s">
        <v>186</v>
      </c>
      <c r="G1031" s="206"/>
      <c r="H1031" s="208" t="s">
        <v>1</v>
      </c>
      <c r="I1031" s="210"/>
      <c r="J1031" s="206"/>
      <c r="K1031" s="206"/>
      <c r="L1031" s="211"/>
      <c r="M1031" s="212"/>
      <c r="N1031" s="213"/>
      <c r="O1031" s="213"/>
      <c r="P1031" s="213"/>
      <c r="Q1031" s="213"/>
      <c r="R1031" s="213"/>
      <c r="S1031" s="213"/>
      <c r="T1031" s="214"/>
      <c r="AT1031" s="215" t="s">
        <v>184</v>
      </c>
      <c r="AU1031" s="215" t="s">
        <v>176</v>
      </c>
      <c r="AV1031" s="13" t="s">
        <v>83</v>
      </c>
      <c r="AW1031" s="13" t="s">
        <v>34</v>
      </c>
      <c r="AX1031" s="13" t="s">
        <v>76</v>
      </c>
      <c r="AY1031" s="215" t="s">
        <v>175</v>
      </c>
    </row>
    <row r="1032" spans="1:65" s="13" customFormat="1" ht="11.25">
      <c r="B1032" s="205"/>
      <c r="C1032" s="206"/>
      <c r="D1032" s="207" t="s">
        <v>184</v>
      </c>
      <c r="E1032" s="208" t="s">
        <v>1</v>
      </c>
      <c r="F1032" s="209" t="s">
        <v>187</v>
      </c>
      <c r="G1032" s="206"/>
      <c r="H1032" s="208" t="s">
        <v>1</v>
      </c>
      <c r="I1032" s="210"/>
      <c r="J1032" s="206"/>
      <c r="K1032" s="206"/>
      <c r="L1032" s="211"/>
      <c r="M1032" s="212"/>
      <c r="N1032" s="213"/>
      <c r="O1032" s="213"/>
      <c r="P1032" s="213"/>
      <c r="Q1032" s="213"/>
      <c r="R1032" s="213"/>
      <c r="S1032" s="213"/>
      <c r="T1032" s="214"/>
      <c r="AT1032" s="215" t="s">
        <v>184</v>
      </c>
      <c r="AU1032" s="215" t="s">
        <v>176</v>
      </c>
      <c r="AV1032" s="13" t="s">
        <v>83</v>
      </c>
      <c r="AW1032" s="13" t="s">
        <v>34</v>
      </c>
      <c r="AX1032" s="13" t="s">
        <v>76</v>
      </c>
      <c r="AY1032" s="215" t="s">
        <v>175</v>
      </c>
    </row>
    <row r="1033" spans="1:65" s="14" customFormat="1" ht="11.25">
      <c r="B1033" s="216"/>
      <c r="C1033" s="217"/>
      <c r="D1033" s="207" t="s">
        <v>184</v>
      </c>
      <c r="E1033" s="218" t="s">
        <v>1</v>
      </c>
      <c r="F1033" s="219" t="s">
        <v>83</v>
      </c>
      <c r="G1033" s="217"/>
      <c r="H1033" s="220">
        <v>1</v>
      </c>
      <c r="I1033" s="221"/>
      <c r="J1033" s="217"/>
      <c r="K1033" s="217"/>
      <c r="L1033" s="222"/>
      <c r="M1033" s="223"/>
      <c r="N1033" s="224"/>
      <c r="O1033" s="224"/>
      <c r="P1033" s="224"/>
      <c r="Q1033" s="224"/>
      <c r="R1033" s="224"/>
      <c r="S1033" s="224"/>
      <c r="T1033" s="225"/>
      <c r="AT1033" s="226" t="s">
        <v>184</v>
      </c>
      <c r="AU1033" s="226" t="s">
        <v>176</v>
      </c>
      <c r="AV1033" s="14" t="s">
        <v>85</v>
      </c>
      <c r="AW1033" s="14" t="s">
        <v>34</v>
      </c>
      <c r="AX1033" s="14" t="s">
        <v>76</v>
      </c>
      <c r="AY1033" s="226" t="s">
        <v>175</v>
      </c>
    </row>
    <row r="1034" spans="1:65" s="2" customFormat="1" ht="24.2" customHeight="1">
      <c r="A1034" s="35"/>
      <c r="B1034" s="36"/>
      <c r="C1034" s="192" t="s">
        <v>880</v>
      </c>
      <c r="D1034" s="192" t="s">
        <v>178</v>
      </c>
      <c r="E1034" s="193" t="s">
        <v>881</v>
      </c>
      <c r="F1034" s="194" t="s">
        <v>882</v>
      </c>
      <c r="G1034" s="195" t="s">
        <v>251</v>
      </c>
      <c r="H1034" s="196">
        <v>85</v>
      </c>
      <c r="I1034" s="197"/>
      <c r="J1034" s="198">
        <f>ROUND(I1034*H1034,2)</f>
        <v>0</v>
      </c>
      <c r="K1034" s="194" t="s">
        <v>224</v>
      </c>
      <c r="L1034" s="40"/>
      <c r="M1034" s="199" t="s">
        <v>1</v>
      </c>
      <c r="N1034" s="200" t="s">
        <v>41</v>
      </c>
      <c r="O1034" s="72"/>
      <c r="P1034" s="201">
        <f>O1034*H1034</f>
        <v>0</v>
      </c>
      <c r="Q1034" s="201">
        <v>0</v>
      </c>
      <c r="R1034" s="201">
        <f>Q1034*H1034</f>
        <v>0</v>
      </c>
      <c r="S1034" s="201">
        <v>2E-3</v>
      </c>
      <c r="T1034" s="202">
        <f>S1034*H1034</f>
        <v>0.17</v>
      </c>
      <c r="U1034" s="35"/>
      <c r="V1034" s="35"/>
      <c r="W1034" s="35"/>
      <c r="X1034" s="35"/>
      <c r="Y1034" s="35"/>
      <c r="Z1034" s="35"/>
      <c r="AA1034" s="35"/>
      <c r="AB1034" s="35"/>
      <c r="AC1034" s="35"/>
      <c r="AD1034" s="35"/>
      <c r="AE1034" s="35"/>
      <c r="AR1034" s="203" t="s">
        <v>182</v>
      </c>
      <c r="AT1034" s="203" t="s">
        <v>178</v>
      </c>
      <c r="AU1034" s="203" t="s">
        <v>176</v>
      </c>
      <c r="AY1034" s="18" t="s">
        <v>175</v>
      </c>
      <c r="BE1034" s="204">
        <f>IF(N1034="základní",J1034,0)</f>
        <v>0</v>
      </c>
      <c r="BF1034" s="204">
        <f>IF(N1034="snížená",J1034,0)</f>
        <v>0</v>
      </c>
      <c r="BG1034" s="204">
        <f>IF(N1034="zákl. přenesená",J1034,0)</f>
        <v>0</v>
      </c>
      <c r="BH1034" s="204">
        <f>IF(N1034="sníž. přenesená",J1034,0)</f>
        <v>0</v>
      </c>
      <c r="BI1034" s="204">
        <f>IF(N1034="nulová",J1034,0)</f>
        <v>0</v>
      </c>
      <c r="BJ1034" s="18" t="s">
        <v>83</v>
      </c>
      <c r="BK1034" s="204">
        <f>ROUND(I1034*H1034,2)</f>
        <v>0</v>
      </c>
      <c r="BL1034" s="18" t="s">
        <v>182</v>
      </c>
      <c r="BM1034" s="203" t="s">
        <v>883</v>
      </c>
    </row>
    <row r="1035" spans="1:65" s="2" customFormat="1" ht="11.25">
      <c r="A1035" s="35"/>
      <c r="B1035" s="36"/>
      <c r="C1035" s="37"/>
      <c r="D1035" s="227" t="s">
        <v>193</v>
      </c>
      <c r="E1035" s="37"/>
      <c r="F1035" s="228" t="s">
        <v>884</v>
      </c>
      <c r="G1035" s="37"/>
      <c r="H1035" s="37"/>
      <c r="I1035" s="229"/>
      <c r="J1035" s="37"/>
      <c r="K1035" s="37"/>
      <c r="L1035" s="40"/>
      <c r="M1035" s="230"/>
      <c r="N1035" s="231"/>
      <c r="O1035" s="72"/>
      <c r="P1035" s="72"/>
      <c r="Q1035" s="72"/>
      <c r="R1035" s="72"/>
      <c r="S1035" s="72"/>
      <c r="T1035" s="73"/>
      <c r="U1035" s="35"/>
      <c r="V1035" s="35"/>
      <c r="W1035" s="35"/>
      <c r="X1035" s="35"/>
      <c r="Y1035" s="35"/>
      <c r="Z1035" s="35"/>
      <c r="AA1035" s="35"/>
      <c r="AB1035" s="35"/>
      <c r="AC1035" s="35"/>
      <c r="AD1035" s="35"/>
      <c r="AE1035" s="35"/>
      <c r="AT1035" s="18" t="s">
        <v>193</v>
      </c>
      <c r="AU1035" s="18" t="s">
        <v>176</v>
      </c>
    </row>
    <row r="1036" spans="1:65" s="13" customFormat="1" ht="11.25">
      <c r="B1036" s="205"/>
      <c r="C1036" s="206"/>
      <c r="D1036" s="207" t="s">
        <v>184</v>
      </c>
      <c r="E1036" s="208" t="s">
        <v>1</v>
      </c>
      <c r="F1036" s="209" t="s">
        <v>186</v>
      </c>
      <c r="G1036" s="206"/>
      <c r="H1036" s="208" t="s">
        <v>1</v>
      </c>
      <c r="I1036" s="210"/>
      <c r="J1036" s="206"/>
      <c r="K1036" s="206"/>
      <c r="L1036" s="211"/>
      <c r="M1036" s="212"/>
      <c r="N1036" s="213"/>
      <c r="O1036" s="213"/>
      <c r="P1036" s="213"/>
      <c r="Q1036" s="213"/>
      <c r="R1036" s="213"/>
      <c r="S1036" s="213"/>
      <c r="T1036" s="214"/>
      <c r="AT1036" s="215" t="s">
        <v>184</v>
      </c>
      <c r="AU1036" s="215" t="s">
        <v>176</v>
      </c>
      <c r="AV1036" s="13" t="s">
        <v>83</v>
      </c>
      <c r="AW1036" s="13" t="s">
        <v>34</v>
      </c>
      <c r="AX1036" s="13" t="s">
        <v>76</v>
      </c>
      <c r="AY1036" s="215" t="s">
        <v>175</v>
      </c>
    </row>
    <row r="1037" spans="1:65" s="13" customFormat="1" ht="11.25">
      <c r="B1037" s="205"/>
      <c r="C1037" s="206"/>
      <c r="D1037" s="207" t="s">
        <v>184</v>
      </c>
      <c r="E1037" s="208" t="s">
        <v>1</v>
      </c>
      <c r="F1037" s="209" t="s">
        <v>187</v>
      </c>
      <c r="G1037" s="206"/>
      <c r="H1037" s="208" t="s">
        <v>1</v>
      </c>
      <c r="I1037" s="210"/>
      <c r="J1037" s="206"/>
      <c r="K1037" s="206"/>
      <c r="L1037" s="211"/>
      <c r="M1037" s="212"/>
      <c r="N1037" s="213"/>
      <c r="O1037" s="213"/>
      <c r="P1037" s="213"/>
      <c r="Q1037" s="213"/>
      <c r="R1037" s="213"/>
      <c r="S1037" s="213"/>
      <c r="T1037" s="214"/>
      <c r="AT1037" s="215" t="s">
        <v>184</v>
      </c>
      <c r="AU1037" s="215" t="s">
        <v>176</v>
      </c>
      <c r="AV1037" s="13" t="s">
        <v>83</v>
      </c>
      <c r="AW1037" s="13" t="s">
        <v>34</v>
      </c>
      <c r="AX1037" s="13" t="s">
        <v>76</v>
      </c>
      <c r="AY1037" s="215" t="s">
        <v>175</v>
      </c>
    </row>
    <row r="1038" spans="1:65" s="14" customFormat="1" ht="11.25">
      <c r="B1038" s="216"/>
      <c r="C1038" s="217"/>
      <c r="D1038" s="207" t="s">
        <v>184</v>
      </c>
      <c r="E1038" s="218" t="s">
        <v>1</v>
      </c>
      <c r="F1038" s="219" t="s">
        <v>870</v>
      </c>
      <c r="G1038" s="217"/>
      <c r="H1038" s="220">
        <v>85</v>
      </c>
      <c r="I1038" s="221"/>
      <c r="J1038" s="217"/>
      <c r="K1038" s="217"/>
      <c r="L1038" s="222"/>
      <c r="M1038" s="223"/>
      <c r="N1038" s="224"/>
      <c r="O1038" s="224"/>
      <c r="P1038" s="224"/>
      <c r="Q1038" s="224"/>
      <c r="R1038" s="224"/>
      <c r="S1038" s="224"/>
      <c r="T1038" s="225"/>
      <c r="AT1038" s="226" t="s">
        <v>184</v>
      </c>
      <c r="AU1038" s="226" t="s">
        <v>176</v>
      </c>
      <c r="AV1038" s="14" t="s">
        <v>85</v>
      </c>
      <c r="AW1038" s="14" t="s">
        <v>34</v>
      </c>
      <c r="AX1038" s="14" t="s">
        <v>76</v>
      </c>
      <c r="AY1038" s="226" t="s">
        <v>175</v>
      </c>
    </row>
    <row r="1039" spans="1:65" s="2" customFormat="1" ht="24.2" customHeight="1">
      <c r="A1039" s="35"/>
      <c r="B1039" s="36"/>
      <c r="C1039" s="192" t="s">
        <v>885</v>
      </c>
      <c r="D1039" s="192" t="s">
        <v>178</v>
      </c>
      <c r="E1039" s="193" t="s">
        <v>886</v>
      </c>
      <c r="F1039" s="194" t="s">
        <v>887</v>
      </c>
      <c r="G1039" s="195" t="s">
        <v>251</v>
      </c>
      <c r="H1039" s="196">
        <v>30</v>
      </c>
      <c r="I1039" s="197"/>
      <c r="J1039" s="198">
        <f>ROUND(I1039*H1039,2)</f>
        <v>0</v>
      </c>
      <c r="K1039" s="194" t="s">
        <v>224</v>
      </c>
      <c r="L1039" s="40"/>
      <c r="M1039" s="199" t="s">
        <v>1</v>
      </c>
      <c r="N1039" s="200" t="s">
        <v>41</v>
      </c>
      <c r="O1039" s="72"/>
      <c r="P1039" s="201">
        <f>O1039*H1039</f>
        <v>0</v>
      </c>
      <c r="Q1039" s="201">
        <v>0</v>
      </c>
      <c r="R1039" s="201">
        <f>Q1039*H1039</f>
        <v>0</v>
      </c>
      <c r="S1039" s="201">
        <v>4.0000000000000001E-3</v>
      </c>
      <c r="T1039" s="202">
        <f>S1039*H1039</f>
        <v>0.12</v>
      </c>
      <c r="U1039" s="35"/>
      <c r="V1039" s="35"/>
      <c r="W1039" s="35"/>
      <c r="X1039" s="35"/>
      <c r="Y1039" s="35"/>
      <c r="Z1039" s="35"/>
      <c r="AA1039" s="35"/>
      <c r="AB1039" s="35"/>
      <c r="AC1039" s="35"/>
      <c r="AD1039" s="35"/>
      <c r="AE1039" s="35"/>
      <c r="AR1039" s="203" t="s">
        <v>182</v>
      </c>
      <c r="AT1039" s="203" t="s">
        <v>178</v>
      </c>
      <c r="AU1039" s="203" t="s">
        <v>176</v>
      </c>
      <c r="AY1039" s="18" t="s">
        <v>175</v>
      </c>
      <c r="BE1039" s="204">
        <f>IF(N1039="základní",J1039,0)</f>
        <v>0</v>
      </c>
      <c r="BF1039" s="204">
        <f>IF(N1039="snížená",J1039,0)</f>
        <v>0</v>
      </c>
      <c r="BG1039" s="204">
        <f>IF(N1039="zákl. přenesená",J1039,0)</f>
        <v>0</v>
      </c>
      <c r="BH1039" s="204">
        <f>IF(N1039="sníž. přenesená",J1039,0)</f>
        <v>0</v>
      </c>
      <c r="BI1039" s="204">
        <f>IF(N1039="nulová",J1039,0)</f>
        <v>0</v>
      </c>
      <c r="BJ1039" s="18" t="s">
        <v>83</v>
      </c>
      <c r="BK1039" s="204">
        <f>ROUND(I1039*H1039,2)</f>
        <v>0</v>
      </c>
      <c r="BL1039" s="18" t="s">
        <v>182</v>
      </c>
      <c r="BM1039" s="203" t="s">
        <v>888</v>
      </c>
    </row>
    <row r="1040" spans="1:65" s="2" customFormat="1" ht="11.25">
      <c r="A1040" s="35"/>
      <c r="B1040" s="36"/>
      <c r="C1040" s="37"/>
      <c r="D1040" s="227" t="s">
        <v>193</v>
      </c>
      <c r="E1040" s="37"/>
      <c r="F1040" s="228" t="s">
        <v>889</v>
      </c>
      <c r="G1040" s="37"/>
      <c r="H1040" s="37"/>
      <c r="I1040" s="229"/>
      <c r="J1040" s="37"/>
      <c r="K1040" s="37"/>
      <c r="L1040" s="40"/>
      <c r="M1040" s="230"/>
      <c r="N1040" s="231"/>
      <c r="O1040" s="72"/>
      <c r="P1040" s="72"/>
      <c r="Q1040" s="72"/>
      <c r="R1040" s="72"/>
      <c r="S1040" s="72"/>
      <c r="T1040" s="73"/>
      <c r="U1040" s="35"/>
      <c r="V1040" s="35"/>
      <c r="W1040" s="35"/>
      <c r="X1040" s="35"/>
      <c r="Y1040" s="35"/>
      <c r="Z1040" s="35"/>
      <c r="AA1040" s="35"/>
      <c r="AB1040" s="35"/>
      <c r="AC1040" s="35"/>
      <c r="AD1040" s="35"/>
      <c r="AE1040" s="35"/>
      <c r="AT1040" s="18" t="s">
        <v>193</v>
      </c>
      <c r="AU1040" s="18" t="s">
        <v>176</v>
      </c>
    </row>
    <row r="1041" spans="1:65" s="13" customFormat="1" ht="11.25">
      <c r="B1041" s="205"/>
      <c r="C1041" s="206"/>
      <c r="D1041" s="207" t="s">
        <v>184</v>
      </c>
      <c r="E1041" s="208" t="s">
        <v>1</v>
      </c>
      <c r="F1041" s="209" t="s">
        <v>186</v>
      </c>
      <c r="G1041" s="206"/>
      <c r="H1041" s="208" t="s">
        <v>1</v>
      </c>
      <c r="I1041" s="210"/>
      <c r="J1041" s="206"/>
      <c r="K1041" s="206"/>
      <c r="L1041" s="211"/>
      <c r="M1041" s="212"/>
      <c r="N1041" s="213"/>
      <c r="O1041" s="213"/>
      <c r="P1041" s="213"/>
      <c r="Q1041" s="213"/>
      <c r="R1041" s="213"/>
      <c r="S1041" s="213"/>
      <c r="T1041" s="214"/>
      <c r="AT1041" s="215" t="s">
        <v>184</v>
      </c>
      <c r="AU1041" s="215" t="s">
        <v>176</v>
      </c>
      <c r="AV1041" s="13" t="s">
        <v>83</v>
      </c>
      <c r="AW1041" s="13" t="s">
        <v>34</v>
      </c>
      <c r="AX1041" s="13" t="s">
        <v>76</v>
      </c>
      <c r="AY1041" s="215" t="s">
        <v>175</v>
      </c>
    </row>
    <row r="1042" spans="1:65" s="13" customFormat="1" ht="11.25">
      <c r="B1042" s="205"/>
      <c r="C1042" s="206"/>
      <c r="D1042" s="207" t="s">
        <v>184</v>
      </c>
      <c r="E1042" s="208" t="s">
        <v>1</v>
      </c>
      <c r="F1042" s="209" t="s">
        <v>187</v>
      </c>
      <c r="G1042" s="206"/>
      <c r="H1042" s="208" t="s">
        <v>1</v>
      </c>
      <c r="I1042" s="210"/>
      <c r="J1042" s="206"/>
      <c r="K1042" s="206"/>
      <c r="L1042" s="211"/>
      <c r="M1042" s="212"/>
      <c r="N1042" s="213"/>
      <c r="O1042" s="213"/>
      <c r="P1042" s="213"/>
      <c r="Q1042" s="213"/>
      <c r="R1042" s="213"/>
      <c r="S1042" s="213"/>
      <c r="T1042" s="214"/>
      <c r="AT1042" s="215" t="s">
        <v>184</v>
      </c>
      <c r="AU1042" s="215" t="s">
        <v>176</v>
      </c>
      <c r="AV1042" s="13" t="s">
        <v>83</v>
      </c>
      <c r="AW1042" s="13" t="s">
        <v>34</v>
      </c>
      <c r="AX1042" s="13" t="s">
        <v>76</v>
      </c>
      <c r="AY1042" s="215" t="s">
        <v>175</v>
      </c>
    </row>
    <row r="1043" spans="1:65" s="14" customFormat="1" ht="11.25">
      <c r="B1043" s="216"/>
      <c r="C1043" s="217"/>
      <c r="D1043" s="207" t="s">
        <v>184</v>
      </c>
      <c r="E1043" s="218" t="s">
        <v>1</v>
      </c>
      <c r="F1043" s="219" t="s">
        <v>508</v>
      </c>
      <c r="G1043" s="217"/>
      <c r="H1043" s="220">
        <v>30</v>
      </c>
      <c r="I1043" s="221"/>
      <c r="J1043" s="217"/>
      <c r="K1043" s="217"/>
      <c r="L1043" s="222"/>
      <c r="M1043" s="223"/>
      <c r="N1043" s="224"/>
      <c r="O1043" s="224"/>
      <c r="P1043" s="224"/>
      <c r="Q1043" s="224"/>
      <c r="R1043" s="224"/>
      <c r="S1043" s="224"/>
      <c r="T1043" s="225"/>
      <c r="AT1043" s="226" t="s">
        <v>184</v>
      </c>
      <c r="AU1043" s="226" t="s">
        <v>176</v>
      </c>
      <c r="AV1043" s="14" t="s">
        <v>85</v>
      </c>
      <c r="AW1043" s="14" t="s">
        <v>34</v>
      </c>
      <c r="AX1043" s="14" t="s">
        <v>76</v>
      </c>
      <c r="AY1043" s="226" t="s">
        <v>175</v>
      </c>
    </row>
    <row r="1044" spans="1:65" s="2" customFormat="1" ht="24.2" customHeight="1">
      <c r="A1044" s="35"/>
      <c r="B1044" s="36"/>
      <c r="C1044" s="192" t="s">
        <v>890</v>
      </c>
      <c r="D1044" s="192" t="s">
        <v>178</v>
      </c>
      <c r="E1044" s="193" t="s">
        <v>891</v>
      </c>
      <c r="F1044" s="194" t="s">
        <v>892</v>
      </c>
      <c r="G1044" s="195" t="s">
        <v>251</v>
      </c>
      <c r="H1044" s="196">
        <v>60</v>
      </c>
      <c r="I1044" s="197"/>
      <c r="J1044" s="198">
        <f>ROUND(I1044*H1044,2)</f>
        <v>0</v>
      </c>
      <c r="K1044" s="194" t="s">
        <v>224</v>
      </c>
      <c r="L1044" s="40"/>
      <c r="M1044" s="199" t="s">
        <v>1</v>
      </c>
      <c r="N1044" s="200" t="s">
        <v>41</v>
      </c>
      <c r="O1044" s="72"/>
      <c r="P1044" s="201">
        <f>O1044*H1044</f>
        <v>0</v>
      </c>
      <c r="Q1044" s="201">
        <v>0</v>
      </c>
      <c r="R1044" s="201">
        <f>Q1044*H1044</f>
        <v>0</v>
      </c>
      <c r="S1044" s="201">
        <v>8.9999999999999993E-3</v>
      </c>
      <c r="T1044" s="202">
        <f>S1044*H1044</f>
        <v>0.53999999999999992</v>
      </c>
      <c r="U1044" s="35"/>
      <c r="V1044" s="35"/>
      <c r="W1044" s="35"/>
      <c r="X1044" s="35"/>
      <c r="Y1044" s="35"/>
      <c r="Z1044" s="35"/>
      <c r="AA1044" s="35"/>
      <c r="AB1044" s="35"/>
      <c r="AC1044" s="35"/>
      <c r="AD1044" s="35"/>
      <c r="AE1044" s="35"/>
      <c r="AR1044" s="203" t="s">
        <v>182</v>
      </c>
      <c r="AT1044" s="203" t="s">
        <v>178</v>
      </c>
      <c r="AU1044" s="203" t="s">
        <v>176</v>
      </c>
      <c r="AY1044" s="18" t="s">
        <v>175</v>
      </c>
      <c r="BE1044" s="204">
        <f>IF(N1044="základní",J1044,0)</f>
        <v>0</v>
      </c>
      <c r="BF1044" s="204">
        <f>IF(N1044="snížená",J1044,0)</f>
        <v>0</v>
      </c>
      <c r="BG1044" s="204">
        <f>IF(N1044="zákl. přenesená",J1044,0)</f>
        <v>0</v>
      </c>
      <c r="BH1044" s="204">
        <f>IF(N1044="sníž. přenesená",J1044,0)</f>
        <v>0</v>
      </c>
      <c r="BI1044" s="204">
        <f>IF(N1044="nulová",J1044,0)</f>
        <v>0</v>
      </c>
      <c r="BJ1044" s="18" t="s">
        <v>83</v>
      </c>
      <c r="BK1044" s="204">
        <f>ROUND(I1044*H1044,2)</f>
        <v>0</v>
      </c>
      <c r="BL1044" s="18" t="s">
        <v>182</v>
      </c>
      <c r="BM1044" s="203" t="s">
        <v>893</v>
      </c>
    </row>
    <row r="1045" spans="1:65" s="2" customFormat="1" ht="11.25">
      <c r="A1045" s="35"/>
      <c r="B1045" s="36"/>
      <c r="C1045" s="37"/>
      <c r="D1045" s="227" t="s">
        <v>193</v>
      </c>
      <c r="E1045" s="37"/>
      <c r="F1045" s="228" t="s">
        <v>894</v>
      </c>
      <c r="G1045" s="37"/>
      <c r="H1045" s="37"/>
      <c r="I1045" s="229"/>
      <c r="J1045" s="37"/>
      <c r="K1045" s="37"/>
      <c r="L1045" s="40"/>
      <c r="M1045" s="230"/>
      <c r="N1045" s="231"/>
      <c r="O1045" s="72"/>
      <c r="P1045" s="72"/>
      <c r="Q1045" s="72"/>
      <c r="R1045" s="72"/>
      <c r="S1045" s="72"/>
      <c r="T1045" s="73"/>
      <c r="U1045" s="35"/>
      <c r="V1045" s="35"/>
      <c r="W1045" s="35"/>
      <c r="X1045" s="35"/>
      <c r="Y1045" s="35"/>
      <c r="Z1045" s="35"/>
      <c r="AA1045" s="35"/>
      <c r="AB1045" s="35"/>
      <c r="AC1045" s="35"/>
      <c r="AD1045" s="35"/>
      <c r="AE1045" s="35"/>
      <c r="AT1045" s="18" t="s">
        <v>193</v>
      </c>
      <c r="AU1045" s="18" t="s">
        <v>176</v>
      </c>
    </row>
    <row r="1046" spans="1:65" s="13" customFormat="1" ht="11.25">
      <c r="B1046" s="205"/>
      <c r="C1046" s="206"/>
      <c r="D1046" s="207" t="s">
        <v>184</v>
      </c>
      <c r="E1046" s="208" t="s">
        <v>1</v>
      </c>
      <c r="F1046" s="209" t="s">
        <v>186</v>
      </c>
      <c r="G1046" s="206"/>
      <c r="H1046" s="208" t="s">
        <v>1</v>
      </c>
      <c r="I1046" s="210"/>
      <c r="J1046" s="206"/>
      <c r="K1046" s="206"/>
      <c r="L1046" s="211"/>
      <c r="M1046" s="212"/>
      <c r="N1046" s="213"/>
      <c r="O1046" s="213"/>
      <c r="P1046" s="213"/>
      <c r="Q1046" s="213"/>
      <c r="R1046" s="213"/>
      <c r="S1046" s="213"/>
      <c r="T1046" s="214"/>
      <c r="AT1046" s="215" t="s">
        <v>184</v>
      </c>
      <c r="AU1046" s="215" t="s">
        <v>176</v>
      </c>
      <c r="AV1046" s="13" t="s">
        <v>83</v>
      </c>
      <c r="AW1046" s="13" t="s">
        <v>34</v>
      </c>
      <c r="AX1046" s="13" t="s">
        <v>76</v>
      </c>
      <c r="AY1046" s="215" t="s">
        <v>175</v>
      </c>
    </row>
    <row r="1047" spans="1:65" s="13" customFormat="1" ht="11.25">
      <c r="B1047" s="205"/>
      <c r="C1047" s="206"/>
      <c r="D1047" s="207" t="s">
        <v>184</v>
      </c>
      <c r="E1047" s="208" t="s">
        <v>1</v>
      </c>
      <c r="F1047" s="209" t="s">
        <v>187</v>
      </c>
      <c r="G1047" s="206"/>
      <c r="H1047" s="208" t="s">
        <v>1</v>
      </c>
      <c r="I1047" s="210"/>
      <c r="J1047" s="206"/>
      <c r="K1047" s="206"/>
      <c r="L1047" s="211"/>
      <c r="M1047" s="212"/>
      <c r="N1047" s="213"/>
      <c r="O1047" s="213"/>
      <c r="P1047" s="213"/>
      <c r="Q1047" s="213"/>
      <c r="R1047" s="213"/>
      <c r="S1047" s="213"/>
      <c r="T1047" s="214"/>
      <c r="AT1047" s="215" t="s">
        <v>184</v>
      </c>
      <c r="AU1047" s="215" t="s">
        <v>176</v>
      </c>
      <c r="AV1047" s="13" t="s">
        <v>83</v>
      </c>
      <c r="AW1047" s="13" t="s">
        <v>34</v>
      </c>
      <c r="AX1047" s="13" t="s">
        <v>76</v>
      </c>
      <c r="AY1047" s="215" t="s">
        <v>175</v>
      </c>
    </row>
    <row r="1048" spans="1:65" s="14" customFormat="1" ht="11.25">
      <c r="B1048" s="216"/>
      <c r="C1048" s="217"/>
      <c r="D1048" s="207" t="s">
        <v>184</v>
      </c>
      <c r="E1048" s="218" t="s">
        <v>1</v>
      </c>
      <c r="F1048" s="219" t="s">
        <v>731</v>
      </c>
      <c r="G1048" s="217"/>
      <c r="H1048" s="220">
        <v>60</v>
      </c>
      <c r="I1048" s="221"/>
      <c r="J1048" s="217"/>
      <c r="K1048" s="217"/>
      <c r="L1048" s="222"/>
      <c r="M1048" s="223"/>
      <c r="N1048" s="224"/>
      <c r="O1048" s="224"/>
      <c r="P1048" s="224"/>
      <c r="Q1048" s="224"/>
      <c r="R1048" s="224"/>
      <c r="S1048" s="224"/>
      <c r="T1048" s="225"/>
      <c r="AT1048" s="226" t="s">
        <v>184</v>
      </c>
      <c r="AU1048" s="226" t="s">
        <v>176</v>
      </c>
      <c r="AV1048" s="14" t="s">
        <v>85</v>
      </c>
      <c r="AW1048" s="14" t="s">
        <v>34</v>
      </c>
      <c r="AX1048" s="14" t="s">
        <v>76</v>
      </c>
      <c r="AY1048" s="226" t="s">
        <v>175</v>
      </c>
    </row>
    <row r="1049" spans="1:65" s="2" customFormat="1" ht="24.2" customHeight="1">
      <c r="A1049" s="35"/>
      <c r="B1049" s="36"/>
      <c r="C1049" s="192" t="s">
        <v>895</v>
      </c>
      <c r="D1049" s="192" t="s">
        <v>178</v>
      </c>
      <c r="E1049" s="193" t="s">
        <v>896</v>
      </c>
      <c r="F1049" s="194" t="s">
        <v>897</v>
      </c>
      <c r="G1049" s="195" t="s">
        <v>251</v>
      </c>
      <c r="H1049" s="196">
        <v>50</v>
      </c>
      <c r="I1049" s="197"/>
      <c r="J1049" s="198">
        <f>ROUND(I1049*H1049,2)</f>
        <v>0</v>
      </c>
      <c r="K1049" s="194" t="s">
        <v>224</v>
      </c>
      <c r="L1049" s="40"/>
      <c r="M1049" s="199" t="s">
        <v>1</v>
      </c>
      <c r="N1049" s="200" t="s">
        <v>41</v>
      </c>
      <c r="O1049" s="72"/>
      <c r="P1049" s="201">
        <f>O1049*H1049</f>
        <v>0</v>
      </c>
      <c r="Q1049" s="201">
        <v>0</v>
      </c>
      <c r="R1049" s="201">
        <f>Q1049*H1049</f>
        <v>0</v>
      </c>
      <c r="S1049" s="201">
        <v>1.2999999999999999E-2</v>
      </c>
      <c r="T1049" s="202">
        <f>S1049*H1049</f>
        <v>0.65</v>
      </c>
      <c r="U1049" s="35"/>
      <c r="V1049" s="35"/>
      <c r="W1049" s="35"/>
      <c r="X1049" s="35"/>
      <c r="Y1049" s="35"/>
      <c r="Z1049" s="35"/>
      <c r="AA1049" s="35"/>
      <c r="AB1049" s="35"/>
      <c r="AC1049" s="35"/>
      <c r="AD1049" s="35"/>
      <c r="AE1049" s="35"/>
      <c r="AR1049" s="203" t="s">
        <v>182</v>
      </c>
      <c r="AT1049" s="203" t="s">
        <v>178</v>
      </c>
      <c r="AU1049" s="203" t="s">
        <v>176</v>
      </c>
      <c r="AY1049" s="18" t="s">
        <v>175</v>
      </c>
      <c r="BE1049" s="204">
        <f>IF(N1049="základní",J1049,0)</f>
        <v>0</v>
      </c>
      <c r="BF1049" s="204">
        <f>IF(N1049="snížená",J1049,0)</f>
        <v>0</v>
      </c>
      <c r="BG1049" s="204">
        <f>IF(N1049="zákl. přenesená",J1049,0)</f>
        <v>0</v>
      </c>
      <c r="BH1049" s="204">
        <f>IF(N1049="sníž. přenesená",J1049,0)</f>
        <v>0</v>
      </c>
      <c r="BI1049" s="204">
        <f>IF(N1049="nulová",J1049,0)</f>
        <v>0</v>
      </c>
      <c r="BJ1049" s="18" t="s">
        <v>83</v>
      </c>
      <c r="BK1049" s="204">
        <f>ROUND(I1049*H1049,2)</f>
        <v>0</v>
      </c>
      <c r="BL1049" s="18" t="s">
        <v>182</v>
      </c>
      <c r="BM1049" s="203" t="s">
        <v>898</v>
      </c>
    </row>
    <row r="1050" spans="1:65" s="2" customFormat="1" ht="11.25">
      <c r="A1050" s="35"/>
      <c r="B1050" s="36"/>
      <c r="C1050" s="37"/>
      <c r="D1050" s="227" t="s">
        <v>193</v>
      </c>
      <c r="E1050" s="37"/>
      <c r="F1050" s="228" t="s">
        <v>899</v>
      </c>
      <c r="G1050" s="37"/>
      <c r="H1050" s="37"/>
      <c r="I1050" s="229"/>
      <c r="J1050" s="37"/>
      <c r="K1050" s="37"/>
      <c r="L1050" s="40"/>
      <c r="M1050" s="230"/>
      <c r="N1050" s="231"/>
      <c r="O1050" s="72"/>
      <c r="P1050" s="72"/>
      <c r="Q1050" s="72"/>
      <c r="R1050" s="72"/>
      <c r="S1050" s="72"/>
      <c r="T1050" s="73"/>
      <c r="U1050" s="35"/>
      <c r="V1050" s="35"/>
      <c r="W1050" s="35"/>
      <c r="X1050" s="35"/>
      <c r="Y1050" s="35"/>
      <c r="Z1050" s="35"/>
      <c r="AA1050" s="35"/>
      <c r="AB1050" s="35"/>
      <c r="AC1050" s="35"/>
      <c r="AD1050" s="35"/>
      <c r="AE1050" s="35"/>
      <c r="AT1050" s="18" t="s">
        <v>193</v>
      </c>
      <c r="AU1050" s="18" t="s">
        <v>176</v>
      </c>
    </row>
    <row r="1051" spans="1:65" s="13" customFormat="1" ht="11.25">
      <c r="B1051" s="205"/>
      <c r="C1051" s="206"/>
      <c r="D1051" s="207" t="s">
        <v>184</v>
      </c>
      <c r="E1051" s="208" t="s">
        <v>1</v>
      </c>
      <c r="F1051" s="209" t="s">
        <v>186</v>
      </c>
      <c r="G1051" s="206"/>
      <c r="H1051" s="208" t="s">
        <v>1</v>
      </c>
      <c r="I1051" s="210"/>
      <c r="J1051" s="206"/>
      <c r="K1051" s="206"/>
      <c r="L1051" s="211"/>
      <c r="M1051" s="212"/>
      <c r="N1051" s="213"/>
      <c r="O1051" s="213"/>
      <c r="P1051" s="213"/>
      <c r="Q1051" s="213"/>
      <c r="R1051" s="213"/>
      <c r="S1051" s="213"/>
      <c r="T1051" s="214"/>
      <c r="AT1051" s="215" t="s">
        <v>184</v>
      </c>
      <c r="AU1051" s="215" t="s">
        <v>176</v>
      </c>
      <c r="AV1051" s="13" t="s">
        <v>83</v>
      </c>
      <c r="AW1051" s="13" t="s">
        <v>34</v>
      </c>
      <c r="AX1051" s="13" t="s">
        <v>76</v>
      </c>
      <c r="AY1051" s="215" t="s">
        <v>175</v>
      </c>
    </row>
    <row r="1052" spans="1:65" s="13" customFormat="1" ht="11.25">
      <c r="B1052" s="205"/>
      <c r="C1052" s="206"/>
      <c r="D1052" s="207" t="s">
        <v>184</v>
      </c>
      <c r="E1052" s="208" t="s">
        <v>1</v>
      </c>
      <c r="F1052" s="209" t="s">
        <v>187</v>
      </c>
      <c r="G1052" s="206"/>
      <c r="H1052" s="208" t="s">
        <v>1</v>
      </c>
      <c r="I1052" s="210"/>
      <c r="J1052" s="206"/>
      <c r="K1052" s="206"/>
      <c r="L1052" s="211"/>
      <c r="M1052" s="212"/>
      <c r="N1052" s="213"/>
      <c r="O1052" s="213"/>
      <c r="P1052" s="213"/>
      <c r="Q1052" s="213"/>
      <c r="R1052" s="213"/>
      <c r="S1052" s="213"/>
      <c r="T1052" s="214"/>
      <c r="AT1052" s="215" t="s">
        <v>184</v>
      </c>
      <c r="AU1052" s="215" t="s">
        <v>176</v>
      </c>
      <c r="AV1052" s="13" t="s">
        <v>83</v>
      </c>
      <c r="AW1052" s="13" t="s">
        <v>34</v>
      </c>
      <c r="AX1052" s="13" t="s">
        <v>76</v>
      </c>
      <c r="AY1052" s="215" t="s">
        <v>175</v>
      </c>
    </row>
    <row r="1053" spans="1:65" s="14" customFormat="1" ht="11.25">
      <c r="B1053" s="216"/>
      <c r="C1053" s="217"/>
      <c r="D1053" s="207" t="s">
        <v>184</v>
      </c>
      <c r="E1053" s="218" t="s">
        <v>1</v>
      </c>
      <c r="F1053" s="219" t="s">
        <v>646</v>
      </c>
      <c r="G1053" s="217"/>
      <c r="H1053" s="220">
        <v>50</v>
      </c>
      <c r="I1053" s="221"/>
      <c r="J1053" s="217"/>
      <c r="K1053" s="217"/>
      <c r="L1053" s="222"/>
      <c r="M1053" s="223"/>
      <c r="N1053" s="224"/>
      <c r="O1053" s="224"/>
      <c r="P1053" s="224"/>
      <c r="Q1053" s="224"/>
      <c r="R1053" s="224"/>
      <c r="S1053" s="224"/>
      <c r="T1053" s="225"/>
      <c r="AT1053" s="226" t="s">
        <v>184</v>
      </c>
      <c r="AU1053" s="226" t="s">
        <v>176</v>
      </c>
      <c r="AV1053" s="14" t="s">
        <v>85</v>
      </c>
      <c r="AW1053" s="14" t="s">
        <v>34</v>
      </c>
      <c r="AX1053" s="14" t="s">
        <v>76</v>
      </c>
      <c r="AY1053" s="226" t="s">
        <v>175</v>
      </c>
    </row>
    <row r="1054" spans="1:65" s="2" customFormat="1" ht="24.2" customHeight="1">
      <c r="A1054" s="35"/>
      <c r="B1054" s="36"/>
      <c r="C1054" s="192" t="s">
        <v>900</v>
      </c>
      <c r="D1054" s="192" t="s">
        <v>178</v>
      </c>
      <c r="E1054" s="193" t="s">
        <v>901</v>
      </c>
      <c r="F1054" s="194" t="s">
        <v>902</v>
      </c>
      <c r="G1054" s="195" t="s">
        <v>251</v>
      </c>
      <c r="H1054" s="196">
        <v>32</v>
      </c>
      <c r="I1054" s="197"/>
      <c r="J1054" s="198">
        <f>ROUND(I1054*H1054,2)</f>
        <v>0</v>
      </c>
      <c r="K1054" s="194" t="s">
        <v>224</v>
      </c>
      <c r="L1054" s="40"/>
      <c r="M1054" s="199" t="s">
        <v>1</v>
      </c>
      <c r="N1054" s="200" t="s">
        <v>41</v>
      </c>
      <c r="O1054" s="72"/>
      <c r="P1054" s="201">
        <f>O1054*H1054</f>
        <v>0</v>
      </c>
      <c r="Q1054" s="201">
        <v>0</v>
      </c>
      <c r="R1054" s="201">
        <f>Q1054*H1054</f>
        <v>0</v>
      </c>
      <c r="S1054" s="201">
        <v>8.9999999999999993E-3</v>
      </c>
      <c r="T1054" s="202">
        <f>S1054*H1054</f>
        <v>0.28799999999999998</v>
      </c>
      <c r="U1054" s="35"/>
      <c r="V1054" s="35"/>
      <c r="W1054" s="35"/>
      <c r="X1054" s="35"/>
      <c r="Y1054" s="35"/>
      <c r="Z1054" s="35"/>
      <c r="AA1054" s="35"/>
      <c r="AB1054" s="35"/>
      <c r="AC1054" s="35"/>
      <c r="AD1054" s="35"/>
      <c r="AE1054" s="35"/>
      <c r="AR1054" s="203" t="s">
        <v>182</v>
      </c>
      <c r="AT1054" s="203" t="s">
        <v>178</v>
      </c>
      <c r="AU1054" s="203" t="s">
        <v>176</v>
      </c>
      <c r="AY1054" s="18" t="s">
        <v>175</v>
      </c>
      <c r="BE1054" s="204">
        <f>IF(N1054="základní",J1054,0)</f>
        <v>0</v>
      </c>
      <c r="BF1054" s="204">
        <f>IF(N1054="snížená",J1054,0)</f>
        <v>0</v>
      </c>
      <c r="BG1054" s="204">
        <f>IF(N1054="zákl. přenesená",J1054,0)</f>
        <v>0</v>
      </c>
      <c r="BH1054" s="204">
        <f>IF(N1054="sníž. přenesená",J1054,0)</f>
        <v>0</v>
      </c>
      <c r="BI1054" s="204">
        <f>IF(N1054="nulová",J1054,0)</f>
        <v>0</v>
      </c>
      <c r="BJ1054" s="18" t="s">
        <v>83</v>
      </c>
      <c r="BK1054" s="204">
        <f>ROUND(I1054*H1054,2)</f>
        <v>0</v>
      </c>
      <c r="BL1054" s="18" t="s">
        <v>182</v>
      </c>
      <c r="BM1054" s="203" t="s">
        <v>903</v>
      </c>
    </row>
    <row r="1055" spans="1:65" s="2" customFormat="1" ht="11.25">
      <c r="A1055" s="35"/>
      <c r="B1055" s="36"/>
      <c r="C1055" s="37"/>
      <c r="D1055" s="227" t="s">
        <v>193</v>
      </c>
      <c r="E1055" s="37"/>
      <c r="F1055" s="228" t="s">
        <v>904</v>
      </c>
      <c r="G1055" s="37"/>
      <c r="H1055" s="37"/>
      <c r="I1055" s="229"/>
      <c r="J1055" s="37"/>
      <c r="K1055" s="37"/>
      <c r="L1055" s="40"/>
      <c r="M1055" s="230"/>
      <c r="N1055" s="231"/>
      <c r="O1055" s="72"/>
      <c r="P1055" s="72"/>
      <c r="Q1055" s="72"/>
      <c r="R1055" s="72"/>
      <c r="S1055" s="72"/>
      <c r="T1055" s="73"/>
      <c r="U1055" s="35"/>
      <c r="V1055" s="35"/>
      <c r="W1055" s="35"/>
      <c r="X1055" s="35"/>
      <c r="Y1055" s="35"/>
      <c r="Z1055" s="35"/>
      <c r="AA1055" s="35"/>
      <c r="AB1055" s="35"/>
      <c r="AC1055" s="35"/>
      <c r="AD1055" s="35"/>
      <c r="AE1055" s="35"/>
      <c r="AT1055" s="18" t="s">
        <v>193</v>
      </c>
      <c r="AU1055" s="18" t="s">
        <v>176</v>
      </c>
    </row>
    <row r="1056" spans="1:65" s="13" customFormat="1" ht="11.25">
      <c r="B1056" s="205"/>
      <c r="C1056" s="206"/>
      <c r="D1056" s="207" t="s">
        <v>184</v>
      </c>
      <c r="E1056" s="208" t="s">
        <v>1</v>
      </c>
      <c r="F1056" s="209" t="s">
        <v>186</v>
      </c>
      <c r="G1056" s="206"/>
      <c r="H1056" s="208" t="s">
        <v>1</v>
      </c>
      <c r="I1056" s="210"/>
      <c r="J1056" s="206"/>
      <c r="K1056" s="206"/>
      <c r="L1056" s="211"/>
      <c r="M1056" s="212"/>
      <c r="N1056" s="213"/>
      <c r="O1056" s="213"/>
      <c r="P1056" s="213"/>
      <c r="Q1056" s="213"/>
      <c r="R1056" s="213"/>
      <c r="S1056" s="213"/>
      <c r="T1056" s="214"/>
      <c r="AT1056" s="215" t="s">
        <v>184</v>
      </c>
      <c r="AU1056" s="215" t="s">
        <v>176</v>
      </c>
      <c r="AV1056" s="13" t="s">
        <v>83</v>
      </c>
      <c r="AW1056" s="13" t="s">
        <v>34</v>
      </c>
      <c r="AX1056" s="13" t="s">
        <v>76</v>
      </c>
      <c r="AY1056" s="215" t="s">
        <v>175</v>
      </c>
    </row>
    <row r="1057" spans="1:65" s="13" customFormat="1" ht="11.25">
      <c r="B1057" s="205"/>
      <c r="C1057" s="206"/>
      <c r="D1057" s="207" t="s">
        <v>184</v>
      </c>
      <c r="E1057" s="208" t="s">
        <v>1</v>
      </c>
      <c r="F1057" s="209" t="s">
        <v>187</v>
      </c>
      <c r="G1057" s="206"/>
      <c r="H1057" s="208" t="s">
        <v>1</v>
      </c>
      <c r="I1057" s="210"/>
      <c r="J1057" s="206"/>
      <c r="K1057" s="206"/>
      <c r="L1057" s="211"/>
      <c r="M1057" s="212"/>
      <c r="N1057" s="213"/>
      <c r="O1057" s="213"/>
      <c r="P1057" s="213"/>
      <c r="Q1057" s="213"/>
      <c r="R1057" s="213"/>
      <c r="S1057" s="213"/>
      <c r="T1057" s="214"/>
      <c r="AT1057" s="215" t="s">
        <v>184</v>
      </c>
      <c r="AU1057" s="215" t="s">
        <v>176</v>
      </c>
      <c r="AV1057" s="13" t="s">
        <v>83</v>
      </c>
      <c r="AW1057" s="13" t="s">
        <v>34</v>
      </c>
      <c r="AX1057" s="13" t="s">
        <v>76</v>
      </c>
      <c r="AY1057" s="215" t="s">
        <v>175</v>
      </c>
    </row>
    <row r="1058" spans="1:65" s="14" customFormat="1" ht="11.25">
      <c r="B1058" s="216"/>
      <c r="C1058" s="217"/>
      <c r="D1058" s="207" t="s">
        <v>184</v>
      </c>
      <c r="E1058" s="218" t="s">
        <v>1</v>
      </c>
      <c r="F1058" s="219" t="s">
        <v>532</v>
      </c>
      <c r="G1058" s="217"/>
      <c r="H1058" s="220">
        <v>32</v>
      </c>
      <c r="I1058" s="221"/>
      <c r="J1058" s="217"/>
      <c r="K1058" s="217"/>
      <c r="L1058" s="222"/>
      <c r="M1058" s="223"/>
      <c r="N1058" s="224"/>
      <c r="O1058" s="224"/>
      <c r="P1058" s="224"/>
      <c r="Q1058" s="224"/>
      <c r="R1058" s="224"/>
      <c r="S1058" s="224"/>
      <c r="T1058" s="225"/>
      <c r="AT1058" s="226" t="s">
        <v>184</v>
      </c>
      <c r="AU1058" s="226" t="s">
        <v>176</v>
      </c>
      <c r="AV1058" s="14" t="s">
        <v>85</v>
      </c>
      <c r="AW1058" s="14" t="s">
        <v>34</v>
      </c>
      <c r="AX1058" s="14" t="s">
        <v>76</v>
      </c>
      <c r="AY1058" s="226" t="s">
        <v>175</v>
      </c>
    </row>
    <row r="1059" spans="1:65" s="2" customFormat="1" ht="24.2" customHeight="1">
      <c r="A1059" s="35"/>
      <c r="B1059" s="36"/>
      <c r="C1059" s="192" t="s">
        <v>905</v>
      </c>
      <c r="D1059" s="192" t="s">
        <v>178</v>
      </c>
      <c r="E1059" s="193" t="s">
        <v>906</v>
      </c>
      <c r="F1059" s="194" t="s">
        <v>907</v>
      </c>
      <c r="G1059" s="195" t="s">
        <v>251</v>
      </c>
      <c r="H1059" s="196">
        <v>60</v>
      </c>
      <c r="I1059" s="197"/>
      <c r="J1059" s="198">
        <f>ROUND(I1059*H1059,2)</f>
        <v>0</v>
      </c>
      <c r="K1059" s="194" t="s">
        <v>224</v>
      </c>
      <c r="L1059" s="40"/>
      <c r="M1059" s="199" t="s">
        <v>1</v>
      </c>
      <c r="N1059" s="200" t="s">
        <v>41</v>
      </c>
      <c r="O1059" s="72"/>
      <c r="P1059" s="201">
        <f>O1059*H1059</f>
        <v>0</v>
      </c>
      <c r="Q1059" s="201">
        <v>0</v>
      </c>
      <c r="R1059" s="201">
        <f>Q1059*H1059</f>
        <v>0</v>
      </c>
      <c r="S1059" s="201">
        <v>1.9E-2</v>
      </c>
      <c r="T1059" s="202">
        <f>S1059*H1059</f>
        <v>1.1399999999999999</v>
      </c>
      <c r="U1059" s="35"/>
      <c r="V1059" s="35"/>
      <c r="W1059" s="35"/>
      <c r="X1059" s="35"/>
      <c r="Y1059" s="35"/>
      <c r="Z1059" s="35"/>
      <c r="AA1059" s="35"/>
      <c r="AB1059" s="35"/>
      <c r="AC1059" s="35"/>
      <c r="AD1059" s="35"/>
      <c r="AE1059" s="35"/>
      <c r="AR1059" s="203" t="s">
        <v>182</v>
      </c>
      <c r="AT1059" s="203" t="s">
        <v>178</v>
      </c>
      <c r="AU1059" s="203" t="s">
        <v>176</v>
      </c>
      <c r="AY1059" s="18" t="s">
        <v>175</v>
      </c>
      <c r="BE1059" s="204">
        <f>IF(N1059="základní",J1059,0)</f>
        <v>0</v>
      </c>
      <c r="BF1059" s="204">
        <f>IF(N1059="snížená",J1059,0)</f>
        <v>0</v>
      </c>
      <c r="BG1059" s="204">
        <f>IF(N1059="zákl. přenesená",J1059,0)</f>
        <v>0</v>
      </c>
      <c r="BH1059" s="204">
        <f>IF(N1059="sníž. přenesená",J1059,0)</f>
        <v>0</v>
      </c>
      <c r="BI1059" s="204">
        <f>IF(N1059="nulová",J1059,0)</f>
        <v>0</v>
      </c>
      <c r="BJ1059" s="18" t="s">
        <v>83</v>
      </c>
      <c r="BK1059" s="204">
        <f>ROUND(I1059*H1059,2)</f>
        <v>0</v>
      </c>
      <c r="BL1059" s="18" t="s">
        <v>182</v>
      </c>
      <c r="BM1059" s="203" t="s">
        <v>908</v>
      </c>
    </row>
    <row r="1060" spans="1:65" s="2" customFormat="1" ht="11.25">
      <c r="A1060" s="35"/>
      <c r="B1060" s="36"/>
      <c r="C1060" s="37"/>
      <c r="D1060" s="227" t="s">
        <v>193</v>
      </c>
      <c r="E1060" s="37"/>
      <c r="F1060" s="228" t="s">
        <v>909</v>
      </c>
      <c r="G1060" s="37"/>
      <c r="H1060" s="37"/>
      <c r="I1060" s="229"/>
      <c r="J1060" s="37"/>
      <c r="K1060" s="37"/>
      <c r="L1060" s="40"/>
      <c r="M1060" s="230"/>
      <c r="N1060" s="231"/>
      <c r="O1060" s="72"/>
      <c r="P1060" s="72"/>
      <c r="Q1060" s="72"/>
      <c r="R1060" s="72"/>
      <c r="S1060" s="72"/>
      <c r="T1060" s="73"/>
      <c r="U1060" s="35"/>
      <c r="V1060" s="35"/>
      <c r="W1060" s="35"/>
      <c r="X1060" s="35"/>
      <c r="Y1060" s="35"/>
      <c r="Z1060" s="35"/>
      <c r="AA1060" s="35"/>
      <c r="AB1060" s="35"/>
      <c r="AC1060" s="35"/>
      <c r="AD1060" s="35"/>
      <c r="AE1060" s="35"/>
      <c r="AT1060" s="18" t="s">
        <v>193</v>
      </c>
      <c r="AU1060" s="18" t="s">
        <v>176</v>
      </c>
    </row>
    <row r="1061" spans="1:65" s="13" customFormat="1" ht="11.25">
      <c r="B1061" s="205"/>
      <c r="C1061" s="206"/>
      <c r="D1061" s="207" t="s">
        <v>184</v>
      </c>
      <c r="E1061" s="208" t="s">
        <v>1</v>
      </c>
      <c r="F1061" s="209" t="s">
        <v>186</v>
      </c>
      <c r="G1061" s="206"/>
      <c r="H1061" s="208" t="s">
        <v>1</v>
      </c>
      <c r="I1061" s="210"/>
      <c r="J1061" s="206"/>
      <c r="K1061" s="206"/>
      <c r="L1061" s="211"/>
      <c r="M1061" s="212"/>
      <c r="N1061" s="213"/>
      <c r="O1061" s="213"/>
      <c r="P1061" s="213"/>
      <c r="Q1061" s="213"/>
      <c r="R1061" s="213"/>
      <c r="S1061" s="213"/>
      <c r="T1061" s="214"/>
      <c r="AT1061" s="215" t="s">
        <v>184</v>
      </c>
      <c r="AU1061" s="215" t="s">
        <v>176</v>
      </c>
      <c r="AV1061" s="13" t="s">
        <v>83</v>
      </c>
      <c r="AW1061" s="13" t="s">
        <v>34</v>
      </c>
      <c r="AX1061" s="13" t="s">
        <v>76</v>
      </c>
      <c r="AY1061" s="215" t="s">
        <v>175</v>
      </c>
    </row>
    <row r="1062" spans="1:65" s="13" customFormat="1" ht="11.25">
      <c r="B1062" s="205"/>
      <c r="C1062" s="206"/>
      <c r="D1062" s="207" t="s">
        <v>184</v>
      </c>
      <c r="E1062" s="208" t="s">
        <v>1</v>
      </c>
      <c r="F1062" s="209" t="s">
        <v>187</v>
      </c>
      <c r="G1062" s="206"/>
      <c r="H1062" s="208" t="s">
        <v>1</v>
      </c>
      <c r="I1062" s="210"/>
      <c r="J1062" s="206"/>
      <c r="K1062" s="206"/>
      <c r="L1062" s="211"/>
      <c r="M1062" s="212"/>
      <c r="N1062" s="213"/>
      <c r="O1062" s="213"/>
      <c r="P1062" s="213"/>
      <c r="Q1062" s="213"/>
      <c r="R1062" s="213"/>
      <c r="S1062" s="213"/>
      <c r="T1062" s="214"/>
      <c r="AT1062" s="215" t="s">
        <v>184</v>
      </c>
      <c r="AU1062" s="215" t="s">
        <v>176</v>
      </c>
      <c r="AV1062" s="13" t="s">
        <v>83</v>
      </c>
      <c r="AW1062" s="13" t="s">
        <v>34</v>
      </c>
      <c r="AX1062" s="13" t="s">
        <v>76</v>
      </c>
      <c r="AY1062" s="215" t="s">
        <v>175</v>
      </c>
    </row>
    <row r="1063" spans="1:65" s="14" customFormat="1" ht="11.25">
      <c r="B1063" s="216"/>
      <c r="C1063" s="217"/>
      <c r="D1063" s="207" t="s">
        <v>184</v>
      </c>
      <c r="E1063" s="218" t="s">
        <v>1</v>
      </c>
      <c r="F1063" s="219" t="s">
        <v>731</v>
      </c>
      <c r="G1063" s="217"/>
      <c r="H1063" s="220">
        <v>60</v>
      </c>
      <c r="I1063" s="221"/>
      <c r="J1063" s="217"/>
      <c r="K1063" s="217"/>
      <c r="L1063" s="222"/>
      <c r="M1063" s="223"/>
      <c r="N1063" s="224"/>
      <c r="O1063" s="224"/>
      <c r="P1063" s="224"/>
      <c r="Q1063" s="224"/>
      <c r="R1063" s="224"/>
      <c r="S1063" s="224"/>
      <c r="T1063" s="225"/>
      <c r="AT1063" s="226" t="s">
        <v>184</v>
      </c>
      <c r="AU1063" s="226" t="s">
        <v>176</v>
      </c>
      <c r="AV1063" s="14" t="s">
        <v>85</v>
      </c>
      <c r="AW1063" s="14" t="s">
        <v>34</v>
      </c>
      <c r="AX1063" s="14" t="s">
        <v>76</v>
      </c>
      <c r="AY1063" s="226" t="s">
        <v>175</v>
      </c>
    </row>
    <row r="1064" spans="1:65" s="2" customFormat="1" ht="24.2" customHeight="1">
      <c r="A1064" s="35"/>
      <c r="B1064" s="36"/>
      <c r="C1064" s="192" t="s">
        <v>910</v>
      </c>
      <c r="D1064" s="192" t="s">
        <v>178</v>
      </c>
      <c r="E1064" s="193" t="s">
        <v>911</v>
      </c>
      <c r="F1064" s="194" t="s">
        <v>912</v>
      </c>
      <c r="G1064" s="195" t="s">
        <v>251</v>
      </c>
      <c r="H1064" s="196">
        <v>12</v>
      </c>
      <c r="I1064" s="197"/>
      <c r="J1064" s="198">
        <f>ROUND(I1064*H1064,2)</f>
        <v>0</v>
      </c>
      <c r="K1064" s="194" t="s">
        <v>224</v>
      </c>
      <c r="L1064" s="40"/>
      <c r="M1064" s="199" t="s">
        <v>1</v>
      </c>
      <c r="N1064" s="200" t="s">
        <v>41</v>
      </c>
      <c r="O1064" s="72"/>
      <c r="P1064" s="201">
        <f>O1064*H1064</f>
        <v>0</v>
      </c>
      <c r="Q1064" s="201">
        <v>0</v>
      </c>
      <c r="R1064" s="201">
        <f>Q1064*H1064</f>
        <v>0</v>
      </c>
      <c r="S1064" s="201">
        <v>1.7999999999999999E-2</v>
      </c>
      <c r="T1064" s="202">
        <f>S1064*H1064</f>
        <v>0.21599999999999997</v>
      </c>
      <c r="U1064" s="35"/>
      <c r="V1064" s="35"/>
      <c r="W1064" s="35"/>
      <c r="X1064" s="35"/>
      <c r="Y1064" s="35"/>
      <c r="Z1064" s="35"/>
      <c r="AA1064" s="35"/>
      <c r="AB1064" s="35"/>
      <c r="AC1064" s="35"/>
      <c r="AD1064" s="35"/>
      <c r="AE1064" s="35"/>
      <c r="AR1064" s="203" t="s">
        <v>182</v>
      </c>
      <c r="AT1064" s="203" t="s">
        <v>178</v>
      </c>
      <c r="AU1064" s="203" t="s">
        <v>176</v>
      </c>
      <c r="AY1064" s="18" t="s">
        <v>175</v>
      </c>
      <c r="BE1064" s="204">
        <f>IF(N1064="základní",J1064,0)</f>
        <v>0</v>
      </c>
      <c r="BF1064" s="204">
        <f>IF(N1064="snížená",J1064,0)</f>
        <v>0</v>
      </c>
      <c r="BG1064" s="204">
        <f>IF(N1064="zákl. přenesená",J1064,0)</f>
        <v>0</v>
      </c>
      <c r="BH1064" s="204">
        <f>IF(N1064="sníž. přenesená",J1064,0)</f>
        <v>0</v>
      </c>
      <c r="BI1064" s="204">
        <f>IF(N1064="nulová",J1064,0)</f>
        <v>0</v>
      </c>
      <c r="BJ1064" s="18" t="s">
        <v>83</v>
      </c>
      <c r="BK1064" s="204">
        <f>ROUND(I1064*H1064,2)</f>
        <v>0</v>
      </c>
      <c r="BL1064" s="18" t="s">
        <v>182</v>
      </c>
      <c r="BM1064" s="203" t="s">
        <v>913</v>
      </c>
    </row>
    <row r="1065" spans="1:65" s="2" customFormat="1" ht="11.25">
      <c r="A1065" s="35"/>
      <c r="B1065" s="36"/>
      <c r="C1065" s="37"/>
      <c r="D1065" s="227" t="s">
        <v>193</v>
      </c>
      <c r="E1065" s="37"/>
      <c r="F1065" s="228" t="s">
        <v>914</v>
      </c>
      <c r="G1065" s="37"/>
      <c r="H1065" s="37"/>
      <c r="I1065" s="229"/>
      <c r="J1065" s="37"/>
      <c r="K1065" s="37"/>
      <c r="L1065" s="40"/>
      <c r="M1065" s="230"/>
      <c r="N1065" s="231"/>
      <c r="O1065" s="72"/>
      <c r="P1065" s="72"/>
      <c r="Q1065" s="72"/>
      <c r="R1065" s="72"/>
      <c r="S1065" s="72"/>
      <c r="T1065" s="73"/>
      <c r="U1065" s="35"/>
      <c r="V1065" s="35"/>
      <c r="W1065" s="35"/>
      <c r="X1065" s="35"/>
      <c r="Y1065" s="35"/>
      <c r="Z1065" s="35"/>
      <c r="AA1065" s="35"/>
      <c r="AB1065" s="35"/>
      <c r="AC1065" s="35"/>
      <c r="AD1065" s="35"/>
      <c r="AE1065" s="35"/>
      <c r="AT1065" s="18" t="s">
        <v>193</v>
      </c>
      <c r="AU1065" s="18" t="s">
        <v>176</v>
      </c>
    </row>
    <row r="1066" spans="1:65" s="13" customFormat="1" ht="11.25">
      <c r="B1066" s="205"/>
      <c r="C1066" s="206"/>
      <c r="D1066" s="207" t="s">
        <v>184</v>
      </c>
      <c r="E1066" s="208" t="s">
        <v>1</v>
      </c>
      <c r="F1066" s="209" t="s">
        <v>186</v>
      </c>
      <c r="G1066" s="206"/>
      <c r="H1066" s="208" t="s">
        <v>1</v>
      </c>
      <c r="I1066" s="210"/>
      <c r="J1066" s="206"/>
      <c r="K1066" s="206"/>
      <c r="L1066" s="211"/>
      <c r="M1066" s="212"/>
      <c r="N1066" s="213"/>
      <c r="O1066" s="213"/>
      <c r="P1066" s="213"/>
      <c r="Q1066" s="213"/>
      <c r="R1066" s="213"/>
      <c r="S1066" s="213"/>
      <c r="T1066" s="214"/>
      <c r="AT1066" s="215" t="s">
        <v>184</v>
      </c>
      <c r="AU1066" s="215" t="s">
        <v>176</v>
      </c>
      <c r="AV1066" s="13" t="s">
        <v>83</v>
      </c>
      <c r="AW1066" s="13" t="s">
        <v>34</v>
      </c>
      <c r="AX1066" s="13" t="s">
        <v>76</v>
      </c>
      <c r="AY1066" s="215" t="s">
        <v>175</v>
      </c>
    </row>
    <row r="1067" spans="1:65" s="13" customFormat="1" ht="11.25">
      <c r="B1067" s="205"/>
      <c r="C1067" s="206"/>
      <c r="D1067" s="207" t="s">
        <v>184</v>
      </c>
      <c r="E1067" s="208" t="s">
        <v>1</v>
      </c>
      <c r="F1067" s="209" t="s">
        <v>187</v>
      </c>
      <c r="G1067" s="206"/>
      <c r="H1067" s="208" t="s">
        <v>1</v>
      </c>
      <c r="I1067" s="210"/>
      <c r="J1067" s="206"/>
      <c r="K1067" s="206"/>
      <c r="L1067" s="211"/>
      <c r="M1067" s="212"/>
      <c r="N1067" s="213"/>
      <c r="O1067" s="213"/>
      <c r="P1067" s="213"/>
      <c r="Q1067" s="213"/>
      <c r="R1067" s="213"/>
      <c r="S1067" s="213"/>
      <c r="T1067" s="214"/>
      <c r="AT1067" s="215" t="s">
        <v>184</v>
      </c>
      <c r="AU1067" s="215" t="s">
        <v>176</v>
      </c>
      <c r="AV1067" s="13" t="s">
        <v>83</v>
      </c>
      <c r="AW1067" s="13" t="s">
        <v>34</v>
      </c>
      <c r="AX1067" s="13" t="s">
        <v>76</v>
      </c>
      <c r="AY1067" s="215" t="s">
        <v>175</v>
      </c>
    </row>
    <row r="1068" spans="1:65" s="14" customFormat="1" ht="11.25">
      <c r="B1068" s="216"/>
      <c r="C1068" s="217"/>
      <c r="D1068" s="207" t="s">
        <v>184</v>
      </c>
      <c r="E1068" s="218" t="s">
        <v>1</v>
      </c>
      <c r="F1068" s="219" t="s">
        <v>8</v>
      </c>
      <c r="G1068" s="217"/>
      <c r="H1068" s="220">
        <v>12</v>
      </c>
      <c r="I1068" s="221"/>
      <c r="J1068" s="217"/>
      <c r="K1068" s="217"/>
      <c r="L1068" s="222"/>
      <c r="M1068" s="223"/>
      <c r="N1068" s="224"/>
      <c r="O1068" s="224"/>
      <c r="P1068" s="224"/>
      <c r="Q1068" s="224"/>
      <c r="R1068" s="224"/>
      <c r="S1068" s="224"/>
      <c r="T1068" s="225"/>
      <c r="AT1068" s="226" t="s">
        <v>184</v>
      </c>
      <c r="AU1068" s="226" t="s">
        <v>176</v>
      </c>
      <c r="AV1068" s="14" t="s">
        <v>85</v>
      </c>
      <c r="AW1068" s="14" t="s">
        <v>34</v>
      </c>
      <c r="AX1068" s="14" t="s">
        <v>76</v>
      </c>
      <c r="AY1068" s="226" t="s">
        <v>175</v>
      </c>
    </row>
    <row r="1069" spans="1:65" s="2" customFormat="1" ht="24.2" customHeight="1">
      <c r="A1069" s="35"/>
      <c r="B1069" s="36"/>
      <c r="C1069" s="192" t="s">
        <v>915</v>
      </c>
      <c r="D1069" s="192" t="s">
        <v>178</v>
      </c>
      <c r="E1069" s="193" t="s">
        <v>916</v>
      </c>
      <c r="F1069" s="194" t="s">
        <v>917</v>
      </c>
      <c r="G1069" s="195" t="s">
        <v>251</v>
      </c>
      <c r="H1069" s="196">
        <v>21</v>
      </c>
      <c r="I1069" s="197"/>
      <c r="J1069" s="198">
        <f>ROUND(I1069*H1069,2)</f>
        <v>0</v>
      </c>
      <c r="K1069" s="194" t="s">
        <v>224</v>
      </c>
      <c r="L1069" s="40"/>
      <c r="M1069" s="199" t="s">
        <v>1</v>
      </c>
      <c r="N1069" s="200" t="s">
        <v>41</v>
      </c>
      <c r="O1069" s="72"/>
      <c r="P1069" s="201">
        <f>O1069*H1069</f>
        <v>0</v>
      </c>
      <c r="Q1069" s="201">
        <v>0</v>
      </c>
      <c r="R1069" s="201">
        <f>Q1069*H1069</f>
        <v>0</v>
      </c>
      <c r="S1069" s="201">
        <v>2.7E-2</v>
      </c>
      <c r="T1069" s="202">
        <f>S1069*H1069</f>
        <v>0.56699999999999995</v>
      </c>
      <c r="U1069" s="35"/>
      <c r="V1069" s="35"/>
      <c r="W1069" s="35"/>
      <c r="X1069" s="35"/>
      <c r="Y1069" s="35"/>
      <c r="Z1069" s="35"/>
      <c r="AA1069" s="35"/>
      <c r="AB1069" s="35"/>
      <c r="AC1069" s="35"/>
      <c r="AD1069" s="35"/>
      <c r="AE1069" s="35"/>
      <c r="AR1069" s="203" t="s">
        <v>182</v>
      </c>
      <c r="AT1069" s="203" t="s">
        <v>178</v>
      </c>
      <c r="AU1069" s="203" t="s">
        <v>176</v>
      </c>
      <c r="AY1069" s="18" t="s">
        <v>175</v>
      </c>
      <c r="BE1069" s="204">
        <f>IF(N1069="základní",J1069,0)</f>
        <v>0</v>
      </c>
      <c r="BF1069" s="204">
        <f>IF(N1069="snížená",J1069,0)</f>
        <v>0</v>
      </c>
      <c r="BG1069" s="204">
        <f>IF(N1069="zákl. přenesená",J1069,0)</f>
        <v>0</v>
      </c>
      <c r="BH1069" s="204">
        <f>IF(N1069="sníž. přenesená",J1069,0)</f>
        <v>0</v>
      </c>
      <c r="BI1069" s="204">
        <f>IF(N1069="nulová",J1069,0)</f>
        <v>0</v>
      </c>
      <c r="BJ1069" s="18" t="s">
        <v>83</v>
      </c>
      <c r="BK1069" s="204">
        <f>ROUND(I1069*H1069,2)</f>
        <v>0</v>
      </c>
      <c r="BL1069" s="18" t="s">
        <v>182</v>
      </c>
      <c r="BM1069" s="203" t="s">
        <v>918</v>
      </c>
    </row>
    <row r="1070" spans="1:65" s="2" customFormat="1" ht="11.25">
      <c r="A1070" s="35"/>
      <c r="B1070" s="36"/>
      <c r="C1070" s="37"/>
      <c r="D1070" s="227" t="s">
        <v>193</v>
      </c>
      <c r="E1070" s="37"/>
      <c r="F1070" s="228" t="s">
        <v>919</v>
      </c>
      <c r="G1070" s="37"/>
      <c r="H1070" s="37"/>
      <c r="I1070" s="229"/>
      <c r="J1070" s="37"/>
      <c r="K1070" s="37"/>
      <c r="L1070" s="40"/>
      <c r="M1070" s="230"/>
      <c r="N1070" s="231"/>
      <c r="O1070" s="72"/>
      <c r="P1070" s="72"/>
      <c r="Q1070" s="72"/>
      <c r="R1070" s="72"/>
      <c r="S1070" s="72"/>
      <c r="T1070" s="73"/>
      <c r="U1070" s="35"/>
      <c r="V1070" s="35"/>
      <c r="W1070" s="35"/>
      <c r="X1070" s="35"/>
      <c r="Y1070" s="35"/>
      <c r="Z1070" s="35"/>
      <c r="AA1070" s="35"/>
      <c r="AB1070" s="35"/>
      <c r="AC1070" s="35"/>
      <c r="AD1070" s="35"/>
      <c r="AE1070" s="35"/>
      <c r="AT1070" s="18" t="s">
        <v>193</v>
      </c>
      <c r="AU1070" s="18" t="s">
        <v>176</v>
      </c>
    </row>
    <row r="1071" spans="1:65" s="13" customFormat="1" ht="11.25">
      <c r="B1071" s="205"/>
      <c r="C1071" s="206"/>
      <c r="D1071" s="207" t="s">
        <v>184</v>
      </c>
      <c r="E1071" s="208" t="s">
        <v>1</v>
      </c>
      <c r="F1071" s="209" t="s">
        <v>186</v>
      </c>
      <c r="G1071" s="206"/>
      <c r="H1071" s="208" t="s">
        <v>1</v>
      </c>
      <c r="I1071" s="210"/>
      <c r="J1071" s="206"/>
      <c r="K1071" s="206"/>
      <c r="L1071" s="211"/>
      <c r="M1071" s="212"/>
      <c r="N1071" s="213"/>
      <c r="O1071" s="213"/>
      <c r="P1071" s="213"/>
      <c r="Q1071" s="213"/>
      <c r="R1071" s="213"/>
      <c r="S1071" s="213"/>
      <c r="T1071" s="214"/>
      <c r="AT1071" s="215" t="s">
        <v>184</v>
      </c>
      <c r="AU1071" s="215" t="s">
        <v>176</v>
      </c>
      <c r="AV1071" s="13" t="s">
        <v>83</v>
      </c>
      <c r="AW1071" s="13" t="s">
        <v>34</v>
      </c>
      <c r="AX1071" s="13" t="s">
        <v>76</v>
      </c>
      <c r="AY1071" s="215" t="s">
        <v>175</v>
      </c>
    </row>
    <row r="1072" spans="1:65" s="13" customFormat="1" ht="11.25">
      <c r="B1072" s="205"/>
      <c r="C1072" s="206"/>
      <c r="D1072" s="207" t="s">
        <v>184</v>
      </c>
      <c r="E1072" s="208" t="s">
        <v>1</v>
      </c>
      <c r="F1072" s="209" t="s">
        <v>187</v>
      </c>
      <c r="G1072" s="206"/>
      <c r="H1072" s="208" t="s">
        <v>1</v>
      </c>
      <c r="I1072" s="210"/>
      <c r="J1072" s="206"/>
      <c r="K1072" s="206"/>
      <c r="L1072" s="211"/>
      <c r="M1072" s="212"/>
      <c r="N1072" s="213"/>
      <c r="O1072" s="213"/>
      <c r="P1072" s="213"/>
      <c r="Q1072" s="213"/>
      <c r="R1072" s="213"/>
      <c r="S1072" s="213"/>
      <c r="T1072" s="214"/>
      <c r="AT1072" s="215" t="s">
        <v>184</v>
      </c>
      <c r="AU1072" s="215" t="s">
        <v>176</v>
      </c>
      <c r="AV1072" s="13" t="s">
        <v>83</v>
      </c>
      <c r="AW1072" s="13" t="s">
        <v>34</v>
      </c>
      <c r="AX1072" s="13" t="s">
        <v>76</v>
      </c>
      <c r="AY1072" s="215" t="s">
        <v>175</v>
      </c>
    </row>
    <row r="1073" spans="1:65" s="14" customFormat="1" ht="11.25">
      <c r="B1073" s="216"/>
      <c r="C1073" s="217"/>
      <c r="D1073" s="207" t="s">
        <v>184</v>
      </c>
      <c r="E1073" s="218" t="s">
        <v>1</v>
      </c>
      <c r="F1073" s="219" t="s">
        <v>7</v>
      </c>
      <c r="G1073" s="217"/>
      <c r="H1073" s="220">
        <v>21</v>
      </c>
      <c r="I1073" s="221"/>
      <c r="J1073" s="217"/>
      <c r="K1073" s="217"/>
      <c r="L1073" s="222"/>
      <c r="M1073" s="223"/>
      <c r="N1073" s="224"/>
      <c r="O1073" s="224"/>
      <c r="P1073" s="224"/>
      <c r="Q1073" s="224"/>
      <c r="R1073" s="224"/>
      <c r="S1073" s="224"/>
      <c r="T1073" s="225"/>
      <c r="AT1073" s="226" t="s">
        <v>184</v>
      </c>
      <c r="AU1073" s="226" t="s">
        <v>176</v>
      </c>
      <c r="AV1073" s="14" t="s">
        <v>85</v>
      </c>
      <c r="AW1073" s="14" t="s">
        <v>34</v>
      </c>
      <c r="AX1073" s="14" t="s">
        <v>76</v>
      </c>
      <c r="AY1073" s="226" t="s">
        <v>175</v>
      </c>
    </row>
    <row r="1074" spans="1:65" s="2" customFormat="1" ht="24.2" customHeight="1">
      <c r="A1074" s="35"/>
      <c r="B1074" s="36"/>
      <c r="C1074" s="192" t="s">
        <v>920</v>
      </c>
      <c r="D1074" s="192" t="s">
        <v>178</v>
      </c>
      <c r="E1074" s="193" t="s">
        <v>921</v>
      </c>
      <c r="F1074" s="194" t="s">
        <v>922</v>
      </c>
      <c r="G1074" s="195" t="s">
        <v>251</v>
      </c>
      <c r="H1074" s="196">
        <v>21.8</v>
      </c>
      <c r="I1074" s="197"/>
      <c r="J1074" s="198">
        <f>ROUND(I1074*H1074,2)</f>
        <v>0</v>
      </c>
      <c r="K1074" s="194" t="s">
        <v>224</v>
      </c>
      <c r="L1074" s="40"/>
      <c r="M1074" s="199" t="s">
        <v>1</v>
      </c>
      <c r="N1074" s="200" t="s">
        <v>41</v>
      </c>
      <c r="O1074" s="72"/>
      <c r="P1074" s="201">
        <f>O1074*H1074</f>
        <v>0</v>
      </c>
      <c r="Q1074" s="201">
        <v>0</v>
      </c>
      <c r="R1074" s="201">
        <f>Q1074*H1074</f>
        <v>0</v>
      </c>
      <c r="S1074" s="201">
        <v>6.5000000000000002E-2</v>
      </c>
      <c r="T1074" s="202">
        <f>S1074*H1074</f>
        <v>1.417</v>
      </c>
      <c r="U1074" s="35"/>
      <c r="V1074" s="35"/>
      <c r="W1074" s="35"/>
      <c r="X1074" s="35"/>
      <c r="Y1074" s="35"/>
      <c r="Z1074" s="35"/>
      <c r="AA1074" s="35"/>
      <c r="AB1074" s="35"/>
      <c r="AC1074" s="35"/>
      <c r="AD1074" s="35"/>
      <c r="AE1074" s="35"/>
      <c r="AR1074" s="203" t="s">
        <v>182</v>
      </c>
      <c r="AT1074" s="203" t="s">
        <v>178</v>
      </c>
      <c r="AU1074" s="203" t="s">
        <v>176</v>
      </c>
      <c r="AY1074" s="18" t="s">
        <v>175</v>
      </c>
      <c r="BE1074" s="204">
        <f>IF(N1074="základní",J1074,0)</f>
        <v>0</v>
      </c>
      <c r="BF1074" s="204">
        <f>IF(N1074="snížená",J1074,0)</f>
        <v>0</v>
      </c>
      <c r="BG1074" s="204">
        <f>IF(N1074="zákl. přenesená",J1074,0)</f>
        <v>0</v>
      </c>
      <c r="BH1074" s="204">
        <f>IF(N1074="sníž. přenesená",J1074,0)</f>
        <v>0</v>
      </c>
      <c r="BI1074" s="204">
        <f>IF(N1074="nulová",J1074,0)</f>
        <v>0</v>
      </c>
      <c r="BJ1074" s="18" t="s">
        <v>83</v>
      </c>
      <c r="BK1074" s="204">
        <f>ROUND(I1074*H1074,2)</f>
        <v>0</v>
      </c>
      <c r="BL1074" s="18" t="s">
        <v>182</v>
      </c>
      <c r="BM1074" s="203" t="s">
        <v>923</v>
      </c>
    </row>
    <row r="1075" spans="1:65" s="2" customFormat="1" ht="11.25">
      <c r="A1075" s="35"/>
      <c r="B1075" s="36"/>
      <c r="C1075" s="37"/>
      <c r="D1075" s="227" t="s">
        <v>193</v>
      </c>
      <c r="E1075" s="37"/>
      <c r="F1075" s="228" t="s">
        <v>924</v>
      </c>
      <c r="G1075" s="37"/>
      <c r="H1075" s="37"/>
      <c r="I1075" s="229"/>
      <c r="J1075" s="37"/>
      <c r="K1075" s="37"/>
      <c r="L1075" s="40"/>
      <c r="M1075" s="230"/>
      <c r="N1075" s="231"/>
      <c r="O1075" s="72"/>
      <c r="P1075" s="72"/>
      <c r="Q1075" s="72"/>
      <c r="R1075" s="72"/>
      <c r="S1075" s="72"/>
      <c r="T1075" s="73"/>
      <c r="U1075" s="35"/>
      <c r="V1075" s="35"/>
      <c r="W1075" s="35"/>
      <c r="X1075" s="35"/>
      <c r="Y1075" s="35"/>
      <c r="Z1075" s="35"/>
      <c r="AA1075" s="35"/>
      <c r="AB1075" s="35"/>
      <c r="AC1075" s="35"/>
      <c r="AD1075" s="35"/>
      <c r="AE1075" s="35"/>
      <c r="AT1075" s="18" t="s">
        <v>193</v>
      </c>
      <c r="AU1075" s="18" t="s">
        <v>176</v>
      </c>
    </row>
    <row r="1076" spans="1:65" s="13" customFormat="1" ht="22.5">
      <c r="B1076" s="205"/>
      <c r="C1076" s="206"/>
      <c r="D1076" s="207" t="s">
        <v>184</v>
      </c>
      <c r="E1076" s="208" t="s">
        <v>1</v>
      </c>
      <c r="F1076" s="209" t="s">
        <v>206</v>
      </c>
      <c r="G1076" s="206"/>
      <c r="H1076" s="208" t="s">
        <v>1</v>
      </c>
      <c r="I1076" s="210"/>
      <c r="J1076" s="206"/>
      <c r="K1076" s="206"/>
      <c r="L1076" s="211"/>
      <c r="M1076" s="212"/>
      <c r="N1076" s="213"/>
      <c r="O1076" s="213"/>
      <c r="P1076" s="213"/>
      <c r="Q1076" s="213"/>
      <c r="R1076" s="213"/>
      <c r="S1076" s="213"/>
      <c r="T1076" s="214"/>
      <c r="AT1076" s="215" t="s">
        <v>184</v>
      </c>
      <c r="AU1076" s="215" t="s">
        <v>176</v>
      </c>
      <c r="AV1076" s="13" t="s">
        <v>83</v>
      </c>
      <c r="AW1076" s="13" t="s">
        <v>34</v>
      </c>
      <c r="AX1076" s="13" t="s">
        <v>76</v>
      </c>
      <c r="AY1076" s="215" t="s">
        <v>175</v>
      </c>
    </row>
    <row r="1077" spans="1:65" s="13" customFormat="1" ht="11.25">
      <c r="B1077" s="205"/>
      <c r="C1077" s="206"/>
      <c r="D1077" s="207" t="s">
        <v>184</v>
      </c>
      <c r="E1077" s="208" t="s">
        <v>1</v>
      </c>
      <c r="F1077" s="209" t="s">
        <v>187</v>
      </c>
      <c r="G1077" s="206"/>
      <c r="H1077" s="208" t="s">
        <v>1</v>
      </c>
      <c r="I1077" s="210"/>
      <c r="J1077" s="206"/>
      <c r="K1077" s="206"/>
      <c r="L1077" s="211"/>
      <c r="M1077" s="212"/>
      <c r="N1077" s="213"/>
      <c r="O1077" s="213"/>
      <c r="P1077" s="213"/>
      <c r="Q1077" s="213"/>
      <c r="R1077" s="213"/>
      <c r="S1077" s="213"/>
      <c r="T1077" s="214"/>
      <c r="AT1077" s="215" t="s">
        <v>184</v>
      </c>
      <c r="AU1077" s="215" t="s">
        <v>176</v>
      </c>
      <c r="AV1077" s="13" t="s">
        <v>83</v>
      </c>
      <c r="AW1077" s="13" t="s">
        <v>34</v>
      </c>
      <c r="AX1077" s="13" t="s">
        <v>76</v>
      </c>
      <c r="AY1077" s="215" t="s">
        <v>175</v>
      </c>
    </row>
    <row r="1078" spans="1:65" s="13" customFormat="1" ht="11.25">
      <c r="B1078" s="205"/>
      <c r="C1078" s="206"/>
      <c r="D1078" s="207" t="s">
        <v>184</v>
      </c>
      <c r="E1078" s="208" t="s">
        <v>1</v>
      </c>
      <c r="F1078" s="209" t="s">
        <v>227</v>
      </c>
      <c r="G1078" s="206"/>
      <c r="H1078" s="208" t="s">
        <v>1</v>
      </c>
      <c r="I1078" s="210"/>
      <c r="J1078" s="206"/>
      <c r="K1078" s="206"/>
      <c r="L1078" s="211"/>
      <c r="M1078" s="212"/>
      <c r="N1078" s="213"/>
      <c r="O1078" s="213"/>
      <c r="P1078" s="213"/>
      <c r="Q1078" s="213"/>
      <c r="R1078" s="213"/>
      <c r="S1078" s="213"/>
      <c r="T1078" s="214"/>
      <c r="AT1078" s="215" t="s">
        <v>184</v>
      </c>
      <c r="AU1078" s="215" t="s">
        <v>176</v>
      </c>
      <c r="AV1078" s="13" t="s">
        <v>83</v>
      </c>
      <c r="AW1078" s="13" t="s">
        <v>34</v>
      </c>
      <c r="AX1078" s="13" t="s">
        <v>76</v>
      </c>
      <c r="AY1078" s="215" t="s">
        <v>175</v>
      </c>
    </row>
    <row r="1079" spans="1:65" s="14" customFormat="1" ht="11.25">
      <c r="B1079" s="216"/>
      <c r="C1079" s="217"/>
      <c r="D1079" s="207" t="s">
        <v>184</v>
      </c>
      <c r="E1079" s="218" t="s">
        <v>1</v>
      </c>
      <c r="F1079" s="219" t="s">
        <v>925</v>
      </c>
      <c r="G1079" s="217"/>
      <c r="H1079" s="220">
        <v>7.8</v>
      </c>
      <c r="I1079" s="221"/>
      <c r="J1079" s="217"/>
      <c r="K1079" s="217"/>
      <c r="L1079" s="222"/>
      <c r="M1079" s="223"/>
      <c r="N1079" s="224"/>
      <c r="O1079" s="224"/>
      <c r="P1079" s="224"/>
      <c r="Q1079" s="224"/>
      <c r="R1079" s="224"/>
      <c r="S1079" s="224"/>
      <c r="T1079" s="225"/>
      <c r="AT1079" s="226" t="s">
        <v>184</v>
      </c>
      <c r="AU1079" s="226" t="s">
        <v>176</v>
      </c>
      <c r="AV1079" s="14" t="s">
        <v>85</v>
      </c>
      <c r="AW1079" s="14" t="s">
        <v>34</v>
      </c>
      <c r="AX1079" s="14" t="s">
        <v>76</v>
      </c>
      <c r="AY1079" s="226" t="s">
        <v>175</v>
      </c>
    </row>
    <row r="1080" spans="1:65" s="13" customFormat="1" ht="11.25">
      <c r="B1080" s="205"/>
      <c r="C1080" s="206"/>
      <c r="D1080" s="207" t="s">
        <v>184</v>
      </c>
      <c r="E1080" s="208" t="s">
        <v>1</v>
      </c>
      <c r="F1080" s="209" t="s">
        <v>229</v>
      </c>
      <c r="G1080" s="206"/>
      <c r="H1080" s="208" t="s">
        <v>1</v>
      </c>
      <c r="I1080" s="210"/>
      <c r="J1080" s="206"/>
      <c r="K1080" s="206"/>
      <c r="L1080" s="211"/>
      <c r="M1080" s="212"/>
      <c r="N1080" s="213"/>
      <c r="O1080" s="213"/>
      <c r="P1080" s="213"/>
      <c r="Q1080" s="213"/>
      <c r="R1080" s="213"/>
      <c r="S1080" s="213"/>
      <c r="T1080" s="214"/>
      <c r="AT1080" s="215" t="s">
        <v>184</v>
      </c>
      <c r="AU1080" s="215" t="s">
        <v>176</v>
      </c>
      <c r="AV1080" s="13" t="s">
        <v>83</v>
      </c>
      <c r="AW1080" s="13" t="s">
        <v>34</v>
      </c>
      <c r="AX1080" s="13" t="s">
        <v>76</v>
      </c>
      <c r="AY1080" s="215" t="s">
        <v>175</v>
      </c>
    </row>
    <row r="1081" spans="1:65" s="14" customFormat="1" ht="11.25">
      <c r="B1081" s="216"/>
      <c r="C1081" s="217"/>
      <c r="D1081" s="207" t="s">
        <v>184</v>
      </c>
      <c r="E1081" s="218" t="s">
        <v>1</v>
      </c>
      <c r="F1081" s="219" t="s">
        <v>926</v>
      </c>
      <c r="G1081" s="217"/>
      <c r="H1081" s="220">
        <v>14</v>
      </c>
      <c r="I1081" s="221"/>
      <c r="J1081" s="217"/>
      <c r="K1081" s="217"/>
      <c r="L1081" s="222"/>
      <c r="M1081" s="223"/>
      <c r="N1081" s="224"/>
      <c r="O1081" s="224"/>
      <c r="P1081" s="224"/>
      <c r="Q1081" s="224"/>
      <c r="R1081" s="224"/>
      <c r="S1081" s="224"/>
      <c r="T1081" s="225"/>
      <c r="AT1081" s="226" t="s">
        <v>184</v>
      </c>
      <c r="AU1081" s="226" t="s">
        <v>176</v>
      </c>
      <c r="AV1081" s="14" t="s">
        <v>85</v>
      </c>
      <c r="AW1081" s="14" t="s">
        <v>34</v>
      </c>
      <c r="AX1081" s="14" t="s">
        <v>76</v>
      </c>
      <c r="AY1081" s="226" t="s">
        <v>175</v>
      </c>
    </row>
    <row r="1082" spans="1:65" s="2" customFormat="1" ht="24.2" customHeight="1">
      <c r="A1082" s="35"/>
      <c r="B1082" s="36"/>
      <c r="C1082" s="192" t="s">
        <v>554</v>
      </c>
      <c r="D1082" s="192" t="s">
        <v>178</v>
      </c>
      <c r="E1082" s="193" t="s">
        <v>927</v>
      </c>
      <c r="F1082" s="194" t="s">
        <v>928</v>
      </c>
      <c r="G1082" s="195" t="s">
        <v>251</v>
      </c>
      <c r="H1082" s="196">
        <v>33.75</v>
      </c>
      <c r="I1082" s="197"/>
      <c r="J1082" s="198">
        <f>ROUND(I1082*H1082,2)</f>
        <v>0</v>
      </c>
      <c r="K1082" s="194" t="s">
        <v>224</v>
      </c>
      <c r="L1082" s="40"/>
      <c r="M1082" s="199" t="s">
        <v>1</v>
      </c>
      <c r="N1082" s="200" t="s">
        <v>41</v>
      </c>
      <c r="O1082" s="72"/>
      <c r="P1082" s="201">
        <f>O1082*H1082</f>
        <v>0</v>
      </c>
      <c r="Q1082" s="201">
        <v>0</v>
      </c>
      <c r="R1082" s="201">
        <f>Q1082*H1082</f>
        <v>0</v>
      </c>
      <c r="S1082" s="201">
        <v>3.3000000000000002E-2</v>
      </c>
      <c r="T1082" s="202">
        <f>S1082*H1082</f>
        <v>1.11375</v>
      </c>
      <c r="U1082" s="35"/>
      <c r="V1082" s="35"/>
      <c r="W1082" s="35"/>
      <c r="X1082" s="35"/>
      <c r="Y1082" s="35"/>
      <c r="Z1082" s="35"/>
      <c r="AA1082" s="35"/>
      <c r="AB1082" s="35"/>
      <c r="AC1082" s="35"/>
      <c r="AD1082" s="35"/>
      <c r="AE1082" s="35"/>
      <c r="AR1082" s="203" t="s">
        <v>182</v>
      </c>
      <c r="AT1082" s="203" t="s">
        <v>178</v>
      </c>
      <c r="AU1082" s="203" t="s">
        <v>176</v>
      </c>
      <c r="AY1082" s="18" t="s">
        <v>175</v>
      </c>
      <c r="BE1082" s="204">
        <f>IF(N1082="základní",J1082,0)</f>
        <v>0</v>
      </c>
      <c r="BF1082" s="204">
        <f>IF(N1082="snížená",J1082,0)</f>
        <v>0</v>
      </c>
      <c r="BG1082" s="204">
        <f>IF(N1082="zákl. přenesená",J1082,0)</f>
        <v>0</v>
      </c>
      <c r="BH1082" s="204">
        <f>IF(N1082="sníž. přenesená",J1082,0)</f>
        <v>0</v>
      </c>
      <c r="BI1082" s="204">
        <f>IF(N1082="nulová",J1082,0)</f>
        <v>0</v>
      </c>
      <c r="BJ1082" s="18" t="s">
        <v>83</v>
      </c>
      <c r="BK1082" s="204">
        <f>ROUND(I1082*H1082,2)</f>
        <v>0</v>
      </c>
      <c r="BL1082" s="18" t="s">
        <v>182</v>
      </c>
      <c r="BM1082" s="203" t="s">
        <v>929</v>
      </c>
    </row>
    <row r="1083" spans="1:65" s="2" customFormat="1" ht="11.25">
      <c r="A1083" s="35"/>
      <c r="B1083" s="36"/>
      <c r="C1083" s="37"/>
      <c r="D1083" s="227" t="s">
        <v>193</v>
      </c>
      <c r="E1083" s="37"/>
      <c r="F1083" s="228" t="s">
        <v>930</v>
      </c>
      <c r="G1083" s="37"/>
      <c r="H1083" s="37"/>
      <c r="I1083" s="229"/>
      <c r="J1083" s="37"/>
      <c r="K1083" s="37"/>
      <c r="L1083" s="40"/>
      <c r="M1083" s="230"/>
      <c r="N1083" s="231"/>
      <c r="O1083" s="72"/>
      <c r="P1083" s="72"/>
      <c r="Q1083" s="72"/>
      <c r="R1083" s="72"/>
      <c r="S1083" s="72"/>
      <c r="T1083" s="73"/>
      <c r="U1083" s="35"/>
      <c r="V1083" s="35"/>
      <c r="W1083" s="35"/>
      <c r="X1083" s="35"/>
      <c r="Y1083" s="35"/>
      <c r="Z1083" s="35"/>
      <c r="AA1083" s="35"/>
      <c r="AB1083" s="35"/>
      <c r="AC1083" s="35"/>
      <c r="AD1083" s="35"/>
      <c r="AE1083" s="35"/>
      <c r="AT1083" s="18" t="s">
        <v>193</v>
      </c>
      <c r="AU1083" s="18" t="s">
        <v>176</v>
      </c>
    </row>
    <row r="1084" spans="1:65" s="13" customFormat="1" ht="22.5">
      <c r="B1084" s="205"/>
      <c r="C1084" s="206"/>
      <c r="D1084" s="207" t="s">
        <v>184</v>
      </c>
      <c r="E1084" s="208" t="s">
        <v>1</v>
      </c>
      <c r="F1084" s="209" t="s">
        <v>206</v>
      </c>
      <c r="G1084" s="206"/>
      <c r="H1084" s="208" t="s">
        <v>1</v>
      </c>
      <c r="I1084" s="210"/>
      <c r="J1084" s="206"/>
      <c r="K1084" s="206"/>
      <c r="L1084" s="211"/>
      <c r="M1084" s="212"/>
      <c r="N1084" s="213"/>
      <c r="O1084" s="213"/>
      <c r="P1084" s="213"/>
      <c r="Q1084" s="213"/>
      <c r="R1084" s="213"/>
      <c r="S1084" s="213"/>
      <c r="T1084" s="214"/>
      <c r="AT1084" s="215" t="s">
        <v>184</v>
      </c>
      <c r="AU1084" s="215" t="s">
        <v>176</v>
      </c>
      <c r="AV1084" s="13" t="s">
        <v>83</v>
      </c>
      <c r="AW1084" s="13" t="s">
        <v>34</v>
      </c>
      <c r="AX1084" s="13" t="s">
        <v>76</v>
      </c>
      <c r="AY1084" s="215" t="s">
        <v>175</v>
      </c>
    </row>
    <row r="1085" spans="1:65" s="13" customFormat="1" ht="11.25">
      <c r="B1085" s="205"/>
      <c r="C1085" s="206"/>
      <c r="D1085" s="207" t="s">
        <v>184</v>
      </c>
      <c r="E1085" s="208" t="s">
        <v>1</v>
      </c>
      <c r="F1085" s="209" t="s">
        <v>187</v>
      </c>
      <c r="G1085" s="206"/>
      <c r="H1085" s="208" t="s">
        <v>1</v>
      </c>
      <c r="I1085" s="210"/>
      <c r="J1085" s="206"/>
      <c r="K1085" s="206"/>
      <c r="L1085" s="211"/>
      <c r="M1085" s="212"/>
      <c r="N1085" s="213"/>
      <c r="O1085" s="213"/>
      <c r="P1085" s="213"/>
      <c r="Q1085" s="213"/>
      <c r="R1085" s="213"/>
      <c r="S1085" s="213"/>
      <c r="T1085" s="214"/>
      <c r="AT1085" s="215" t="s">
        <v>184</v>
      </c>
      <c r="AU1085" s="215" t="s">
        <v>176</v>
      </c>
      <c r="AV1085" s="13" t="s">
        <v>83</v>
      </c>
      <c r="AW1085" s="13" t="s">
        <v>34</v>
      </c>
      <c r="AX1085" s="13" t="s">
        <v>76</v>
      </c>
      <c r="AY1085" s="215" t="s">
        <v>175</v>
      </c>
    </row>
    <row r="1086" spans="1:65" s="13" customFormat="1" ht="11.25">
      <c r="B1086" s="205"/>
      <c r="C1086" s="206"/>
      <c r="D1086" s="207" t="s">
        <v>184</v>
      </c>
      <c r="E1086" s="208" t="s">
        <v>1</v>
      </c>
      <c r="F1086" s="209" t="s">
        <v>931</v>
      </c>
      <c r="G1086" s="206"/>
      <c r="H1086" s="208" t="s">
        <v>1</v>
      </c>
      <c r="I1086" s="210"/>
      <c r="J1086" s="206"/>
      <c r="K1086" s="206"/>
      <c r="L1086" s="211"/>
      <c r="M1086" s="212"/>
      <c r="N1086" s="213"/>
      <c r="O1086" s="213"/>
      <c r="P1086" s="213"/>
      <c r="Q1086" s="213"/>
      <c r="R1086" s="213"/>
      <c r="S1086" s="213"/>
      <c r="T1086" s="214"/>
      <c r="AT1086" s="215" t="s">
        <v>184</v>
      </c>
      <c r="AU1086" s="215" t="s">
        <v>176</v>
      </c>
      <c r="AV1086" s="13" t="s">
        <v>83</v>
      </c>
      <c r="AW1086" s="13" t="s">
        <v>34</v>
      </c>
      <c r="AX1086" s="13" t="s">
        <v>76</v>
      </c>
      <c r="AY1086" s="215" t="s">
        <v>175</v>
      </c>
    </row>
    <row r="1087" spans="1:65" s="13" customFormat="1" ht="11.25">
      <c r="B1087" s="205"/>
      <c r="C1087" s="206"/>
      <c r="D1087" s="207" t="s">
        <v>184</v>
      </c>
      <c r="E1087" s="208" t="s">
        <v>1</v>
      </c>
      <c r="F1087" s="209" t="s">
        <v>207</v>
      </c>
      <c r="G1087" s="206"/>
      <c r="H1087" s="208" t="s">
        <v>1</v>
      </c>
      <c r="I1087" s="210"/>
      <c r="J1087" s="206"/>
      <c r="K1087" s="206"/>
      <c r="L1087" s="211"/>
      <c r="M1087" s="212"/>
      <c r="N1087" s="213"/>
      <c r="O1087" s="213"/>
      <c r="P1087" s="213"/>
      <c r="Q1087" s="213"/>
      <c r="R1087" s="213"/>
      <c r="S1087" s="213"/>
      <c r="T1087" s="214"/>
      <c r="AT1087" s="215" t="s">
        <v>184</v>
      </c>
      <c r="AU1087" s="215" t="s">
        <v>176</v>
      </c>
      <c r="AV1087" s="13" t="s">
        <v>83</v>
      </c>
      <c r="AW1087" s="13" t="s">
        <v>34</v>
      </c>
      <c r="AX1087" s="13" t="s">
        <v>76</v>
      </c>
      <c r="AY1087" s="215" t="s">
        <v>175</v>
      </c>
    </row>
    <row r="1088" spans="1:65" s="14" customFormat="1" ht="11.25">
      <c r="B1088" s="216"/>
      <c r="C1088" s="217"/>
      <c r="D1088" s="207" t="s">
        <v>184</v>
      </c>
      <c r="E1088" s="218" t="s">
        <v>1</v>
      </c>
      <c r="F1088" s="219" t="s">
        <v>932</v>
      </c>
      <c r="G1088" s="217"/>
      <c r="H1088" s="220">
        <v>28.7</v>
      </c>
      <c r="I1088" s="221"/>
      <c r="J1088" s="217"/>
      <c r="K1088" s="217"/>
      <c r="L1088" s="222"/>
      <c r="M1088" s="223"/>
      <c r="N1088" s="224"/>
      <c r="O1088" s="224"/>
      <c r="P1088" s="224"/>
      <c r="Q1088" s="224"/>
      <c r="R1088" s="224"/>
      <c r="S1088" s="224"/>
      <c r="T1088" s="225"/>
      <c r="AT1088" s="226" t="s">
        <v>184</v>
      </c>
      <c r="AU1088" s="226" t="s">
        <v>176</v>
      </c>
      <c r="AV1088" s="14" t="s">
        <v>85</v>
      </c>
      <c r="AW1088" s="14" t="s">
        <v>34</v>
      </c>
      <c r="AX1088" s="14" t="s">
        <v>76</v>
      </c>
      <c r="AY1088" s="226" t="s">
        <v>175</v>
      </c>
    </row>
    <row r="1089" spans="1:65" s="13" customFormat="1" ht="11.25">
      <c r="B1089" s="205"/>
      <c r="C1089" s="206"/>
      <c r="D1089" s="207" t="s">
        <v>184</v>
      </c>
      <c r="E1089" s="208" t="s">
        <v>1</v>
      </c>
      <c r="F1089" s="209" t="s">
        <v>215</v>
      </c>
      <c r="G1089" s="206"/>
      <c r="H1089" s="208" t="s">
        <v>1</v>
      </c>
      <c r="I1089" s="210"/>
      <c r="J1089" s="206"/>
      <c r="K1089" s="206"/>
      <c r="L1089" s="211"/>
      <c r="M1089" s="212"/>
      <c r="N1089" s="213"/>
      <c r="O1089" s="213"/>
      <c r="P1089" s="213"/>
      <c r="Q1089" s="213"/>
      <c r="R1089" s="213"/>
      <c r="S1089" s="213"/>
      <c r="T1089" s="214"/>
      <c r="AT1089" s="215" t="s">
        <v>184</v>
      </c>
      <c r="AU1089" s="215" t="s">
        <v>176</v>
      </c>
      <c r="AV1089" s="13" t="s">
        <v>83</v>
      </c>
      <c r="AW1089" s="13" t="s">
        <v>34</v>
      </c>
      <c r="AX1089" s="13" t="s">
        <v>76</v>
      </c>
      <c r="AY1089" s="215" t="s">
        <v>175</v>
      </c>
    </row>
    <row r="1090" spans="1:65" s="14" customFormat="1" ht="11.25">
      <c r="B1090" s="216"/>
      <c r="C1090" s="217"/>
      <c r="D1090" s="207" t="s">
        <v>184</v>
      </c>
      <c r="E1090" s="218" t="s">
        <v>1</v>
      </c>
      <c r="F1090" s="219" t="s">
        <v>933</v>
      </c>
      <c r="G1090" s="217"/>
      <c r="H1090" s="220">
        <v>5.05</v>
      </c>
      <c r="I1090" s="221"/>
      <c r="J1090" s="217"/>
      <c r="K1090" s="217"/>
      <c r="L1090" s="222"/>
      <c r="M1090" s="223"/>
      <c r="N1090" s="224"/>
      <c r="O1090" s="224"/>
      <c r="P1090" s="224"/>
      <c r="Q1090" s="224"/>
      <c r="R1090" s="224"/>
      <c r="S1090" s="224"/>
      <c r="T1090" s="225"/>
      <c r="AT1090" s="226" t="s">
        <v>184</v>
      </c>
      <c r="AU1090" s="226" t="s">
        <v>176</v>
      </c>
      <c r="AV1090" s="14" t="s">
        <v>85</v>
      </c>
      <c r="AW1090" s="14" t="s">
        <v>34</v>
      </c>
      <c r="AX1090" s="14" t="s">
        <v>76</v>
      </c>
      <c r="AY1090" s="226" t="s">
        <v>175</v>
      </c>
    </row>
    <row r="1091" spans="1:65" s="2" customFormat="1" ht="24.2" customHeight="1">
      <c r="A1091" s="35"/>
      <c r="B1091" s="36"/>
      <c r="C1091" s="192" t="s">
        <v>934</v>
      </c>
      <c r="D1091" s="192" t="s">
        <v>178</v>
      </c>
      <c r="E1091" s="193" t="s">
        <v>935</v>
      </c>
      <c r="F1091" s="194" t="s">
        <v>936</v>
      </c>
      <c r="G1091" s="195" t="s">
        <v>251</v>
      </c>
      <c r="H1091" s="196">
        <v>1.8</v>
      </c>
      <c r="I1091" s="197"/>
      <c r="J1091" s="198">
        <f>ROUND(I1091*H1091,2)</f>
        <v>0</v>
      </c>
      <c r="K1091" s="194" t="s">
        <v>224</v>
      </c>
      <c r="L1091" s="40"/>
      <c r="M1091" s="199" t="s">
        <v>1</v>
      </c>
      <c r="N1091" s="200" t="s">
        <v>41</v>
      </c>
      <c r="O1091" s="72"/>
      <c r="P1091" s="201">
        <f>O1091*H1091</f>
        <v>0</v>
      </c>
      <c r="Q1091" s="201">
        <v>2.283E-2</v>
      </c>
      <c r="R1091" s="201">
        <f>Q1091*H1091</f>
        <v>4.1093999999999999E-2</v>
      </c>
      <c r="S1091" s="201">
        <v>0</v>
      </c>
      <c r="T1091" s="202">
        <f>S1091*H1091</f>
        <v>0</v>
      </c>
      <c r="U1091" s="35"/>
      <c r="V1091" s="35"/>
      <c r="W1091" s="35"/>
      <c r="X1091" s="35"/>
      <c r="Y1091" s="35"/>
      <c r="Z1091" s="35"/>
      <c r="AA1091" s="35"/>
      <c r="AB1091" s="35"/>
      <c r="AC1091" s="35"/>
      <c r="AD1091" s="35"/>
      <c r="AE1091" s="35"/>
      <c r="AR1091" s="203" t="s">
        <v>182</v>
      </c>
      <c r="AT1091" s="203" t="s">
        <v>178</v>
      </c>
      <c r="AU1091" s="203" t="s">
        <v>176</v>
      </c>
      <c r="AY1091" s="18" t="s">
        <v>175</v>
      </c>
      <c r="BE1091" s="204">
        <f>IF(N1091="základní",J1091,0)</f>
        <v>0</v>
      </c>
      <c r="BF1091" s="204">
        <f>IF(N1091="snížená",J1091,0)</f>
        <v>0</v>
      </c>
      <c r="BG1091" s="204">
        <f>IF(N1091="zákl. přenesená",J1091,0)</f>
        <v>0</v>
      </c>
      <c r="BH1091" s="204">
        <f>IF(N1091="sníž. přenesená",J1091,0)</f>
        <v>0</v>
      </c>
      <c r="BI1091" s="204">
        <f>IF(N1091="nulová",J1091,0)</f>
        <v>0</v>
      </c>
      <c r="BJ1091" s="18" t="s">
        <v>83</v>
      </c>
      <c r="BK1091" s="204">
        <f>ROUND(I1091*H1091,2)</f>
        <v>0</v>
      </c>
      <c r="BL1091" s="18" t="s">
        <v>182</v>
      </c>
      <c r="BM1091" s="203" t="s">
        <v>937</v>
      </c>
    </row>
    <row r="1092" spans="1:65" s="2" customFormat="1" ht="11.25">
      <c r="A1092" s="35"/>
      <c r="B1092" s="36"/>
      <c r="C1092" s="37"/>
      <c r="D1092" s="227" t="s">
        <v>193</v>
      </c>
      <c r="E1092" s="37"/>
      <c r="F1092" s="228" t="s">
        <v>938</v>
      </c>
      <c r="G1092" s="37"/>
      <c r="H1092" s="37"/>
      <c r="I1092" s="229"/>
      <c r="J1092" s="37"/>
      <c r="K1092" s="37"/>
      <c r="L1092" s="40"/>
      <c r="M1092" s="230"/>
      <c r="N1092" s="231"/>
      <c r="O1092" s="72"/>
      <c r="P1092" s="72"/>
      <c r="Q1092" s="72"/>
      <c r="R1092" s="72"/>
      <c r="S1092" s="72"/>
      <c r="T1092" s="73"/>
      <c r="U1092" s="35"/>
      <c r="V1092" s="35"/>
      <c r="W1092" s="35"/>
      <c r="X1092" s="35"/>
      <c r="Y1092" s="35"/>
      <c r="Z1092" s="35"/>
      <c r="AA1092" s="35"/>
      <c r="AB1092" s="35"/>
      <c r="AC1092" s="35"/>
      <c r="AD1092" s="35"/>
      <c r="AE1092" s="35"/>
      <c r="AT1092" s="18" t="s">
        <v>193</v>
      </c>
      <c r="AU1092" s="18" t="s">
        <v>176</v>
      </c>
    </row>
    <row r="1093" spans="1:65" s="13" customFormat="1" ht="22.5">
      <c r="B1093" s="205"/>
      <c r="C1093" s="206"/>
      <c r="D1093" s="207" t="s">
        <v>184</v>
      </c>
      <c r="E1093" s="208" t="s">
        <v>1</v>
      </c>
      <c r="F1093" s="209" t="s">
        <v>206</v>
      </c>
      <c r="G1093" s="206"/>
      <c r="H1093" s="208" t="s">
        <v>1</v>
      </c>
      <c r="I1093" s="210"/>
      <c r="J1093" s="206"/>
      <c r="K1093" s="206"/>
      <c r="L1093" s="211"/>
      <c r="M1093" s="212"/>
      <c r="N1093" s="213"/>
      <c r="O1093" s="213"/>
      <c r="P1093" s="213"/>
      <c r="Q1093" s="213"/>
      <c r="R1093" s="213"/>
      <c r="S1093" s="213"/>
      <c r="T1093" s="214"/>
      <c r="AT1093" s="215" t="s">
        <v>184</v>
      </c>
      <c r="AU1093" s="215" t="s">
        <v>176</v>
      </c>
      <c r="AV1093" s="13" t="s">
        <v>83</v>
      </c>
      <c r="AW1093" s="13" t="s">
        <v>34</v>
      </c>
      <c r="AX1093" s="13" t="s">
        <v>76</v>
      </c>
      <c r="AY1093" s="215" t="s">
        <v>175</v>
      </c>
    </row>
    <row r="1094" spans="1:65" s="13" customFormat="1" ht="11.25">
      <c r="B1094" s="205"/>
      <c r="C1094" s="206"/>
      <c r="D1094" s="207" t="s">
        <v>184</v>
      </c>
      <c r="E1094" s="208" t="s">
        <v>1</v>
      </c>
      <c r="F1094" s="209" t="s">
        <v>187</v>
      </c>
      <c r="G1094" s="206"/>
      <c r="H1094" s="208" t="s">
        <v>1</v>
      </c>
      <c r="I1094" s="210"/>
      <c r="J1094" s="206"/>
      <c r="K1094" s="206"/>
      <c r="L1094" s="211"/>
      <c r="M1094" s="212"/>
      <c r="N1094" s="213"/>
      <c r="O1094" s="213"/>
      <c r="P1094" s="213"/>
      <c r="Q1094" s="213"/>
      <c r="R1094" s="213"/>
      <c r="S1094" s="213"/>
      <c r="T1094" s="214"/>
      <c r="AT1094" s="215" t="s">
        <v>184</v>
      </c>
      <c r="AU1094" s="215" t="s">
        <v>176</v>
      </c>
      <c r="AV1094" s="13" t="s">
        <v>83</v>
      </c>
      <c r="AW1094" s="13" t="s">
        <v>34</v>
      </c>
      <c r="AX1094" s="13" t="s">
        <v>76</v>
      </c>
      <c r="AY1094" s="215" t="s">
        <v>175</v>
      </c>
    </row>
    <row r="1095" spans="1:65" s="13" customFormat="1" ht="11.25">
      <c r="B1095" s="205"/>
      <c r="C1095" s="206"/>
      <c r="D1095" s="207" t="s">
        <v>184</v>
      </c>
      <c r="E1095" s="208" t="s">
        <v>1</v>
      </c>
      <c r="F1095" s="209" t="s">
        <v>227</v>
      </c>
      <c r="G1095" s="206"/>
      <c r="H1095" s="208" t="s">
        <v>1</v>
      </c>
      <c r="I1095" s="210"/>
      <c r="J1095" s="206"/>
      <c r="K1095" s="206"/>
      <c r="L1095" s="211"/>
      <c r="M1095" s="212"/>
      <c r="N1095" s="213"/>
      <c r="O1095" s="213"/>
      <c r="P1095" s="213"/>
      <c r="Q1095" s="213"/>
      <c r="R1095" s="213"/>
      <c r="S1095" s="213"/>
      <c r="T1095" s="214"/>
      <c r="AT1095" s="215" t="s">
        <v>184</v>
      </c>
      <c r="AU1095" s="215" t="s">
        <v>176</v>
      </c>
      <c r="AV1095" s="13" t="s">
        <v>83</v>
      </c>
      <c r="AW1095" s="13" t="s">
        <v>34</v>
      </c>
      <c r="AX1095" s="13" t="s">
        <v>76</v>
      </c>
      <c r="AY1095" s="215" t="s">
        <v>175</v>
      </c>
    </row>
    <row r="1096" spans="1:65" s="14" customFormat="1" ht="11.25">
      <c r="B1096" s="216"/>
      <c r="C1096" s="217"/>
      <c r="D1096" s="207" t="s">
        <v>184</v>
      </c>
      <c r="E1096" s="218" t="s">
        <v>1</v>
      </c>
      <c r="F1096" s="219" t="s">
        <v>939</v>
      </c>
      <c r="G1096" s="217"/>
      <c r="H1096" s="220">
        <v>1.8</v>
      </c>
      <c r="I1096" s="221"/>
      <c r="J1096" s="217"/>
      <c r="K1096" s="217"/>
      <c r="L1096" s="222"/>
      <c r="M1096" s="223"/>
      <c r="N1096" s="224"/>
      <c r="O1096" s="224"/>
      <c r="P1096" s="224"/>
      <c r="Q1096" s="224"/>
      <c r="R1096" s="224"/>
      <c r="S1096" s="224"/>
      <c r="T1096" s="225"/>
      <c r="AT1096" s="226" t="s">
        <v>184</v>
      </c>
      <c r="AU1096" s="226" t="s">
        <v>176</v>
      </c>
      <c r="AV1096" s="14" t="s">
        <v>85</v>
      </c>
      <c r="AW1096" s="14" t="s">
        <v>34</v>
      </c>
      <c r="AX1096" s="14" t="s">
        <v>76</v>
      </c>
      <c r="AY1096" s="226" t="s">
        <v>175</v>
      </c>
    </row>
    <row r="1097" spans="1:65" s="2" customFormat="1" ht="37.9" customHeight="1">
      <c r="A1097" s="35"/>
      <c r="B1097" s="36"/>
      <c r="C1097" s="192" t="s">
        <v>940</v>
      </c>
      <c r="D1097" s="192" t="s">
        <v>178</v>
      </c>
      <c r="E1097" s="193" t="s">
        <v>941</v>
      </c>
      <c r="F1097" s="194" t="s">
        <v>942</v>
      </c>
      <c r="G1097" s="195" t="s">
        <v>251</v>
      </c>
      <c r="H1097" s="196">
        <v>5.2</v>
      </c>
      <c r="I1097" s="197"/>
      <c r="J1097" s="198">
        <f>ROUND(I1097*H1097,2)</f>
        <v>0</v>
      </c>
      <c r="K1097" s="194" t="s">
        <v>224</v>
      </c>
      <c r="L1097" s="40"/>
      <c r="M1097" s="199" t="s">
        <v>1</v>
      </c>
      <c r="N1097" s="200" t="s">
        <v>41</v>
      </c>
      <c r="O1097" s="72"/>
      <c r="P1097" s="201">
        <f>O1097*H1097</f>
        <v>0</v>
      </c>
      <c r="Q1097" s="201">
        <v>0.22678000000000001</v>
      </c>
      <c r="R1097" s="201">
        <f>Q1097*H1097</f>
        <v>1.1792560000000001</v>
      </c>
      <c r="S1097" s="201">
        <v>0</v>
      </c>
      <c r="T1097" s="202">
        <f>S1097*H1097</f>
        <v>0</v>
      </c>
      <c r="U1097" s="35"/>
      <c r="V1097" s="35"/>
      <c r="W1097" s="35"/>
      <c r="X1097" s="35"/>
      <c r="Y1097" s="35"/>
      <c r="Z1097" s="35"/>
      <c r="AA1097" s="35"/>
      <c r="AB1097" s="35"/>
      <c r="AC1097" s="35"/>
      <c r="AD1097" s="35"/>
      <c r="AE1097" s="35"/>
      <c r="AR1097" s="203" t="s">
        <v>182</v>
      </c>
      <c r="AT1097" s="203" t="s">
        <v>178</v>
      </c>
      <c r="AU1097" s="203" t="s">
        <v>176</v>
      </c>
      <c r="AY1097" s="18" t="s">
        <v>175</v>
      </c>
      <c r="BE1097" s="204">
        <f>IF(N1097="základní",J1097,0)</f>
        <v>0</v>
      </c>
      <c r="BF1097" s="204">
        <f>IF(N1097="snížená",J1097,0)</f>
        <v>0</v>
      </c>
      <c r="BG1097" s="204">
        <f>IF(N1097="zákl. přenesená",J1097,0)</f>
        <v>0</v>
      </c>
      <c r="BH1097" s="204">
        <f>IF(N1097="sníž. přenesená",J1097,0)</f>
        <v>0</v>
      </c>
      <c r="BI1097" s="204">
        <f>IF(N1097="nulová",J1097,0)</f>
        <v>0</v>
      </c>
      <c r="BJ1097" s="18" t="s">
        <v>83</v>
      </c>
      <c r="BK1097" s="204">
        <f>ROUND(I1097*H1097,2)</f>
        <v>0</v>
      </c>
      <c r="BL1097" s="18" t="s">
        <v>182</v>
      </c>
      <c r="BM1097" s="203" t="s">
        <v>943</v>
      </c>
    </row>
    <row r="1098" spans="1:65" s="2" customFormat="1" ht="11.25">
      <c r="A1098" s="35"/>
      <c r="B1098" s="36"/>
      <c r="C1098" s="37"/>
      <c r="D1098" s="227" t="s">
        <v>193</v>
      </c>
      <c r="E1098" s="37"/>
      <c r="F1098" s="228" t="s">
        <v>944</v>
      </c>
      <c r="G1098" s="37"/>
      <c r="H1098" s="37"/>
      <c r="I1098" s="229"/>
      <c r="J1098" s="37"/>
      <c r="K1098" s="37"/>
      <c r="L1098" s="40"/>
      <c r="M1098" s="230"/>
      <c r="N1098" s="231"/>
      <c r="O1098" s="72"/>
      <c r="P1098" s="72"/>
      <c r="Q1098" s="72"/>
      <c r="R1098" s="72"/>
      <c r="S1098" s="72"/>
      <c r="T1098" s="73"/>
      <c r="U1098" s="35"/>
      <c r="V1098" s="35"/>
      <c r="W1098" s="35"/>
      <c r="X1098" s="35"/>
      <c r="Y1098" s="35"/>
      <c r="Z1098" s="35"/>
      <c r="AA1098" s="35"/>
      <c r="AB1098" s="35"/>
      <c r="AC1098" s="35"/>
      <c r="AD1098" s="35"/>
      <c r="AE1098" s="35"/>
      <c r="AT1098" s="18" t="s">
        <v>193</v>
      </c>
      <c r="AU1098" s="18" t="s">
        <v>176</v>
      </c>
    </row>
    <row r="1099" spans="1:65" s="13" customFormat="1" ht="22.5">
      <c r="B1099" s="205"/>
      <c r="C1099" s="206"/>
      <c r="D1099" s="207" t="s">
        <v>184</v>
      </c>
      <c r="E1099" s="208" t="s">
        <v>1</v>
      </c>
      <c r="F1099" s="209" t="s">
        <v>206</v>
      </c>
      <c r="G1099" s="206"/>
      <c r="H1099" s="208" t="s">
        <v>1</v>
      </c>
      <c r="I1099" s="210"/>
      <c r="J1099" s="206"/>
      <c r="K1099" s="206"/>
      <c r="L1099" s="211"/>
      <c r="M1099" s="212"/>
      <c r="N1099" s="213"/>
      <c r="O1099" s="213"/>
      <c r="P1099" s="213"/>
      <c r="Q1099" s="213"/>
      <c r="R1099" s="213"/>
      <c r="S1099" s="213"/>
      <c r="T1099" s="214"/>
      <c r="AT1099" s="215" t="s">
        <v>184</v>
      </c>
      <c r="AU1099" s="215" t="s">
        <v>176</v>
      </c>
      <c r="AV1099" s="13" t="s">
        <v>83</v>
      </c>
      <c r="AW1099" s="13" t="s">
        <v>34</v>
      </c>
      <c r="AX1099" s="13" t="s">
        <v>76</v>
      </c>
      <c r="AY1099" s="215" t="s">
        <v>175</v>
      </c>
    </row>
    <row r="1100" spans="1:65" s="13" customFormat="1" ht="11.25">
      <c r="B1100" s="205"/>
      <c r="C1100" s="206"/>
      <c r="D1100" s="207" t="s">
        <v>184</v>
      </c>
      <c r="E1100" s="208" t="s">
        <v>1</v>
      </c>
      <c r="F1100" s="209" t="s">
        <v>187</v>
      </c>
      <c r="G1100" s="206"/>
      <c r="H1100" s="208" t="s">
        <v>1</v>
      </c>
      <c r="I1100" s="210"/>
      <c r="J1100" s="206"/>
      <c r="K1100" s="206"/>
      <c r="L1100" s="211"/>
      <c r="M1100" s="212"/>
      <c r="N1100" s="213"/>
      <c r="O1100" s="213"/>
      <c r="P1100" s="213"/>
      <c r="Q1100" s="213"/>
      <c r="R1100" s="213"/>
      <c r="S1100" s="213"/>
      <c r="T1100" s="214"/>
      <c r="AT1100" s="215" t="s">
        <v>184</v>
      </c>
      <c r="AU1100" s="215" t="s">
        <v>176</v>
      </c>
      <c r="AV1100" s="13" t="s">
        <v>83</v>
      </c>
      <c r="AW1100" s="13" t="s">
        <v>34</v>
      </c>
      <c r="AX1100" s="13" t="s">
        <v>76</v>
      </c>
      <c r="AY1100" s="215" t="s">
        <v>175</v>
      </c>
    </row>
    <row r="1101" spans="1:65" s="13" customFormat="1" ht="11.25">
      <c r="B1101" s="205"/>
      <c r="C1101" s="206"/>
      <c r="D1101" s="207" t="s">
        <v>184</v>
      </c>
      <c r="E1101" s="208" t="s">
        <v>1</v>
      </c>
      <c r="F1101" s="209" t="s">
        <v>227</v>
      </c>
      <c r="G1101" s="206"/>
      <c r="H1101" s="208" t="s">
        <v>1</v>
      </c>
      <c r="I1101" s="210"/>
      <c r="J1101" s="206"/>
      <c r="K1101" s="206"/>
      <c r="L1101" s="211"/>
      <c r="M1101" s="212"/>
      <c r="N1101" s="213"/>
      <c r="O1101" s="213"/>
      <c r="P1101" s="213"/>
      <c r="Q1101" s="213"/>
      <c r="R1101" s="213"/>
      <c r="S1101" s="213"/>
      <c r="T1101" s="214"/>
      <c r="AT1101" s="215" t="s">
        <v>184</v>
      </c>
      <c r="AU1101" s="215" t="s">
        <v>176</v>
      </c>
      <c r="AV1101" s="13" t="s">
        <v>83</v>
      </c>
      <c r="AW1101" s="13" t="s">
        <v>34</v>
      </c>
      <c r="AX1101" s="13" t="s">
        <v>76</v>
      </c>
      <c r="AY1101" s="215" t="s">
        <v>175</v>
      </c>
    </row>
    <row r="1102" spans="1:65" s="14" customFormat="1" ht="11.25">
      <c r="B1102" s="216"/>
      <c r="C1102" s="217"/>
      <c r="D1102" s="207" t="s">
        <v>184</v>
      </c>
      <c r="E1102" s="218" t="s">
        <v>1</v>
      </c>
      <c r="F1102" s="219" t="s">
        <v>945</v>
      </c>
      <c r="G1102" s="217"/>
      <c r="H1102" s="220">
        <v>1.7</v>
      </c>
      <c r="I1102" s="221"/>
      <c r="J1102" s="217"/>
      <c r="K1102" s="217"/>
      <c r="L1102" s="222"/>
      <c r="M1102" s="223"/>
      <c r="N1102" s="224"/>
      <c r="O1102" s="224"/>
      <c r="P1102" s="224"/>
      <c r="Q1102" s="224"/>
      <c r="R1102" s="224"/>
      <c r="S1102" s="224"/>
      <c r="T1102" s="225"/>
      <c r="AT1102" s="226" t="s">
        <v>184</v>
      </c>
      <c r="AU1102" s="226" t="s">
        <v>176</v>
      </c>
      <c r="AV1102" s="14" t="s">
        <v>85</v>
      </c>
      <c r="AW1102" s="14" t="s">
        <v>34</v>
      </c>
      <c r="AX1102" s="14" t="s">
        <v>76</v>
      </c>
      <c r="AY1102" s="226" t="s">
        <v>175</v>
      </c>
    </row>
    <row r="1103" spans="1:65" s="13" customFormat="1" ht="11.25">
      <c r="B1103" s="205"/>
      <c r="C1103" s="206"/>
      <c r="D1103" s="207" t="s">
        <v>184</v>
      </c>
      <c r="E1103" s="208" t="s">
        <v>1</v>
      </c>
      <c r="F1103" s="209" t="s">
        <v>187</v>
      </c>
      <c r="G1103" s="206"/>
      <c r="H1103" s="208" t="s">
        <v>1</v>
      </c>
      <c r="I1103" s="210"/>
      <c r="J1103" s="206"/>
      <c r="K1103" s="206"/>
      <c r="L1103" s="211"/>
      <c r="M1103" s="212"/>
      <c r="N1103" s="213"/>
      <c r="O1103" s="213"/>
      <c r="P1103" s="213"/>
      <c r="Q1103" s="213"/>
      <c r="R1103" s="213"/>
      <c r="S1103" s="213"/>
      <c r="T1103" s="214"/>
      <c r="AT1103" s="215" t="s">
        <v>184</v>
      </c>
      <c r="AU1103" s="215" t="s">
        <v>176</v>
      </c>
      <c r="AV1103" s="13" t="s">
        <v>83</v>
      </c>
      <c r="AW1103" s="13" t="s">
        <v>34</v>
      </c>
      <c r="AX1103" s="13" t="s">
        <v>76</v>
      </c>
      <c r="AY1103" s="215" t="s">
        <v>175</v>
      </c>
    </row>
    <row r="1104" spans="1:65" s="13" customFormat="1" ht="11.25">
      <c r="B1104" s="205"/>
      <c r="C1104" s="206"/>
      <c r="D1104" s="207" t="s">
        <v>184</v>
      </c>
      <c r="E1104" s="208" t="s">
        <v>1</v>
      </c>
      <c r="F1104" s="209" t="s">
        <v>229</v>
      </c>
      <c r="G1104" s="206"/>
      <c r="H1104" s="208" t="s">
        <v>1</v>
      </c>
      <c r="I1104" s="210"/>
      <c r="J1104" s="206"/>
      <c r="K1104" s="206"/>
      <c r="L1104" s="211"/>
      <c r="M1104" s="212"/>
      <c r="N1104" s="213"/>
      <c r="O1104" s="213"/>
      <c r="P1104" s="213"/>
      <c r="Q1104" s="213"/>
      <c r="R1104" s="213"/>
      <c r="S1104" s="213"/>
      <c r="T1104" s="214"/>
      <c r="AT1104" s="215" t="s">
        <v>184</v>
      </c>
      <c r="AU1104" s="215" t="s">
        <v>176</v>
      </c>
      <c r="AV1104" s="13" t="s">
        <v>83</v>
      </c>
      <c r="AW1104" s="13" t="s">
        <v>34</v>
      </c>
      <c r="AX1104" s="13" t="s">
        <v>76</v>
      </c>
      <c r="AY1104" s="215" t="s">
        <v>175</v>
      </c>
    </row>
    <row r="1105" spans="1:65" s="14" customFormat="1" ht="11.25">
      <c r="B1105" s="216"/>
      <c r="C1105" s="217"/>
      <c r="D1105" s="207" t="s">
        <v>184</v>
      </c>
      <c r="E1105" s="218" t="s">
        <v>1</v>
      </c>
      <c r="F1105" s="219" t="s">
        <v>946</v>
      </c>
      <c r="G1105" s="217"/>
      <c r="H1105" s="220">
        <v>3.5</v>
      </c>
      <c r="I1105" s="221"/>
      <c r="J1105" s="217"/>
      <c r="K1105" s="217"/>
      <c r="L1105" s="222"/>
      <c r="M1105" s="223"/>
      <c r="N1105" s="224"/>
      <c r="O1105" s="224"/>
      <c r="P1105" s="224"/>
      <c r="Q1105" s="224"/>
      <c r="R1105" s="224"/>
      <c r="S1105" s="224"/>
      <c r="T1105" s="225"/>
      <c r="AT1105" s="226" t="s">
        <v>184</v>
      </c>
      <c r="AU1105" s="226" t="s">
        <v>176</v>
      </c>
      <c r="AV1105" s="14" t="s">
        <v>85</v>
      </c>
      <c r="AW1105" s="14" t="s">
        <v>34</v>
      </c>
      <c r="AX1105" s="14" t="s">
        <v>76</v>
      </c>
      <c r="AY1105" s="226" t="s">
        <v>175</v>
      </c>
    </row>
    <row r="1106" spans="1:65" s="2" customFormat="1" ht="24.2" customHeight="1">
      <c r="A1106" s="35"/>
      <c r="B1106" s="36"/>
      <c r="C1106" s="192" t="s">
        <v>947</v>
      </c>
      <c r="D1106" s="192" t="s">
        <v>178</v>
      </c>
      <c r="E1106" s="193" t="s">
        <v>948</v>
      </c>
      <c r="F1106" s="194" t="s">
        <v>949</v>
      </c>
      <c r="G1106" s="195" t="s">
        <v>181</v>
      </c>
      <c r="H1106" s="196">
        <v>14</v>
      </c>
      <c r="I1106" s="197"/>
      <c r="J1106" s="198">
        <f>ROUND(I1106*H1106,2)</f>
        <v>0</v>
      </c>
      <c r="K1106" s="194" t="s">
        <v>224</v>
      </c>
      <c r="L1106" s="40"/>
      <c r="M1106" s="199" t="s">
        <v>1</v>
      </c>
      <c r="N1106" s="200" t="s">
        <v>41</v>
      </c>
      <c r="O1106" s="72"/>
      <c r="P1106" s="201">
        <f>O1106*H1106</f>
        <v>0</v>
      </c>
      <c r="Q1106" s="201">
        <v>0</v>
      </c>
      <c r="R1106" s="201">
        <f>Q1106*H1106</f>
        <v>0</v>
      </c>
      <c r="S1106" s="201">
        <v>7.0000000000000001E-3</v>
      </c>
      <c r="T1106" s="202">
        <f>S1106*H1106</f>
        <v>9.8000000000000004E-2</v>
      </c>
      <c r="U1106" s="35"/>
      <c r="V1106" s="35"/>
      <c r="W1106" s="35"/>
      <c r="X1106" s="35"/>
      <c r="Y1106" s="35"/>
      <c r="Z1106" s="35"/>
      <c r="AA1106" s="35"/>
      <c r="AB1106" s="35"/>
      <c r="AC1106" s="35"/>
      <c r="AD1106" s="35"/>
      <c r="AE1106" s="35"/>
      <c r="AR1106" s="203" t="s">
        <v>182</v>
      </c>
      <c r="AT1106" s="203" t="s">
        <v>178</v>
      </c>
      <c r="AU1106" s="203" t="s">
        <v>176</v>
      </c>
      <c r="AY1106" s="18" t="s">
        <v>175</v>
      </c>
      <c r="BE1106" s="204">
        <f>IF(N1106="základní",J1106,0)</f>
        <v>0</v>
      </c>
      <c r="BF1106" s="204">
        <f>IF(N1106="snížená",J1106,0)</f>
        <v>0</v>
      </c>
      <c r="BG1106" s="204">
        <f>IF(N1106="zákl. přenesená",J1106,0)</f>
        <v>0</v>
      </c>
      <c r="BH1106" s="204">
        <f>IF(N1106="sníž. přenesená",J1106,0)</f>
        <v>0</v>
      </c>
      <c r="BI1106" s="204">
        <f>IF(N1106="nulová",J1106,0)</f>
        <v>0</v>
      </c>
      <c r="BJ1106" s="18" t="s">
        <v>83</v>
      </c>
      <c r="BK1106" s="204">
        <f>ROUND(I1106*H1106,2)</f>
        <v>0</v>
      </c>
      <c r="BL1106" s="18" t="s">
        <v>182</v>
      </c>
      <c r="BM1106" s="203" t="s">
        <v>950</v>
      </c>
    </row>
    <row r="1107" spans="1:65" s="2" customFormat="1" ht="11.25">
      <c r="A1107" s="35"/>
      <c r="B1107" s="36"/>
      <c r="C1107" s="37"/>
      <c r="D1107" s="227" t="s">
        <v>193</v>
      </c>
      <c r="E1107" s="37"/>
      <c r="F1107" s="228" t="s">
        <v>951</v>
      </c>
      <c r="G1107" s="37"/>
      <c r="H1107" s="37"/>
      <c r="I1107" s="229"/>
      <c r="J1107" s="37"/>
      <c r="K1107" s="37"/>
      <c r="L1107" s="40"/>
      <c r="M1107" s="230"/>
      <c r="N1107" s="231"/>
      <c r="O1107" s="72"/>
      <c r="P1107" s="72"/>
      <c r="Q1107" s="72"/>
      <c r="R1107" s="72"/>
      <c r="S1107" s="72"/>
      <c r="T1107" s="73"/>
      <c r="U1107" s="35"/>
      <c r="V1107" s="35"/>
      <c r="W1107" s="35"/>
      <c r="X1107" s="35"/>
      <c r="Y1107" s="35"/>
      <c r="Z1107" s="35"/>
      <c r="AA1107" s="35"/>
      <c r="AB1107" s="35"/>
      <c r="AC1107" s="35"/>
      <c r="AD1107" s="35"/>
      <c r="AE1107" s="35"/>
      <c r="AT1107" s="18" t="s">
        <v>193</v>
      </c>
      <c r="AU1107" s="18" t="s">
        <v>176</v>
      </c>
    </row>
    <row r="1108" spans="1:65" s="13" customFormat="1" ht="11.25">
      <c r="B1108" s="205"/>
      <c r="C1108" s="206"/>
      <c r="D1108" s="207" t="s">
        <v>184</v>
      </c>
      <c r="E1108" s="208" t="s">
        <v>1</v>
      </c>
      <c r="F1108" s="209" t="s">
        <v>952</v>
      </c>
      <c r="G1108" s="206"/>
      <c r="H1108" s="208" t="s">
        <v>1</v>
      </c>
      <c r="I1108" s="210"/>
      <c r="J1108" s="206"/>
      <c r="K1108" s="206"/>
      <c r="L1108" s="211"/>
      <c r="M1108" s="212"/>
      <c r="N1108" s="213"/>
      <c r="O1108" s="213"/>
      <c r="P1108" s="213"/>
      <c r="Q1108" s="213"/>
      <c r="R1108" s="213"/>
      <c r="S1108" s="213"/>
      <c r="T1108" s="214"/>
      <c r="AT1108" s="215" t="s">
        <v>184</v>
      </c>
      <c r="AU1108" s="215" t="s">
        <v>176</v>
      </c>
      <c r="AV1108" s="13" t="s">
        <v>83</v>
      </c>
      <c r="AW1108" s="13" t="s">
        <v>34</v>
      </c>
      <c r="AX1108" s="13" t="s">
        <v>76</v>
      </c>
      <c r="AY1108" s="215" t="s">
        <v>175</v>
      </c>
    </row>
    <row r="1109" spans="1:65" s="13" customFormat="1" ht="11.25">
      <c r="B1109" s="205"/>
      <c r="C1109" s="206"/>
      <c r="D1109" s="207" t="s">
        <v>184</v>
      </c>
      <c r="E1109" s="208" t="s">
        <v>1</v>
      </c>
      <c r="F1109" s="209" t="s">
        <v>187</v>
      </c>
      <c r="G1109" s="206"/>
      <c r="H1109" s="208" t="s">
        <v>1</v>
      </c>
      <c r="I1109" s="210"/>
      <c r="J1109" s="206"/>
      <c r="K1109" s="206"/>
      <c r="L1109" s="211"/>
      <c r="M1109" s="212"/>
      <c r="N1109" s="213"/>
      <c r="O1109" s="213"/>
      <c r="P1109" s="213"/>
      <c r="Q1109" s="213"/>
      <c r="R1109" s="213"/>
      <c r="S1109" s="213"/>
      <c r="T1109" s="214"/>
      <c r="AT1109" s="215" t="s">
        <v>184</v>
      </c>
      <c r="AU1109" s="215" t="s">
        <v>176</v>
      </c>
      <c r="AV1109" s="13" t="s">
        <v>83</v>
      </c>
      <c r="AW1109" s="13" t="s">
        <v>34</v>
      </c>
      <c r="AX1109" s="13" t="s">
        <v>76</v>
      </c>
      <c r="AY1109" s="215" t="s">
        <v>175</v>
      </c>
    </row>
    <row r="1110" spans="1:65" s="14" customFormat="1" ht="11.25">
      <c r="B1110" s="216"/>
      <c r="C1110" s="217"/>
      <c r="D1110" s="207" t="s">
        <v>184</v>
      </c>
      <c r="E1110" s="218" t="s">
        <v>1</v>
      </c>
      <c r="F1110" s="219" t="s">
        <v>953</v>
      </c>
      <c r="G1110" s="217"/>
      <c r="H1110" s="220">
        <v>14</v>
      </c>
      <c r="I1110" s="221"/>
      <c r="J1110" s="217"/>
      <c r="K1110" s="217"/>
      <c r="L1110" s="222"/>
      <c r="M1110" s="223"/>
      <c r="N1110" s="224"/>
      <c r="O1110" s="224"/>
      <c r="P1110" s="224"/>
      <c r="Q1110" s="224"/>
      <c r="R1110" s="224"/>
      <c r="S1110" s="224"/>
      <c r="T1110" s="225"/>
      <c r="AT1110" s="226" t="s">
        <v>184</v>
      </c>
      <c r="AU1110" s="226" t="s">
        <v>176</v>
      </c>
      <c r="AV1110" s="14" t="s">
        <v>85</v>
      </c>
      <c r="AW1110" s="14" t="s">
        <v>34</v>
      </c>
      <c r="AX1110" s="14" t="s">
        <v>76</v>
      </c>
      <c r="AY1110" s="226" t="s">
        <v>175</v>
      </c>
    </row>
    <row r="1111" spans="1:65" s="2" customFormat="1" ht="24.2" customHeight="1">
      <c r="A1111" s="35"/>
      <c r="B1111" s="36"/>
      <c r="C1111" s="192" t="s">
        <v>954</v>
      </c>
      <c r="D1111" s="192" t="s">
        <v>178</v>
      </c>
      <c r="E1111" s="193" t="s">
        <v>955</v>
      </c>
      <c r="F1111" s="194" t="s">
        <v>956</v>
      </c>
      <c r="G1111" s="195" t="s">
        <v>181</v>
      </c>
      <c r="H1111" s="196">
        <v>20</v>
      </c>
      <c r="I1111" s="197"/>
      <c r="J1111" s="198">
        <f>ROUND(I1111*H1111,2)</f>
        <v>0</v>
      </c>
      <c r="K1111" s="194" t="s">
        <v>224</v>
      </c>
      <c r="L1111" s="40"/>
      <c r="M1111" s="199" t="s">
        <v>1</v>
      </c>
      <c r="N1111" s="200" t="s">
        <v>41</v>
      </c>
      <c r="O1111" s="72"/>
      <c r="P1111" s="201">
        <f>O1111*H1111</f>
        <v>0</v>
      </c>
      <c r="Q1111" s="201">
        <v>0</v>
      </c>
      <c r="R1111" s="201">
        <f>Q1111*H1111</f>
        <v>0</v>
      </c>
      <c r="S1111" s="201">
        <v>1E-3</v>
      </c>
      <c r="T1111" s="202">
        <f>S1111*H1111</f>
        <v>0.02</v>
      </c>
      <c r="U1111" s="35"/>
      <c r="V1111" s="35"/>
      <c r="W1111" s="35"/>
      <c r="X1111" s="35"/>
      <c r="Y1111" s="35"/>
      <c r="Z1111" s="35"/>
      <c r="AA1111" s="35"/>
      <c r="AB1111" s="35"/>
      <c r="AC1111" s="35"/>
      <c r="AD1111" s="35"/>
      <c r="AE1111" s="35"/>
      <c r="AR1111" s="203" t="s">
        <v>182</v>
      </c>
      <c r="AT1111" s="203" t="s">
        <v>178</v>
      </c>
      <c r="AU1111" s="203" t="s">
        <v>176</v>
      </c>
      <c r="AY1111" s="18" t="s">
        <v>175</v>
      </c>
      <c r="BE1111" s="204">
        <f>IF(N1111="základní",J1111,0)</f>
        <v>0</v>
      </c>
      <c r="BF1111" s="204">
        <f>IF(N1111="snížená",J1111,0)</f>
        <v>0</v>
      </c>
      <c r="BG1111" s="204">
        <f>IF(N1111="zákl. přenesená",J1111,0)</f>
        <v>0</v>
      </c>
      <c r="BH1111" s="204">
        <f>IF(N1111="sníž. přenesená",J1111,0)</f>
        <v>0</v>
      </c>
      <c r="BI1111" s="204">
        <f>IF(N1111="nulová",J1111,0)</f>
        <v>0</v>
      </c>
      <c r="BJ1111" s="18" t="s">
        <v>83</v>
      </c>
      <c r="BK1111" s="204">
        <f>ROUND(I1111*H1111,2)</f>
        <v>0</v>
      </c>
      <c r="BL1111" s="18" t="s">
        <v>182</v>
      </c>
      <c r="BM1111" s="203" t="s">
        <v>957</v>
      </c>
    </row>
    <row r="1112" spans="1:65" s="2" customFormat="1" ht="11.25">
      <c r="A1112" s="35"/>
      <c r="B1112" s="36"/>
      <c r="C1112" s="37"/>
      <c r="D1112" s="227" t="s">
        <v>193</v>
      </c>
      <c r="E1112" s="37"/>
      <c r="F1112" s="228" t="s">
        <v>958</v>
      </c>
      <c r="G1112" s="37"/>
      <c r="H1112" s="37"/>
      <c r="I1112" s="229"/>
      <c r="J1112" s="37"/>
      <c r="K1112" s="37"/>
      <c r="L1112" s="40"/>
      <c r="M1112" s="230"/>
      <c r="N1112" s="231"/>
      <c r="O1112" s="72"/>
      <c r="P1112" s="72"/>
      <c r="Q1112" s="72"/>
      <c r="R1112" s="72"/>
      <c r="S1112" s="72"/>
      <c r="T1112" s="73"/>
      <c r="U1112" s="35"/>
      <c r="V1112" s="35"/>
      <c r="W1112" s="35"/>
      <c r="X1112" s="35"/>
      <c r="Y1112" s="35"/>
      <c r="Z1112" s="35"/>
      <c r="AA1112" s="35"/>
      <c r="AB1112" s="35"/>
      <c r="AC1112" s="35"/>
      <c r="AD1112" s="35"/>
      <c r="AE1112" s="35"/>
      <c r="AT1112" s="18" t="s">
        <v>193</v>
      </c>
      <c r="AU1112" s="18" t="s">
        <v>176</v>
      </c>
    </row>
    <row r="1113" spans="1:65" s="13" customFormat="1" ht="22.5">
      <c r="B1113" s="205"/>
      <c r="C1113" s="206"/>
      <c r="D1113" s="207" t="s">
        <v>184</v>
      </c>
      <c r="E1113" s="208" t="s">
        <v>1</v>
      </c>
      <c r="F1113" s="209" t="s">
        <v>562</v>
      </c>
      <c r="G1113" s="206"/>
      <c r="H1113" s="208" t="s">
        <v>1</v>
      </c>
      <c r="I1113" s="210"/>
      <c r="J1113" s="206"/>
      <c r="K1113" s="206"/>
      <c r="L1113" s="211"/>
      <c r="M1113" s="212"/>
      <c r="N1113" s="213"/>
      <c r="O1113" s="213"/>
      <c r="P1113" s="213"/>
      <c r="Q1113" s="213"/>
      <c r="R1113" s="213"/>
      <c r="S1113" s="213"/>
      <c r="T1113" s="214"/>
      <c r="AT1113" s="215" t="s">
        <v>184</v>
      </c>
      <c r="AU1113" s="215" t="s">
        <v>176</v>
      </c>
      <c r="AV1113" s="13" t="s">
        <v>83</v>
      </c>
      <c r="AW1113" s="13" t="s">
        <v>34</v>
      </c>
      <c r="AX1113" s="13" t="s">
        <v>76</v>
      </c>
      <c r="AY1113" s="215" t="s">
        <v>175</v>
      </c>
    </row>
    <row r="1114" spans="1:65" s="13" customFormat="1" ht="11.25">
      <c r="B1114" s="205"/>
      <c r="C1114" s="206"/>
      <c r="D1114" s="207" t="s">
        <v>184</v>
      </c>
      <c r="E1114" s="208" t="s">
        <v>1</v>
      </c>
      <c r="F1114" s="209" t="s">
        <v>187</v>
      </c>
      <c r="G1114" s="206"/>
      <c r="H1114" s="208" t="s">
        <v>1</v>
      </c>
      <c r="I1114" s="210"/>
      <c r="J1114" s="206"/>
      <c r="K1114" s="206"/>
      <c r="L1114" s="211"/>
      <c r="M1114" s="212"/>
      <c r="N1114" s="213"/>
      <c r="O1114" s="213"/>
      <c r="P1114" s="213"/>
      <c r="Q1114" s="213"/>
      <c r="R1114" s="213"/>
      <c r="S1114" s="213"/>
      <c r="T1114" s="214"/>
      <c r="AT1114" s="215" t="s">
        <v>184</v>
      </c>
      <c r="AU1114" s="215" t="s">
        <v>176</v>
      </c>
      <c r="AV1114" s="13" t="s">
        <v>83</v>
      </c>
      <c r="AW1114" s="13" t="s">
        <v>34</v>
      </c>
      <c r="AX1114" s="13" t="s">
        <v>76</v>
      </c>
      <c r="AY1114" s="215" t="s">
        <v>175</v>
      </c>
    </row>
    <row r="1115" spans="1:65" s="13" customFormat="1" ht="11.25">
      <c r="B1115" s="205"/>
      <c r="C1115" s="206"/>
      <c r="D1115" s="207" t="s">
        <v>184</v>
      </c>
      <c r="E1115" s="208" t="s">
        <v>1</v>
      </c>
      <c r="F1115" s="209" t="s">
        <v>563</v>
      </c>
      <c r="G1115" s="206"/>
      <c r="H1115" s="208" t="s">
        <v>1</v>
      </c>
      <c r="I1115" s="210"/>
      <c r="J1115" s="206"/>
      <c r="K1115" s="206"/>
      <c r="L1115" s="211"/>
      <c r="M1115" s="212"/>
      <c r="N1115" s="213"/>
      <c r="O1115" s="213"/>
      <c r="P1115" s="213"/>
      <c r="Q1115" s="213"/>
      <c r="R1115" s="213"/>
      <c r="S1115" s="213"/>
      <c r="T1115" s="214"/>
      <c r="AT1115" s="215" t="s">
        <v>184</v>
      </c>
      <c r="AU1115" s="215" t="s">
        <v>176</v>
      </c>
      <c r="AV1115" s="13" t="s">
        <v>83</v>
      </c>
      <c r="AW1115" s="13" t="s">
        <v>34</v>
      </c>
      <c r="AX1115" s="13" t="s">
        <v>76</v>
      </c>
      <c r="AY1115" s="215" t="s">
        <v>175</v>
      </c>
    </row>
    <row r="1116" spans="1:65" s="14" customFormat="1" ht="11.25">
      <c r="B1116" s="216"/>
      <c r="C1116" s="217"/>
      <c r="D1116" s="207" t="s">
        <v>184</v>
      </c>
      <c r="E1116" s="218" t="s">
        <v>1</v>
      </c>
      <c r="F1116" s="219" t="s">
        <v>335</v>
      </c>
      <c r="G1116" s="217"/>
      <c r="H1116" s="220">
        <v>20</v>
      </c>
      <c r="I1116" s="221"/>
      <c r="J1116" s="217"/>
      <c r="K1116" s="217"/>
      <c r="L1116" s="222"/>
      <c r="M1116" s="223"/>
      <c r="N1116" s="224"/>
      <c r="O1116" s="224"/>
      <c r="P1116" s="224"/>
      <c r="Q1116" s="224"/>
      <c r="R1116" s="224"/>
      <c r="S1116" s="224"/>
      <c r="T1116" s="225"/>
      <c r="AT1116" s="226" t="s">
        <v>184</v>
      </c>
      <c r="AU1116" s="226" t="s">
        <v>176</v>
      </c>
      <c r="AV1116" s="14" t="s">
        <v>85</v>
      </c>
      <c r="AW1116" s="14" t="s">
        <v>34</v>
      </c>
      <c r="AX1116" s="14" t="s">
        <v>76</v>
      </c>
      <c r="AY1116" s="226" t="s">
        <v>175</v>
      </c>
    </row>
    <row r="1117" spans="1:65" s="2" customFormat="1" ht="24.2" customHeight="1">
      <c r="A1117" s="35"/>
      <c r="B1117" s="36"/>
      <c r="C1117" s="192" t="s">
        <v>959</v>
      </c>
      <c r="D1117" s="192" t="s">
        <v>178</v>
      </c>
      <c r="E1117" s="193" t="s">
        <v>960</v>
      </c>
      <c r="F1117" s="194" t="s">
        <v>961</v>
      </c>
      <c r="G1117" s="195" t="s">
        <v>251</v>
      </c>
      <c r="H1117" s="196">
        <v>5.5</v>
      </c>
      <c r="I1117" s="197"/>
      <c r="J1117" s="198">
        <f>ROUND(I1117*H1117,2)</f>
        <v>0</v>
      </c>
      <c r="K1117" s="194" t="s">
        <v>224</v>
      </c>
      <c r="L1117" s="40"/>
      <c r="M1117" s="199" t="s">
        <v>1</v>
      </c>
      <c r="N1117" s="200" t="s">
        <v>41</v>
      </c>
      <c r="O1117" s="72"/>
      <c r="P1117" s="201">
        <f>O1117*H1117</f>
        <v>0</v>
      </c>
      <c r="Q1117" s="201">
        <v>9.7000000000000005E-4</v>
      </c>
      <c r="R1117" s="201">
        <f>Q1117*H1117</f>
        <v>5.3350000000000003E-3</v>
      </c>
      <c r="S1117" s="201">
        <v>4.3E-3</v>
      </c>
      <c r="T1117" s="202">
        <f>S1117*H1117</f>
        <v>2.3650000000000001E-2</v>
      </c>
      <c r="U1117" s="35"/>
      <c r="V1117" s="35"/>
      <c r="W1117" s="35"/>
      <c r="X1117" s="35"/>
      <c r="Y1117" s="35"/>
      <c r="Z1117" s="35"/>
      <c r="AA1117" s="35"/>
      <c r="AB1117" s="35"/>
      <c r="AC1117" s="35"/>
      <c r="AD1117" s="35"/>
      <c r="AE1117" s="35"/>
      <c r="AR1117" s="203" t="s">
        <v>182</v>
      </c>
      <c r="AT1117" s="203" t="s">
        <v>178</v>
      </c>
      <c r="AU1117" s="203" t="s">
        <v>176</v>
      </c>
      <c r="AY1117" s="18" t="s">
        <v>175</v>
      </c>
      <c r="BE1117" s="204">
        <f>IF(N1117="základní",J1117,0)</f>
        <v>0</v>
      </c>
      <c r="BF1117" s="204">
        <f>IF(N1117="snížená",J1117,0)</f>
        <v>0</v>
      </c>
      <c r="BG1117" s="204">
        <f>IF(N1117="zákl. přenesená",J1117,0)</f>
        <v>0</v>
      </c>
      <c r="BH1117" s="204">
        <f>IF(N1117="sníž. přenesená",J1117,0)</f>
        <v>0</v>
      </c>
      <c r="BI1117" s="204">
        <f>IF(N1117="nulová",J1117,0)</f>
        <v>0</v>
      </c>
      <c r="BJ1117" s="18" t="s">
        <v>83</v>
      </c>
      <c r="BK1117" s="204">
        <f>ROUND(I1117*H1117,2)</f>
        <v>0</v>
      </c>
      <c r="BL1117" s="18" t="s">
        <v>182</v>
      </c>
      <c r="BM1117" s="203" t="s">
        <v>962</v>
      </c>
    </row>
    <row r="1118" spans="1:65" s="2" customFormat="1" ht="11.25">
      <c r="A1118" s="35"/>
      <c r="B1118" s="36"/>
      <c r="C1118" s="37"/>
      <c r="D1118" s="227" t="s">
        <v>193</v>
      </c>
      <c r="E1118" s="37"/>
      <c r="F1118" s="228" t="s">
        <v>963</v>
      </c>
      <c r="G1118" s="37"/>
      <c r="H1118" s="37"/>
      <c r="I1118" s="229"/>
      <c r="J1118" s="37"/>
      <c r="K1118" s="37"/>
      <c r="L1118" s="40"/>
      <c r="M1118" s="230"/>
      <c r="N1118" s="231"/>
      <c r="O1118" s="72"/>
      <c r="P1118" s="72"/>
      <c r="Q1118" s="72"/>
      <c r="R1118" s="72"/>
      <c r="S1118" s="72"/>
      <c r="T1118" s="73"/>
      <c r="U1118" s="35"/>
      <c r="V1118" s="35"/>
      <c r="W1118" s="35"/>
      <c r="X1118" s="35"/>
      <c r="Y1118" s="35"/>
      <c r="Z1118" s="35"/>
      <c r="AA1118" s="35"/>
      <c r="AB1118" s="35"/>
      <c r="AC1118" s="35"/>
      <c r="AD1118" s="35"/>
      <c r="AE1118" s="35"/>
      <c r="AT1118" s="18" t="s">
        <v>193</v>
      </c>
      <c r="AU1118" s="18" t="s">
        <v>176</v>
      </c>
    </row>
    <row r="1119" spans="1:65" s="13" customFormat="1" ht="22.5">
      <c r="B1119" s="205"/>
      <c r="C1119" s="206"/>
      <c r="D1119" s="207" t="s">
        <v>184</v>
      </c>
      <c r="E1119" s="208" t="s">
        <v>1</v>
      </c>
      <c r="F1119" s="209" t="s">
        <v>206</v>
      </c>
      <c r="G1119" s="206"/>
      <c r="H1119" s="208" t="s">
        <v>1</v>
      </c>
      <c r="I1119" s="210"/>
      <c r="J1119" s="206"/>
      <c r="K1119" s="206"/>
      <c r="L1119" s="211"/>
      <c r="M1119" s="212"/>
      <c r="N1119" s="213"/>
      <c r="O1119" s="213"/>
      <c r="P1119" s="213"/>
      <c r="Q1119" s="213"/>
      <c r="R1119" s="213"/>
      <c r="S1119" s="213"/>
      <c r="T1119" s="214"/>
      <c r="AT1119" s="215" t="s">
        <v>184</v>
      </c>
      <c r="AU1119" s="215" t="s">
        <v>176</v>
      </c>
      <c r="AV1119" s="13" t="s">
        <v>83</v>
      </c>
      <c r="AW1119" s="13" t="s">
        <v>34</v>
      </c>
      <c r="AX1119" s="13" t="s">
        <v>76</v>
      </c>
      <c r="AY1119" s="215" t="s">
        <v>175</v>
      </c>
    </row>
    <row r="1120" spans="1:65" s="13" customFormat="1" ht="11.25">
      <c r="B1120" s="205"/>
      <c r="C1120" s="206"/>
      <c r="D1120" s="207" t="s">
        <v>184</v>
      </c>
      <c r="E1120" s="208" t="s">
        <v>1</v>
      </c>
      <c r="F1120" s="209" t="s">
        <v>187</v>
      </c>
      <c r="G1120" s="206"/>
      <c r="H1120" s="208" t="s">
        <v>1</v>
      </c>
      <c r="I1120" s="210"/>
      <c r="J1120" s="206"/>
      <c r="K1120" s="206"/>
      <c r="L1120" s="211"/>
      <c r="M1120" s="212"/>
      <c r="N1120" s="213"/>
      <c r="O1120" s="213"/>
      <c r="P1120" s="213"/>
      <c r="Q1120" s="213"/>
      <c r="R1120" s="213"/>
      <c r="S1120" s="213"/>
      <c r="T1120" s="214"/>
      <c r="AT1120" s="215" t="s">
        <v>184</v>
      </c>
      <c r="AU1120" s="215" t="s">
        <v>176</v>
      </c>
      <c r="AV1120" s="13" t="s">
        <v>83</v>
      </c>
      <c r="AW1120" s="13" t="s">
        <v>34</v>
      </c>
      <c r="AX1120" s="13" t="s">
        <v>76</v>
      </c>
      <c r="AY1120" s="215" t="s">
        <v>175</v>
      </c>
    </row>
    <row r="1121" spans="1:65" s="14" customFormat="1" ht="11.25">
      <c r="B1121" s="216"/>
      <c r="C1121" s="217"/>
      <c r="D1121" s="207" t="s">
        <v>184</v>
      </c>
      <c r="E1121" s="218" t="s">
        <v>1</v>
      </c>
      <c r="F1121" s="219" t="s">
        <v>964</v>
      </c>
      <c r="G1121" s="217"/>
      <c r="H1121" s="220">
        <v>5.5</v>
      </c>
      <c r="I1121" s="221"/>
      <c r="J1121" s="217"/>
      <c r="K1121" s="217"/>
      <c r="L1121" s="222"/>
      <c r="M1121" s="223"/>
      <c r="N1121" s="224"/>
      <c r="O1121" s="224"/>
      <c r="P1121" s="224"/>
      <c r="Q1121" s="224"/>
      <c r="R1121" s="224"/>
      <c r="S1121" s="224"/>
      <c r="T1121" s="225"/>
      <c r="AT1121" s="226" t="s">
        <v>184</v>
      </c>
      <c r="AU1121" s="226" t="s">
        <v>176</v>
      </c>
      <c r="AV1121" s="14" t="s">
        <v>85</v>
      </c>
      <c r="AW1121" s="14" t="s">
        <v>34</v>
      </c>
      <c r="AX1121" s="14" t="s">
        <v>76</v>
      </c>
      <c r="AY1121" s="226" t="s">
        <v>175</v>
      </c>
    </row>
    <row r="1122" spans="1:65" s="2" customFormat="1" ht="24.2" customHeight="1">
      <c r="A1122" s="35"/>
      <c r="B1122" s="36"/>
      <c r="C1122" s="192" t="s">
        <v>965</v>
      </c>
      <c r="D1122" s="192" t="s">
        <v>178</v>
      </c>
      <c r="E1122" s="193" t="s">
        <v>966</v>
      </c>
      <c r="F1122" s="194" t="s">
        <v>967</v>
      </c>
      <c r="G1122" s="195" t="s">
        <v>251</v>
      </c>
      <c r="H1122" s="196">
        <v>4</v>
      </c>
      <c r="I1122" s="197"/>
      <c r="J1122" s="198">
        <f>ROUND(I1122*H1122,2)</f>
        <v>0</v>
      </c>
      <c r="K1122" s="194" t="s">
        <v>224</v>
      </c>
      <c r="L1122" s="40"/>
      <c r="M1122" s="199" t="s">
        <v>1</v>
      </c>
      <c r="N1122" s="200" t="s">
        <v>41</v>
      </c>
      <c r="O1122" s="72"/>
      <c r="P1122" s="201">
        <f>O1122*H1122</f>
        <v>0</v>
      </c>
      <c r="Q1122" s="201">
        <v>1.23E-3</v>
      </c>
      <c r="R1122" s="201">
        <f>Q1122*H1122</f>
        <v>4.9199999999999999E-3</v>
      </c>
      <c r="S1122" s="201">
        <v>1.7000000000000001E-2</v>
      </c>
      <c r="T1122" s="202">
        <f>S1122*H1122</f>
        <v>6.8000000000000005E-2</v>
      </c>
      <c r="U1122" s="35"/>
      <c r="V1122" s="35"/>
      <c r="W1122" s="35"/>
      <c r="X1122" s="35"/>
      <c r="Y1122" s="35"/>
      <c r="Z1122" s="35"/>
      <c r="AA1122" s="35"/>
      <c r="AB1122" s="35"/>
      <c r="AC1122" s="35"/>
      <c r="AD1122" s="35"/>
      <c r="AE1122" s="35"/>
      <c r="AR1122" s="203" t="s">
        <v>182</v>
      </c>
      <c r="AT1122" s="203" t="s">
        <v>178</v>
      </c>
      <c r="AU1122" s="203" t="s">
        <v>176</v>
      </c>
      <c r="AY1122" s="18" t="s">
        <v>175</v>
      </c>
      <c r="BE1122" s="204">
        <f>IF(N1122="základní",J1122,0)</f>
        <v>0</v>
      </c>
      <c r="BF1122" s="204">
        <f>IF(N1122="snížená",J1122,0)</f>
        <v>0</v>
      </c>
      <c r="BG1122" s="204">
        <f>IF(N1122="zákl. přenesená",J1122,0)</f>
        <v>0</v>
      </c>
      <c r="BH1122" s="204">
        <f>IF(N1122="sníž. přenesená",J1122,0)</f>
        <v>0</v>
      </c>
      <c r="BI1122" s="204">
        <f>IF(N1122="nulová",J1122,0)</f>
        <v>0</v>
      </c>
      <c r="BJ1122" s="18" t="s">
        <v>83</v>
      </c>
      <c r="BK1122" s="204">
        <f>ROUND(I1122*H1122,2)</f>
        <v>0</v>
      </c>
      <c r="BL1122" s="18" t="s">
        <v>182</v>
      </c>
      <c r="BM1122" s="203" t="s">
        <v>968</v>
      </c>
    </row>
    <row r="1123" spans="1:65" s="2" customFormat="1" ht="11.25">
      <c r="A1123" s="35"/>
      <c r="B1123" s="36"/>
      <c r="C1123" s="37"/>
      <c r="D1123" s="227" t="s">
        <v>193</v>
      </c>
      <c r="E1123" s="37"/>
      <c r="F1123" s="228" t="s">
        <v>969</v>
      </c>
      <c r="G1123" s="37"/>
      <c r="H1123" s="37"/>
      <c r="I1123" s="229"/>
      <c r="J1123" s="37"/>
      <c r="K1123" s="37"/>
      <c r="L1123" s="40"/>
      <c r="M1123" s="230"/>
      <c r="N1123" s="231"/>
      <c r="O1123" s="72"/>
      <c r="P1123" s="72"/>
      <c r="Q1123" s="72"/>
      <c r="R1123" s="72"/>
      <c r="S1123" s="72"/>
      <c r="T1123" s="73"/>
      <c r="U1123" s="35"/>
      <c r="V1123" s="35"/>
      <c r="W1123" s="35"/>
      <c r="X1123" s="35"/>
      <c r="Y1123" s="35"/>
      <c r="Z1123" s="35"/>
      <c r="AA1123" s="35"/>
      <c r="AB1123" s="35"/>
      <c r="AC1123" s="35"/>
      <c r="AD1123" s="35"/>
      <c r="AE1123" s="35"/>
      <c r="AT1123" s="18" t="s">
        <v>193</v>
      </c>
      <c r="AU1123" s="18" t="s">
        <v>176</v>
      </c>
    </row>
    <row r="1124" spans="1:65" s="13" customFormat="1" ht="22.5">
      <c r="B1124" s="205"/>
      <c r="C1124" s="206"/>
      <c r="D1124" s="207" t="s">
        <v>184</v>
      </c>
      <c r="E1124" s="208" t="s">
        <v>1</v>
      </c>
      <c r="F1124" s="209" t="s">
        <v>206</v>
      </c>
      <c r="G1124" s="206"/>
      <c r="H1124" s="208" t="s">
        <v>1</v>
      </c>
      <c r="I1124" s="210"/>
      <c r="J1124" s="206"/>
      <c r="K1124" s="206"/>
      <c r="L1124" s="211"/>
      <c r="M1124" s="212"/>
      <c r="N1124" s="213"/>
      <c r="O1124" s="213"/>
      <c r="P1124" s="213"/>
      <c r="Q1124" s="213"/>
      <c r="R1124" s="213"/>
      <c r="S1124" s="213"/>
      <c r="T1124" s="214"/>
      <c r="AT1124" s="215" t="s">
        <v>184</v>
      </c>
      <c r="AU1124" s="215" t="s">
        <v>176</v>
      </c>
      <c r="AV1124" s="13" t="s">
        <v>83</v>
      </c>
      <c r="AW1124" s="13" t="s">
        <v>34</v>
      </c>
      <c r="AX1124" s="13" t="s">
        <v>76</v>
      </c>
      <c r="AY1124" s="215" t="s">
        <v>175</v>
      </c>
    </row>
    <row r="1125" spans="1:65" s="13" customFormat="1" ht="11.25">
      <c r="B1125" s="205"/>
      <c r="C1125" s="206"/>
      <c r="D1125" s="207" t="s">
        <v>184</v>
      </c>
      <c r="E1125" s="208" t="s">
        <v>1</v>
      </c>
      <c r="F1125" s="209" t="s">
        <v>186</v>
      </c>
      <c r="G1125" s="206"/>
      <c r="H1125" s="208" t="s">
        <v>1</v>
      </c>
      <c r="I1125" s="210"/>
      <c r="J1125" s="206"/>
      <c r="K1125" s="206"/>
      <c r="L1125" s="211"/>
      <c r="M1125" s="212"/>
      <c r="N1125" s="213"/>
      <c r="O1125" s="213"/>
      <c r="P1125" s="213"/>
      <c r="Q1125" s="213"/>
      <c r="R1125" s="213"/>
      <c r="S1125" s="213"/>
      <c r="T1125" s="214"/>
      <c r="AT1125" s="215" t="s">
        <v>184</v>
      </c>
      <c r="AU1125" s="215" t="s">
        <v>176</v>
      </c>
      <c r="AV1125" s="13" t="s">
        <v>83</v>
      </c>
      <c r="AW1125" s="13" t="s">
        <v>34</v>
      </c>
      <c r="AX1125" s="13" t="s">
        <v>76</v>
      </c>
      <c r="AY1125" s="215" t="s">
        <v>175</v>
      </c>
    </row>
    <row r="1126" spans="1:65" s="13" customFormat="1" ht="11.25">
      <c r="B1126" s="205"/>
      <c r="C1126" s="206"/>
      <c r="D1126" s="207" t="s">
        <v>184</v>
      </c>
      <c r="E1126" s="208" t="s">
        <v>1</v>
      </c>
      <c r="F1126" s="209" t="s">
        <v>187</v>
      </c>
      <c r="G1126" s="206"/>
      <c r="H1126" s="208" t="s">
        <v>1</v>
      </c>
      <c r="I1126" s="210"/>
      <c r="J1126" s="206"/>
      <c r="K1126" s="206"/>
      <c r="L1126" s="211"/>
      <c r="M1126" s="212"/>
      <c r="N1126" s="213"/>
      <c r="O1126" s="213"/>
      <c r="P1126" s="213"/>
      <c r="Q1126" s="213"/>
      <c r="R1126" s="213"/>
      <c r="S1126" s="213"/>
      <c r="T1126" s="214"/>
      <c r="AT1126" s="215" t="s">
        <v>184</v>
      </c>
      <c r="AU1126" s="215" t="s">
        <v>176</v>
      </c>
      <c r="AV1126" s="13" t="s">
        <v>83</v>
      </c>
      <c r="AW1126" s="13" t="s">
        <v>34</v>
      </c>
      <c r="AX1126" s="13" t="s">
        <v>76</v>
      </c>
      <c r="AY1126" s="215" t="s">
        <v>175</v>
      </c>
    </row>
    <row r="1127" spans="1:65" s="14" customFormat="1" ht="11.25">
      <c r="B1127" s="216"/>
      <c r="C1127" s="217"/>
      <c r="D1127" s="207" t="s">
        <v>184</v>
      </c>
      <c r="E1127" s="218" t="s">
        <v>1</v>
      </c>
      <c r="F1127" s="219" t="s">
        <v>970</v>
      </c>
      <c r="G1127" s="217"/>
      <c r="H1127" s="220">
        <v>4</v>
      </c>
      <c r="I1127" s="221"/>
      <c r="J1127" s="217"/>
      <c r="K1127" s="217"/>
      <c r="L1127" s="222"/>
      <c r="M1127" s="223"/>
      <c r="N1127" s="224"/>
      <c r="O1127" s="224"/>
      <c r="P1127" s="224"/>
      <c r="Q1127" s="224"/>
      <c r="R1127" s="224"/>
      <c r="S1127" s="224"/>
      <c r="T1127" s="225"/>
      <c r="AT1127" s="226" t="s">
        <v>184</v>
      </c>
      <c r="AU1127" s="226" t="s">
        <v>176</v>
      </c>
      <c r="AV1127" s="14" t="s">
        <v>85</v>
      </c>
      <c r="AW1127" s="14" t="s">
        <v>34</v>
      </c>
      <c r="AX1127" s="14" t="s">
        <v>76</v>
      </c>
      <c r="AY1127" s="226" t="s">
        <v>175</v>
      </c>
    </row>
    <row r="1128" spans="1:65" s="2" customFormat="1" ht="24.2" customHeight="1">
      <c r="A1128" s="35"/>
      <c r="B1128" s="36"/>
      <c r="C1128" s="192" t="s">
        <v>971</v>
      </c>
      <c r="D1128" s="192" t="s">
        <v>178</v>
      </c>
      <c r="E1128" s="193" t="s">
        <v>972</v>
      </c>
      <c r="F1128" s="194" t="s">
        <v>973</v>
      </c>
      <c r="G1128" s="195" t="s">
        <v>251</v>
      </c>
      <c r="H1128" s="196">
        <v>3.5</v>
      </c>
      <c r="I1128" s="197"/>
      <c r="J1128" s="198">
        <f>ROUND(I1128*H1128,2)</f>
        <v>0</v>
      </c>
      <c r="K1128" s="194" t="s">
        <v>224</v>
      </c>
      <c r="L1128" s="40"/>
      <c r="M1128" s="199" t="s">
        <v>1</v>
      </c>
      <c r="N1128" s="200" t="s">
        <v>41</v>
      </c>
      <c r="O1128" s="72"/>
      <c r="P1128" s="201">
        <f>O1128*H1128</f>
        <v>0</v>
      </c>
      <c r="Q1128" s="201">
        <v>1.47E-3</v>
      </c>
      <c r="R1128" s="201">
        <f>Q1128*H1128</f>
        <v>5.1450000000000003E-3</v>
      </c>
      <c r="S1128" s="201">
        <v>3.9E-2</v>
      </c>
      <c r="T1128" s="202">
        <f>S1128*H1128</f>
        <v>0.13650000000000001</v>
      </c>
      <c r="U1128" s="35"/>
      <c r="V1128" s="35"/>
      <c r="W1128" s="35"/>
      <c r="X1128" s="35"/>
      <c r="Y1128" s="35"/>
      <c r="Z1128" s="35"/>
      <c r="AA1128" s="35"/>
      <c r="AB1128" s="35"/>
      <c r="AC1128" s="35"/>
      <c r="AD1128" s="35"/>
      <c r="AE1128" s="35"/>
      <c r="AR1128" s="203" t="s">
        <v>182</v>
      </c>
      <c r="AT1128" s="203" t="s">
        <v>178</v>
      </c>
      <c r="AU1128" s="203" t="s">
        <v>176</v>
      </c>
      <c r="AY1128" s="18" t="s">
        <v>175</v>
      </c>
      <c r="BE1128" s="204">
        <f>IF(N1128="základní",J1128,0)</f>
        <v>0</v>
      </c>
      <c r="BF1128" s="204">
        <f>IF(N1128="snížená",J1128,0)</f>
        <v>0</v>
      </c>
      <c r="BG1128" s="204">
        <f>IF(N1128="zákl. přenesená",J1128,0)</f>
        <v>0</v>
      </c>
      <c r="BH1128" s="204">
        <f>IF(N1128="sníž. přenesená",J1128,0)</f>
        <v>0</v>
      </c>
      <c r="BI1128" s="204">
        <f>IF(N1128="nulová",J1128,0)</f>
        <v>0</v>
      </c>
      <c r="BJ1128" s="18" t="s">
        <v>83</v>
      </c>
      <c r="BK1128" s="204">
        <f>ROUND(I1128*H1128,2)</f>
        <v>0</v>
      </c>
      <c r="BL1128" s="18" t="s">
        <v>182</v>
      </c>
      <c r="BM1128" s="203" t="s">
        <v>974</v>
      </c>
    </row>
    <row r="1129" spans="1:65" s="2" customFormat="1" ht="11.25">
      <c r="A1129" s="35"/>
      <c r="B1129" s="36"/>
      <c r="C1129" s="37"/>
      <c r="D1129" s="227" t="s">
        <v>193</v>
      </c>
      <c r="E1129" s="37"/>
      <c r="F1129" s="228" t="s">
        <v>975</v>
      </c>
      <c r="G1129" s="37"/>
      <c r="H1129" s="37"/>
      <c r="I1129" s="229"/>
      <c r="J1129" s="37"/>
      <c r="K1129" s="37"/>
      <c r="L1129" s="40"/>
      <c r="M1129" s="230"/>
      <c r="N1129" s="231"/>
      <c r="O1129" s="72"/>
      <c r="P1129" s="72"/>
      <c r="Q1129" s="72"/>
      <c r="R1129" s="72"/>
      <c r="S1129" s="72"/>
      <c r="T1129" s="73"/>
      <c r="U1129" s="35"/>
      <c r="V1129" s="35"/>
      <c r="W1129" s="35"/>
      <c r="X1129" s="35"/>
      <c r="Y1129" s="35"/>
      <c r="Z1129" s="35"/>
      <c r="AA1129" s="35"/>
      <c r="AB1129" s="35"/>
      <c r="AC1129" s="35"/>
      <c r="AD1129" s="35"/>
      <c r="AE1129" s="35"/>
      <c r="AT1129" s="18" t="s">
        <v>193</v>
      </c>
      <c r="AU1129" s="18" t="s">
        <v>176</v>
      </c>
    </row>
    <row r="1130" spans="1:65" s="13" customFormat="1" ht="11.25">
      <c r="B1130" s="205"/>
      <c r="C1130" s="206"/>
      <c r="D1130" s="207" t="s">
        <v>184</v>
      </c>
      <c r="E1130" s="208" t="s">
        <v>1</v>
      </c>
      <c r="F1130" s="209" t="s">
        <v>185</v>
      </c>
      <c r="G1130" s="206"/>
      <c r="H1130" s="208" t="s">
        <v>1</v>
      </c>
      <c r="I1130" s="210"/>
      <c r="J1130" s="206"/>
      <c r="K1130" s="206"/>
      <c r="L1130" s="211"/>
      <c r="M1130" s="212"/>
      <c r="N1130" s="213"/>
      <c r="O1130" s="213"/>
      <c r="P1130" s="213"/>
      <c r="Q1130" s="213"/>
      <c r="R1130" s="213"/>
      <c r="S1130" s="213"/>
      <c r="T1130" s="214"/>
      <c r="AT1130" s="215" t="s">
        <v>184</v>
      </c>
      <c r="AU1130" s="215" t="s">
        <v>176</v>
      </c>
      <c r="AV1130" s="13" t="s">
        <v>83</v>
      </c>
      <c r="AW1130" s="13" t="s">
        <v>34</v>
      </c>
      <c r="AX1130" s="13" t="s">
        <v>76</v>
      </c>
      <c r="AY1130" s="215" t="s">
        <v>175</v>
      </c>
    </row>
    <row r="1131" spans="1:65" s="13" customFormat="1" ht="11.25">
      <c r="B1131" s="205"/>
      <c r="C1131" s="206"/>
      <c r="D1131" s="207" t="s">
        <v>184</v>
      </c>
      <c r="E1131" s="208" t="s">
        <v>1</v>
      </c>
      <c r="F1131" s="209" t="s">
        <v>186</v>
      </c>
      <c r="G1131" s="206"/>
      <c r="H1131" s="208" t="s">
        <v>1</v>
      </c>
      <c r="I1131" s="210"/>
      <c r="J1131" s="206"/>
      <c r="K1131" s="206"/>
      <c r="L1131" s="211"/>
      <c r="M1131" s="212"/>
      <c r="N1131" s="213"/>
      <c r="O1131" s="213"/>
      <c r="P1131" s="213"/>
      <c r="Q1131" s="213"/>
      <c r="R1131" s="213"/>
      <c r="S1131" s="213"/>
      <c r="T1131" s="214"/>
      <c r="AT1131" s="215" t="s">
        <v>184</v>
      </c>
      <c r="AU1131" s="215" t="s">
        <v>176</v>
      </c>
      <c r="AV1131" s="13" t="s">
        <v>83</v>
      </c>
      <c r="AW1131" s="13" t="s">
        <v>34</v>
      </c>
      <c r="AX1131" s="13" t="s">
        <v>76</v>
      </c>
      <c r="AY1131" s="215" t="s">
        <v>175</v>
      </c>
    </row>
    <row r="1132" spans="1:65" s="13" customFormat="1" ht="11.25">
      <c r="B1132" s="205"/>
      <c r="C1132" s="206"/>
      <c r="D1132" s="207" t="s">
        <v>184</v>
      </c>
      <c r="E1132" s="208" t="s">
        <v>1</v>
      </c>
      <c r="F1132" s="209" t="s">
        <v>187</v>
      </c>
      <c r="G1132" s="206"/>
      <c r="H1132" s="208" t="s">
        <v>1</v>
      </c>
      <c r="I1132" s="210"/>
      <c r="J1132" s="206"/>
      <c r="K1132" s="206"/>
      <c r="L1132" s="211"/>
      <c r="M1132" s="212"/>
      <c r="N1132" s="213"/>
      <c r="O1132" s="213"/>
      <c r="P1132" s="213"/>
      <c r="Q1132" s="213"/>
      <c r="R1132" s="213"/>
      <c r="S1132" s="213"/>
      <c r="T1132" s="214"/>
      <c r="AT1132" s="215" t="s">
        <v>184</v>
      </c>
      <c r="AU1132" s="215" t="s">
        <v>176</v>
      </c>
      <c r="AV1132" s="13" t="s">
        <v>83</v>
      </c>
      <c r="AW1132" s="13" t="s">
        <v>34</v>
      </c>
      <c r="AX1132" s="13" t="s">
        <v>76</v>
      </c>
      <c r="AY1132" s="215" t="s">
        <v>175</v>
      </c>
    </row>
    <row r="1133" spans="1:65" s="14" customFormat="1" ht="11.25">
      <c r="B1133" s="216"/>
      <c r="C1133" s="217"/>
      <c r="D1133" s="207" t="s">
        <v>184</v>
      </c>
      <c r="E1133" s="218" t="s">
        <v>1</v>
      </c>
      <c r="F1133" s="219" t="s">
        <v>946</v>
      </c>
      <c r="G1133" s="217"/>
      <c r="H1133" s="220">
        <v>3.5</v>
      </c>
      <c r="I1133" s="221"/>
      <c r="J1133" s="217"/>
      <c r="K1133" s="217"/>
      <c r="L1133" s="222"/>
      <c r="M1133" s="223"/>
      <c r="N1133" s="224"/>
      <c r="O1133" s="224"/>
      <c r="P1133" s="224"/>
      <c r="Q1133" s="224"/>
      <c r="R1133" s="224"/>
      <c r="S1133" s="224"/>
      <c r="T1133" s="225"/>
      <c r="AT1133" s="226" t="s">
        <v>184</v>
      </c>
      <c r="AU1133" s="226" t="s">
        <v>176</v>
      </c>
      <c r="AV1133" s="14" t="s">
        <v>85</v>
      </c>
      <c r="AW1133" s="14" t="s">
        <v>34</v>
      </c>
      <c r="AX1133" s="14" t="s">
        <v>76</v>
      </c>
      <c r="AY1133" s="226" t="s">
        <v>175</v>
      </c>
    </row>
    <row r="1134" spans="1:65" s="2" customFormat="1" ht="24.2" customHeight="1">
      <c r="A1134" s="35"/>
      <c r="B1134" s="36"/>
      <c r="C1134" s="192" t="s">
        <v>976</v>
      </c>
      <c r="D1134" s="192" t="s">
        <v>178</v>
      </c>
      <c r="E1134" s="193" t="s">
        <v>977</v>
      </c>
      <c r="F1134" s="194" t="s">
        <v>978</v>
      </c>
      <c r="G1134" s="195" t="s">
        <v>251</v>
      </c>
      <c r="H1134" s="196">
        <v>3</v>
      </c>
      <c r="I1134" s="197"/>
      <c r="J1134" s="198">
        <f>ROUND(I1134*H1134,2)</f>
        <v>0</v>
      </c>
      <c r="K1134" s="194" t="s">
        <v>224</v>
      </c>
      <c r="L1134" s="40"/>
      <c r="M1134" s="199" t="s">
        <v>1</v>
      </c>
      <c r="N1134" s="200" t="s">
        <v>41</v>
      </c>
      <c r="O1134" s="72"/>
      <c r="P1134" s="201">
        <f>O1134*H1134</f>
        <v>0</v>
      </c>
      <c r="Q1134" s="201">
        <v>2.81E-3</v>
      </c>
      <c r="R1134" s="201">
        <f>Q1134*H1134</f>
        <v>8.43E-3</v>
      </c>
      <c r="S1134" s="201">
        <v>6.9000000000000006E-2</v>
      </c>
      <c r="T1134" s="202">
        <f>S1134*H1134</f>
        <v>0.20700000000000002</v>
      </c>
      <c r="U1134" s="35"/>
      <c r="V1134" s="35"/>
      <c r="W1134" s="35"/>
      <c r="X1134" s="35"/>
      <c r="Y1134" s="35"/>
      <c r="Z1134" s="35"/>
      <c r="AA1134" s="35"/>
      <c r="AB1134" s="35"/>
      <c r="AC1134" s="35"/>
      <c r="AD1134" s="35"/>
      <c r="AE1134" s="35"/>
      <c r="AR1134" s="203" t="s">
        <v>182</v>
      </c>
      <c r="AT1134" s="203" t="s">
        <v>178</v>
      </c>
      <c r="AU1134" s="203" t="s">
        <v>176</v>
      </c>
      <c r="AY1134" s="18" t="s">
        <v>175</v>
      </c>
      <c r="BE1134" s="204">
        <f>IF(N1134="základní",J1134,0)</f>
        <v>0</v>
      </c>
      <c r="BF1134" s="204">
        <f>IF(N1134="snížená",J1134,0)</f>
        <v>0</v>
      </c>
      <c r="BG1134" s="204">
        <f>IF(N1134="zákl. přenesená",J1134,0)</f>
        <v>0</v>
      </c>
      <c r="BH1134" s="204">
        <f>IF(N1134="sníž. přenesená",J1134,0)</f>
        <v>0</v>
      </c>
      <c r="BI1134" s="204">
        <f>IF(N1134="nulová",J1134,0)</f>
        <v>0</v>
      </c>
      <c r="BJ1134" s="18" t="s">
        <v>83</v>
      </c>
      <c r="BK1134" s="204">
        <f>ROUND(I1134*H1134,2)</f>
        <v>0</v>
      </c>
      <c r="BL1134" s="18" t="s">
        <v>182</v>
      </c>
      <c r="BM1134" s="203" t="s">
        <v>979</v>
      </c>
    </row>
    <row r="1135" spans="1:65" s="2" customFormat="1" ht="11.25">
      <c r="A1135" s="35"/>
      <c r="B1135" s="36"/>
      <c r="C1135" s="37"/>
      <c r="D1135" s="227" t="s">
        <v>193</v>
      </c>
      <c r="E1135" s="37"/>
      <c r="F1135" s="228" t="s">
        <v>980</v>
      </c>
      <c r="G1135" s="37"/>
      <c r="H1135" s="37"/>
      <c r="I1135" s="229"/>
      <c r="J1135" s="37"/>
      <c r="K1135" s="37"/>
      <c r="L1135" s="40"/>
      <c r="M1135" s="230"/>
      <c r="N1135" s="231"/>
      <c r="O1135" s="72"/>
      <c r="P1135" s="72"/>
      <c r="Q1135" s="72"/>
      <c r="R1135" s="72"/>
      <c r="S1135" s="72"/>
      <c r="T1135" s="73"/>
      <c r="U1135" s="35"/>
      <c r="V1135" s="35"/>
      <c r="W1135" s="35"/>
      <c r="X1135" s="35"/>
      <c r="Y1135" s="35"/>
      <c r="Z1135" s="35"/>
      <c r="AA1135" s="35"/>
      <c r="AB1135" s="35"/>
      <c r="AC1135" s="35"/>
      <c r="AD1135" s="35"/>
      <c r="AE1135" s="35"/>
      <c r="AT1135" s="18" t="s">
        <v>193</v>
      </c>
      <c r="AU1135" s="18" t="s">
        <v>176</v>
      </c>
    </row>
    <row r="1136" spans="1:65" s="13" customFormat="1" ht="11.25">
      <c r="B1136" s="205"/>
      <c r="C1136" s="206"/>
      <c r="D1136" s="207" t="s">
        <v>184</v>
      </c>
      <c r="E1136" s="208" t="s">
        <v>1</v>
      </c>
      <c r="F1136" s="209" t="s">
        <v>185</v>
      </c>
      <c r="G1136" s="206"/>
      <c r="H1136" s="208" t="s">
        <v>1</v>
      </c>
      <c r="I1136" s="210"/>
      <c r="J1136" s="206"/>
      <c r="K1136" s="206"/>
      <c r="L1136" s="211"/>
      <c r="M1136" s="212"/>
      <c r="N1136" s="213"/>
      <c r="O1136" s="213"/>
      <c r="P1136" s="213"/>
      <c r="Q1136" s="213"/>
      <c r="R1136" s="213"/>
      <c r="S1136" s="213"/>
      <c r="T1136" s="214"/>
      <c r="AT1136" s="215" t="s">
        <v>184</v>
      </c>
      <c r="AU1136" s="215" t="s">
        <v>176</v>
      </c>
      <c r="AV1136" s="13" t="s">
        <v>83</v>
      </c>
      <c r="AW1136" s="13" t="s">
        <v>34</v>
      </c>
      <c r="AX1136" s="13" t="s">
        <v>76</v>
      </c>
      <c r="AY1136" s="215" t="s">
        <v>175</v>
      </c>
    </row>
    <row r="1137" spans="1:65" s="13" customFormat="1" ht="11.25">
      <c r="B1137" s="205"/>
      <c r="C1137" s="206"/>
      <c r="D1137" s="207" t="s">
        <v>184</v>
      </c>
      <c r="E1137" s="208" t="s">
        <v>1</v>
      </c>
      <c r="F1137" s="209" t="s">
        <v>186</v>
      </c>
      <c r="G1137" s="206"/>
      <c r="H1137" s="208" t="s">
        <v>1</v>
      </c>
      <c r="I1137" s="210"/>
      <c r="J1137" s="206"/>
      <c r="K1137" s="206"/>
      <c r="L1137" s="211"/>
      <c r="M1137" s="212"/>
      <c r="N1137" s="213"/>
      <c r="O1137" s="213"/>
      <c r="P1137" s="213"/>
      <c r="Q1137" s="213"/>
      <c r="R1137" s="213"/>
      <c r="S1137" s="213"/>
      <c r="T1137" s="214"/>
      <c r="AT1137" s="215" t="s">
        <v>184</v>
      </c>
      <c r="AU1137" s="215" t="s">
        <v>176</v>
      </c>
      <c r="AV1137" s="13" t="s">
        <v>83</v>
      </c>
      <c r="AW1137" s="13" t="s">
        <v>34</v>
      </c>
      <c r="AX1137" s="13" t="s">
        <v>76</v>
      </c>
      <c r="AY1137" s="215" t="s">
        <v>175</v>
      </c>
    </row>
    <row r="1138" spans="1:65" s="13" customFormat="1" ht="11.25">
      <c r="B1138" s="205"/>
      <c r="C1138" s="206"/>
      <c r="D1138" s="207" t="s">
        <v>184</v>
      </c>
      <c r="E1138" s="208" t="s">
        <v>1</v>
      </c>
      <c r="F1138" s="209" t="s">
        <v>187</v>
      </c>
      <c r="G1138" s="206"/>
      <c r="H1138" s="208" t="s">
        <v>1</v>
      </c>
      <c r="I1138" s="210"/>
      <c r="J1138" s="206"/>
      <c r="K1138" s="206"/>
      <c r="L1138" s="211"/>
      <c r="M1138" s="212"/>
      <c r="N1138" s="213"/>
      <c r="O1138" s="213"/>
      <c r="P1138" s="213"/>
      <c r="Q1138" s="213"/>
      <c r="R1138" s="213"/>
      <c r="S1138" s="213"/>
      <c r="T1138" s="214"/>
      <c r="AT1138" s="215" t="s">
        <v>184</v>
      </c>
      <c r="AU1138" s="215" t="s">
        <v>176</v>
      </c>
      <c r="AV1138" s="13" t="s">
        <v>83</v>
      </c>
      <c r="AW1138" s="13" t="s">
        <v>34</v>
      </c>
      <c r="AX1138" s="13" t="s">
        <v>76</v>
      </c>
      <c r="AY1138" s="215" t="s">
        <v>175</v>
      </c>
    </row>
    <row r="1139" spans="1:65" s="14" customFormat="1" ht="11.25">
      <c r="B1139" s="216"/>
      <c r="C1139" s="217"/>
      <c r="D1139" s="207" t="s">
        <v>184</v>
      </c>
      <c r="E1139" s="218" t="s">
        <v>1</v>
      </c>
      <c r="F1139" s="219" t="s">
        <v>981</v>
      </c>
      <c r="G1139" s="217"/>
      <c r="H1139" s="220">
        <v>3</v>
      </c>
      <c r="I1139" s="221"/>
      <c r="J1139" s="217"/>
      <c r="K1139" s="217"/>
      <c r="L1139" s="222"/>
      <c r="M1139" s="223"/>
      <c r="N1139" s="224"/>
      <c r="O1139" s="224"/>
      <c r="P1139" s="224"/>
      <c r="Q1139" s="224"/>
      <c r="R1139" s="224"/>
      <c r="S1139" s="224"/>
      <c r="T1139" s="225"/>
      <c r="AT1139" s="226" t="s">
        <v>184</v>
      </c>
      <c r="AU1139" s="226" t="s">
        <v>176</v>
      </c>
      <c r="AV1139" s="14" t="s">
        <v>85</v>
      </c>
      <c r="AW1139" s="14" t="s">
        <v>34</v>
      </c>
      <c r="AX1139" s="14" t="s">
        <v>76</v>
      </c>
      <c r="AY1139" s="226" t="s">
        <v>175</v>
      </c>
    </row>
    <row r="1140" spans="1:65" s="2" customFormat="1" ht="24.2" customHeight="1">
      <c r="A1140" s="35"/>
      <c r="B1140" s="36"/>
      <c r="C1140" s="192" t="s">
        <v>982</v>
      </c>
      <c r="D1140" s="192" t="s">
        <v>178</v>
      </c>
      <c r="E1140" s="193" t="s">
        <v>983</v>
      </c>
      <c r="F1140" s="194" t="s">
        <v>984</v>
      </c>
      <c r="G1140" s="195" t="s">
        <v>251</v>
      </c>
      <c r="H1140" s="196">
        <v>1.5</v>
      </c>
      <c r="I1140" s="197"/>
      <c r="J1140" s="198">
        <f>ROUND(I1140*H1140,2)</f>
        <v>0</v>
      </c>
      <c r="K1140" s="194" t="s">
        <v>224</v>
      </c>
      <c r="L1140" s="40"/>
      <c r="M1140" s="199" t="s">
        <v>1</v>
      </c>
      <c r="N1140" s="200" t="s">
        <v>41</v>
      </c>
      <c r="O1140" s="72"/>
      <c r="P1140" s="201">
        <f>O1140*H1140</f>
        <v>0</v>
      </c>
      <c r="Q1140" s="201">
        <v>3.5999999999999999E-3</v>
      </c>
      <c r="R1140" s="201">
        <f>Q1140*H1140</f>
        <v>5.4000000000000003E-3</v>
      </c>
      <c r="S1140" s="201">
        <v>0.16</v>
      </c>
      <c r="T1140" s="202">
        <f>S1140*H1140</f>
        <v>0.24</v>
      </c>
      <c r="U1140" s="35"/>
      <c r="V1140" s="35"/>
      <c r="W1140" s="35"/>
      <c r="X1140" s="35"/>
      <c r="Y1140" s="35"/>
      <c r="Z1140" s="35"/>
      <c r="AA1140" s="35"/>
      <c r="AB1140" s="35"/>
      <c r="AC1140" s="35"/>
      <c r="AD1140" s="35"/>
      <c r="AE1140" s="35"/>
      <c r="AR1140" s="203" t="s">
        <v>182</v>
      </c>
      <c r="AT1140" s="203" t="s">
        <v>178</v>
      </c>
      <c r="AU1140" s="203" t="s">
        <v>176</v>
      </c>
      <c r="AY1140" s="18" t="s">
        <v>175</v>
      </c>
      <c r="BE1140" s="204">
        <f>IF(N1140="základní",J1140,0)</f>
        <v>0</v>
      </c>
      <c r="BF1140" s="204">
        <f>IF(N1140="snížená",J1140,0)</f>
        <v>0</v>
      </c>
      <c r="BG1140" s="204">
        <f>IF(N1140="zákl. přenesená",J1140,0)</f>
        <v>0</v>
      </c>
      <c r="BH1140" s="204">
        <f>IF(N1140="sníž. přenesená",J1140,0)</f>
        <v>0</v>
      </c>
      <c r="BI1140" s="204">
        <f>IF(N1140="nulová",J1140,0)</f>
        <v>0</v>
      </c>
      <c r="BJ1140" s="18" t="s">
        <v>83</v>
      </c>
      <c r="BK1140" s="204">
        <f>ROUND(I1140*H1140,2)</f>
        <v>0</v>
      </c>
      <c r="BL1140" s="18" t="s">
        <v>182</v>
      </c>
      <c r="BM1140" s="203" t="s">
        <v>985</v>
      </c>
    </row>
    <row r="1141" spans="1:65" s="2" customFormat="1" ht="11.25">
      <c r="A1141" s="35"/>
      <c r="B1141" s="36"/>
      <c r="C1141" s="37"/>
      <c r="D1141" s="227" t="s">
        <v>193</v>
      </c>
      <c r="E1141" s="37"/>
      <c r="F1141" s="228" t="s">
        <v>986</v>
      </c>
      <c r="G1141" s="37"/>
      <c r="H1141" s="37"/>
      <c r="I1141" s="229"/>
      <c r="J1141" s="37"/>
      <c r="K1141" s="37"/>
      <c r="L1141" s="40"/>
      <c r="M1141" s="230"/>
      <c r="N1141" s="231"/>
      <c r="O1141" s="72"/>
      <c r="P1141" s="72"/>
      <c r="Q1141" s="72"/>
      <c r="R1141" s="72"/>
      <c r="S1141" s="72"/>
      <c r="T1141" s="73"/>
      <c r="U1141" s="35"/>
      <c r="V1141" s="35"/>
      <c r="W1141" s="35"/>
      <c r="X1141" s="35"/>
      <c r="Y1141" s="35"/>
      <c r="Z1141" s="35"/>
      <c r="AA1141" s="35"/>
      <c r="AB1141" s="35"/>
      <c r="AC1141" s="35"/>
      <c r="AD1141" s="35"/>
      <c r="AE1141" s="35"/>
      <c r="AT1141" s="18" t="s">
        <v>193</v>
      </c>
      <c r="AU1141" s="18" t="s">
        <v>176</v>
      </c>
    </row>
    <row r="1142" spans="1:65" s="13" customFormat="1" ht="11.25">
      <c r="B1142" s="205"/>
      <c r="C1142" s="206"/>
      <c r="D1142" s="207" t="s">
        <v>184</v>
      </c>
      <c r="E1142" s="208" t="s">
        <v>1</v>
      </c>
      <c r="F1142" s="209" t="s">
        <v>185</v>
      </c>
      <c r="G1142" s="206"/>
      <c r="H1142" s="208" t="s">
        <v>1</v>
      </c>
      <c r="I1142" s="210"/>
      <c r="J1142" s="206"/>
      <c r="K1142" s="206"/>
      <c r="L1142" s="211"/>
      <c r="M1142" s="212"/>
      <c r="N1142" s="213"/>
      <c r="O1142" s="213"/>
      <c r="P1142" s="213"/>
      <c r="Q1142" s="213"/>
      <c r="R1142" s="213"/>
      <c r="S1142" s="213"/>
      <c r="T1142" s="214"/>
      <c r="AT1142" s="215" t="s">
        <v>184</v>
      </c>
      <c r="AU1142" s="215" t="s">
        <v>176</v>
      </c>
      <c r="AV1142" s="13" t="s">
        <v>83</v>
      </c>
      <c r="AW1142" s="13" t="s">
        <v>34</v>
      </c>
      <c r="AX1142" s="13" t="s">
        <v>76</v>
      </c>
      <c r="AY1142" s="215" t="s">
        <v>175</v>
      </c>
    </row>
    <row r="1143" spans="1:65" s="13" customFormat="1" ht="11.25">
      <c r="B1143" s="205"/>
      <c r="C1143" s="206"/>
      <c r="D1143" s="207" t="s">
        <v>184</v>
      </c>
      <c r="E1143" s="208" t="s">
        <v>1</v>
      </c>
      <c r="F1143" s="209" t="s">
        <v>186</v>
      </c>
      <c r="G1143" s="206"/>
      <c r="H1143" s="208" t="s">
        <v>1</v>
      </c>
      <c r="I1143" s="210"/>
      <c r="J1143" s="206"/>
      <c r="K1143" s="206"/>
      <c r="L1143" s="211"/>
      <c r="M1143" s="212"/>
      <c r="N1143" s="213"/>
      <c r="O1143" s="213"/>
      <c r="P1143" s="213"/>
      <c r="Q1143" s="213"/>
      <c r="R1143" s="213"/>
      <c r="S1143" s="213"/>
      <c r="T1143" s="214"/>
      <c r="AT1143" s="215" t="s">
        <v>184</v>
      </c>
      <c r="AU1143" s="215" t="s">
        <v>176</v>
      </c>
      <c r="AV1143" s="13" t="s">
        <v>83</v>
      </c>
      <c r="AW1143" s="13" t="s">
        <v>34</v>
      </c>
      <c r="AX1143" s="13" t="s">
        <v>76</v>
      </c>
      <c r="AY1143" s="215" t="s">
        <v>175</v>
      </c>
    </row>
    <row r="1144" spans="1:65" s="13" customFormat="1" ht="11.25">
      <c r="B1144" s="205"/>
      <c r="C1144" s="206"/>
      <c r="D1144" s="207" t="s">
        <v>184</v>
      </c>
      <c r="E1144" s="208" t="s">
        <v>1</v>
      </c>
      <c r="F1144" s="209" t="s">
        <v>187</v>
      </c>
      <c r="G1144" s="206"/>
      <c r="H1144" s="208" t="s">
        <v>1</v>
      </c>
      <c r="I1144" s="210"/>
      <c r="J1144" s="206"/>
      <c r="K1144" s="206"/>
      <c r="L1144" s="211"/>
      <c r="M1144" s="212"/>
      <c r="N1144" s="213"/>
      <c r="O1144" s="213"/>
      <c r="P1144" s="213"/>
      <c r="Q1144" s="213"/>
      <c r="R1144" s="213"/>
      <c r="S1144" s="213"/>
      <c r="T1144" s="214"/>
      <c r="AT1144" s="215" t="s">
        <v>184</v>
      </c>
      <c r="AU1144" s="215" t="s">
        <v>176</v>
      </c>
      <c r="AV1144" s="13" t="s">
        <v>83</v>
      </c>
      <c r="AW1144" s="13" t="s">
        <v>34</v>
      </c>
      <c r="AX1144" s="13" t="s">
        <v>76</v>
      </c>
      <c r="AY1144" s="215" t="s">
        <v>175</v>
      </c>
    </row>
    <row r="1145" spans="1:65" s="14" customFormat="1" ht="11.25">
      <c r="B1145" s="216"/>
      <c r="C1145" s="217"/>
      <c r="D1145" s="207" t="s">
        <v>184</v>
      </c>
      <c r="E1145" s="218" t="s">
        <v>1</v>
      </c>
      <c r="F1145" s="219" t="s">
        <v>987</v>
      </c>
      <c r="G1145" s="217"/>
      <c r="H1145" s="220">
        <v>1.5</v>
      </c>
      <c r="I1145" s="221"/>
      <c r="J1145" s="217"/>
      <c r="K1145" s="217"/>
      <c r="L1145" s="222"/>
      <c r="M1145" s="223"/>
      <c r="N1145" s="224"/>
      <c r="O1145" s="224"/>
      <c r="P1145" s="224"/>
      <c r="Q1145" s="224"/>
      <c r="R1145" s="224"/>
      <c r="S1145" s="224"/>
      <c r="T1145" s="225"/>
      <c r="AT1145" s="226" t="s">
        <v>184</v>
      </c>
      <c r="AU1145" s="226" t="s">
        <v>176</v>
      </c>
      <c r="AV1145" s="14" t="s">
        <v>85</v>
      </c>
      <c r="AW1145" s="14" t="s">
        <v>34</v>
      </c>
      <c r="AX1145" s="14" t="s">
        <v>76</v>
      </c>
      <c r="AY1145" s="226" t="s">
        <v>175</v>
      </c>
    </row>
    <row r="1146" spans="1:65" s="2" customFormat="1" ht="24.2" customHeight="1">
      <c r="A1146" s="35"/>
      <c r="B1146" s="36"/>
      <c r="C1146" s="192" t="s">
        <v>988</v>
      </c>
      <c r="D1146" s="192" t="s">
        <v>178</v>
      </c>
      <c r="E1146" s="193" t="s">
        <v>989</v>
      </c>
      <c r="F1146" s="194" t="s">
        <v>990</v>
      </c>
      <c r="G1146" s="195" t="s">
        <v>251</v>
      </c>
      <c r="H1146" s="196">
        <v>6.5</v>
      </c>
      <c r="I1146" s="197"/>
      <c r="J1146" s="198">
        <f>ROUND(I1146*H1146,2)</f>
        <v>0</v>
      </c>
      <c r="K1146" s="194" t="s">
        <v>224</v>
      </c>
      <c r="L1146" s="40"/>
      <c r="M1146" s="199" t="s">
        <v>1</v>
      </c>
      <c r="N1146" s="200" t="s">
        <v>41</v>
      </c>
      <c r="O1146" s="72"/>
      <c r="P1146" s="201">
        <f>O1146*H1146</f>
        <v>0</v>
      </c>
      <c r="Q1146" s="201">
        <v>1.07E-3</v>
      </c>
      <c r="R1146" s="201">
        <f>Q1146*H1146</f>
        <v>6.9550000000000002E-3</v>
      </c>
      <c r="S1146" s="201">
        <v>2.8E-3</v>
      </c>
      <c r="T1146" s="202">
        <f>S1146*H1146</f>
        <v>1.8200000000000001E-2</v>
      </c>
      <c r="U1146" s="35"/>
      <c r="V1146" s="35"/>
      <c r="W1146" s="35"/>
      <c r="X1146" s="35"/>
      <c r="Y1146" s="35"/>
      <c r="Z1146" s="35"/>
      <c r="AA1146" s="35"/>
      <c r="AB1146" s="35"/>
      <c r="AC1146" s="35"/>
      <c r="AD1146" s="35"/>
      <c r="AE1146" s="35"/>
      <c r="AR1146" s="203" t="s">
        <v>182</v>
      </c>
      <c r="AT1146" s="203" t="s">
        <v>178</v>
      </c>
      <c r="AU1146" s="203" t="s">
        <v>176</v>
      </c>
      <c r="AY1146" s="18" t="s">
        <v>175</v>
      </c>
      <c r="BE1146" s="204">
        <f>IF(N1146="základní",J1146,0)</f>
        <v>0</v>
      </c>
      <c r="BF1146" s="204">
        <f>IF(N1146="snížená",J1146,0)</f>
        <v>0</v>
      </c>
      <c r="BG1146" s="204">
        <f>IF(N1146="zákl. přenesená",J1146,0)</f>
        <v>0</v>
      </c>
      <c r="BH1146" s="204">
        <f>IF(N1146="sníž. přenesená",J1146,0)</f>
        <v>0</v>
      </c>
      <c r="BI1146" s="204">
        <f>IF(N1146="nulová",J1146,0)</f>
        <v>0</v>
      </c>
      <c r="BJ1146" s="18" t="s">
        <v>83</v>
      </c>
      <c r="BK1146" s="204">
        <f>ROUND(I1146*H1146,2)</f>
        <v>0</v>
      </c>
      <c r="BL1146" s="18" t="s">
        <v>182</v>
      </c>
      <c r="BM1146" s="203" t="s">
        <v>991</v>
      </c>
    </row>
    <row r="1147" spans="1:65" s="2" customFormat="1" ht="11.25">
      <c r="A1147" s="35"/>
      <c r="B1147" s="36"/>
      <c r="C1147" s="37"/>
      <c r="D1147" s="227" t="s">
        <v>193</v>
      </c>
      <c r="E1147" s="37"/>
      <c r="F1147" s="228" t="s">
        <v>992</v>
      </c>
      <c r="G1147" s="37"/>
      <c r="H1147" s="37"/>
      <c r="I1147" s="229"/>
      <c r="J1147" s="37"/>
      <c r="K1147" s="37"/>
      <c r="L1147" s="40"/>
      <c r="M1147" s="230"/>
      <c r="N1147" s="231"/>
      <c r="O1147" s="72"/>
      <c r="P1147" s="72"/>
      <c r="Q1147" s="72"/>
      <c r="R1147" s="72"/>
      <c r="S1147" s="72"/>
      <c r="T1147" s="73"/>
      <c r="U1147" s="35"/>
      <c r="V1147" s="35"/>
      <c r="W1147" s="35"/>
      <c r="X1147" s="35"/>
      <c r="Y1147" s="35"/>
      <c r="Z1147" s="35"/>
      <c r="AA1147" s="35"/>
      <c r="AB1147" s="35"/>
      <c r="AC1147" s="35"/>
      <c r="AD1147" s="35"/>
      <c r="AE1147" s="35"/>
      <c r="AT1147" s="18" t="s">
        <v>193</v>
      </c>
      <c r="AU1147" s="18" t="s">
        <v>176</v>
      </c>
    </row>
    <row r="1148" spans="1:65" s="13" customFormat="1" ht="11.25">
      <c r="B1148" s="205"/>
      <c r="C1148" s="206"/>
      <c r="D1148" s="207" t="s">
        <v>184</v>
      </c>
      <c r="E1148" s="208" t="s">
        <v>1</v>
      </c>
      <c r="F1148" s="209" t="s">
        <v>185</v>
      </c>
      <c r="G1148" s="206"/>
      <c r="H1148" s="208" t="s">
        <v>1</v>
      </c>
      <c r="I1148" s="210"/>
      <c r="J1148" s="206"/>
      <c r="K1148" s="206"/>
      <c r="L1148" s="211"/>
      <c r="M1148" s="212"/>
      <c r="N1148" s="213"/>
      <c r="O1148" s="213"/>
      <c r="P1148" s="213"/>
      <c r="Q1148" s="213"/>
      <c r="R1148" s="213"/>
      <c r="S1148" s="213"/>
      <c r="T1148" s="214"/>
      <c r="AT1148" s="215" t="s">
        <v>184</v>
      </c>
      <c r="AU1148" s="215" t="s">
        <v>176</v>
      </c>
      <c r="AV1148" s="13" t="s">
        <v>83</v>
      </c>
      <c r="AW1148" s="13" t="s">
        <v>34</v>
      </c>
      <c r="AX1148" s="13" t="s">
        <v>76</v>
      </c>
      <c r="AY1148" s="215" t="s">
        <v>175</v>
      </c>
    </row>
    <row r="1149" spans="1:65" s="13" customFormat="1" ht="11.25">
      <c r="B1149" s="205"/>
      <c r="C1149" s="206"/>
      <c r="D1149" s="207" t="s">
        <v>184</v>
      </c>
      <c r="E1149" s="208" t="s">
        <v>1</v>
      </c>
      <c r="F1149" s="209" t="s">
        <v>186</v>
      </c>
      <c r="G1149" s="206"/>
      <c r="H1149" s="208" t="s">
        <v>1</v>
      </c>
      <c r="I1149" s="210"/>
      <c r="J1149" s="206"/>
      <c r="K1149" s="206"/>
      <c r="L1149" s="211"/>
      <c r="M1149" s="212"/>
      <c r="N1149" s="213"/>
      <c r="O1149" s="213"/>
      <c r="P1149" s="213"/>
      <c r="Q1149" s="213"/>
      <c r="R1149" s="213"/>
      <c r="S1149" s="213"/>
      <c r="T1149" s="214"/>
      <c r="AT1149" s="215" t="s">
        <v>184</v>
      </c>
      <c r="AU1149" s="215" t="s">
        <v>176</v>
      </c>
      <c r="AV1149" s="13" t="s">
        <v>83</v>
      </c>
      <c r="AW1149" s="13" t="s">
        <v>34</v>
      </c>
      <c r="AX1149" s="13" t="s">
        <v>76</v>
      </c>
      <c r="AY1149" s="215" t="s">
        <v>175</v>
      </c>
    </row>
    <row r="1150" spans="1:65" s="13" customFormat="1" ht="11.25">
      <c r="B1150" s="205"/>
      <c r="C1150" s="206"/>
      <c r="D1150" s="207" t="s">
        <v>184</v>
      </c>
      <c r="E1150" s="208" t="s">
        <v>1</v>
      </c>
      <c r="F1150" s="209" t="s">
        <v>187</v>
      </c>
      <c r="G1150" s="206"/>
      <c r="H1150" s="208" t="s">
        <v>1</v>
      </c>
      <c r="I1150" s="210"/>
      <c r="J1150" s="206"/>
      <c r="K1150" s="206"/>
      <c r="L1150" s="211"/>
      <c r="M1150" s="212"/>
      <c r="N1150" s="213"/>
      <c r="O1150" s="213"/>
      <c r="P1150" s="213"/>
      <c r="Q1150" s="213"/>
      <c r="R1150" s="213"/>
      <c r="S1150" s="213"/>
      <c r="T1150" s="214"/>
      <c r="AT1150" s="215" t="s">
        <v>184</v>
      </c>
      <c r="AU1150" s="215" t="s">
        <v>176</v>
      </c>
      <c r="AV1150" s="13" t="s">
        <v>83</v>
      </c>
      <c r="AW1150" s="13" t="s">
        <v>34</v>
      </c>
      <c r="AX1150" s="13" t="s">
        <v>76</v>
      </c>
      <c r="AY1150" s="215" t="s">
        <v>175</v>
      </c>
    </row>
    <row r="1151" spans="1:65" s="14" customFormat="1" ht="11.25">
      <c r="B1151" s="216"/>
      <c r="C1151" s="217"/>
      <c r="D1151" s="207" t="s">
        <v>184</v>
      </c>
      <c r="E1151" s="218" t="s">
        <v>1</v>
      </c>
      <c r="F1151" s="219" t="s">
        <v>993</v>
      </c>
      <c r="G1151" s="217"/>
      <c r="H1151" s="220">
        <v>6.5</v>
      </c>
      <c r="I1151" s="221"/>
      <c r="J1151" s="217"/>
      <c r="K1151" s="217"/>
      <c r="L1151" s="222"/>
      <c r="M1151" s="223"/>
      <c r="N1151" s="224"/>
      <c r="O1151" s="224"/>
      <c r="P1151" s="224"/>
      <c r="Q1151" s="224"/>
      <c r="R1151" s="224"/>
      <c r="S1151" s="224"/>
      <c r="T1151" s="225"/>
      <c r="AT1151" s="226" t="s">
        <v>184</v>
      </c>
      <c r="AU1151" s="226" t="s">
        <v>176</v>
      </c>
      <c r="AV1151" s="14" t="s">
        <v>85</v>
      </c>
      <c r="AW1151" s="14" t="s">
        <v>34</v>
      </c>
      <c r="AX1151" s="14" t="s">
        <v>76</v>
      </c>
      <c r="AY1151" s="226" t="s">
        <v>175</v>
      </c>
    </row>
    <row r="1152" spans="1:65" s="2" customFormat="1" ht="24.2" customHeight="1">
      <c r="A1152" s="35"/>
      <c r="B1152" s="36"/>
      <c r="C1152" s="192" t="s">
        <v>994</v>
      </c>
      <c r="D1152" s="192" t="s">
        <v>178</v>
      </c>
      <c r="E1152" s="193" t="s">
        <v>995</v>
      </c>
      <c r="F1152" s="194" t="s">
        <v>996</v>
      </c>
      <c r="G1152" s="195" t="s">
        <v>251</v>
      </c>
      <c r="H1152" s="196">
        <v>3</v>
      </c>
      <c r="I1152" s="197"/>
      <c r="J1152" s="198">
        <f>ROUND(I1152*H1152,2)</f>
        <v>0</v>
      </c>
      <c r="K1152" s="194" t="s">
        <v>224</v>
      </c>
      <c r="L1152" s="40"/>
      <c r="M1152" s="199" t="s">
        <v>1</v>
      </c>
      <c r="N1152" s="200" t="s">
        <v>41</v>
      </c>
      <c r="O1152" s="72"/>
      <c r="P1152" s="201">
        <f>O1152*H1152</f>
        <v>0</v>
      </c>
      <c r="Q1152" s="201">
        <v>1.33E-3</v>
      </c>
      <c r="R1152" s="201">
        <f>Q1152*H1152</f>
        <v>3.9900000000000005E-3</v>
      </c>
      <c r="S1152" s="201">
        <v>1.0999999999999999E-2</v>
      </c>
      <c r="T1152" s="202">
        <f>S1152*H1152</f>
        <v>3.3000000000000002E-2</v>
      </c>
      <c r="U1152" s="35"/>
      <c r="V1152" s="35"/>
      <c r="W1152" s="35"/>
      <c r="X1152" s="35"/>
      <c r="Y1152" s="35"/>
      <c r="Z1152" s="35"/>
      <c r="AA1152" s="35"/>
      <c r="AB1152" s="35"/>
      <c r="AC1152" s="35"/>
      <c r="AD1152" s="35"/>
      <c r="AE1152" s="35"/>
      <c r="AR1152" s="203" t="s">
        <v>182</v>
      </c>
      <c r="AT1152" s="203" t="s">
        <v>178</v>
      </c>
      <c r="AU1152" s="203" t="s">
        <v>176</v>
      </c>
      <c r="AY1152" s="18" t="s">
        <v>175</v>
      </c>
      <c r="BE1152" s="204">
        <f>IF(N1152="základní",J1152,0)</f>
        <v>0</v>
      </c>
      <c r="BF1152" s="204">
        <f>IF(N1152="snížená",J1152,0)</f>
        <v>0</v>
      </c>
      <c r="BG1152" s="204">
        <f>IF(N1152="zákl. přenesená",J1152,0)</f>
        <v>0</v>
      </c>
      <c r="BH1152" s="204">
        <f>IF(N1152="sníž. přenesená",J1152,0)</f>
        <v>0</v>
      </c>
      <c r="BI1152" s="204">
        <f>IF(N1152="nulová",J1152,0)</f>
        <v>0</v>
      </c>
      <c r="BJ1152" s="18" t="s">
        <v>83</v>
      </c>
      <c r="BK1152" s="204">
        <f>ROUND(I1152*H1152,2)</f>
        <v>0</v>
      </c>
      <c r="BL1152" s="18" t="s">
        <v>182</v>
      </c>
      <c r="BM1152" s="203" t="s">
        <v>997</v>
      </c>
    </row>
    <row r="1153" spans="1:65" s="2" customFormat="1" ht="11.25">
      <c r="A1153" s="35"/>
      <c r="B1153" s="36"/>
      <c r="C1153" s="37"/>
      <c r="D1153" s="227" t="s">
        <v>193</v>
      </c>
      <c r="E1153" s="37"/>
      <c r="F1153" s="228" t="s">
        <v>998</v>
      </c>
      <c r="G1153" s="37"/>
      <c r="H1153" s="37"/>
      <c r="I1153" s="229"/>
      <c r="J1153" s="37"/>
      <c r="K1153" s="37"/>
      <c r="L1153" s="40"/>
      <c r="M1153" s="230"/>
      <c r="N1153" s="231"/>
      <c r="O1153" s="72"/>
      <c r="P1153" s="72"/>
      <c r="Q1153" s="72"/>
      <c r="R1153" s="72"/>
      <c r="S1153" s="72"/>
      <c r="T1153" s="73"/>
      <c r="U1153" s="35"/>
      <c r="V1153" s="35"/>
      <c r="W1153" s="35"/>
      <c r="X1153" s="35"/>
      <c r="Y1153" s="35"/>
      <c r="Z1153" s="35"/>
      <c r="AA1153" s="35"/>
      <c r="AB1153" s="35"/>
      <c r="AC1153" s="35"/>
      <c r="AD1153" s="35"/>
      <c r="AE1153" s="35"/>
      <c r="AT1153" s="18" t="s">
        <v>193</v>
      </c>
      <c r="AU1153" s="18" t="s">
        <v>176</v>
      </c>
    </row>
    <row r="1154" spans="1:65" s="13" customFormat="1" ht="11.25">
      <c r="B1154" s="205"/>
      <c r="C1154" s="206"/>
      <c r="D1154" s="207" t="s">
        <v>184</v>
      </c>
      <c r="E1154" s="208" t="s">
        <v>1</v>
      </c>
      <c r="F1154" s="209" t="s">
        <v>185</v>
      </c>
      <c r="G1154" s="206"/>
      <c r="H1154" s="208" t="s">
        <v>1</v>
      </c>
      <c r="I1154" s="210"/>
      <c r="J1154" s="206"/>
      <c r="K1154" s="206"/>
      <c r="L1154" s="211"/>
      <c r="M1154" s="212"/>
      <c r="N1154" s="213"/>
      <c r="O1154" s="213"/>
      <c r="P1154" s="213"/>
      <c r="Q1154" s="213"/>
      <c r="R1154" s="213"/>
      <c r="S1154" s="213"/>
      <c r="T1154" s="214"/>
      <c r="AT1154" s="215" t="s">
        <v>184</v>
      </c>
      <c r="AU1154" s="215" t="s">
        <v>176</v>
      </c>
      <c r="AV1154" s="13" t="s">
        <v>83</v>
      </c>
      <c r="AW1154" s="13" t="s">
        <v>34</v>
      </c>
      <c r="AX1154" s="13" t="s">
        <v>76</v>
      </c>
      <c r="AY1154" s="215" t="s">
        <v>175</v>
      </c>
    </row>
    <row r="1155" spans="1:65" s="13" customFormat="1" ht="11.25">
      <c r="B1155" s="205"/>
      <c r="C1155" s="206"/>
      <c r="D1155" s="207" t="s">
        <v>184</v>
      </c>
      <c r="E1155" s="208" t="s">
        <v>1</v>
      </c>
      <c r="F1155" s="209" t="s">
        <v>186</v>
      </c>
      <c r="G1155" s="206"/>
      <c r="H1155" s="208" t="s">
        <v>1</v>
      </c>
      <c r="I1155" s="210"/>
      <c r="J1155" s="206"/>
      <c r="K1155" s="206"/>
      <c r="L1155" s="211"/>
      <c r="M1155" s="212"/>
      <c r="N1155" s="213"/>
      <c r="O1155" s="213"/>
      <c r="P1155" s="213"/>
      <c r="Q1155" s="213"/>
      <c r="R1155" s="213"/>
      <c r="S1155" s="213"/>
      <c r="T1155" s="214"/>
      <c r="AT1155" s="215" t="s">
        <v>184</v>
      </c>
      <c r="AU1155" s="215" t="s">
        <v>176</v>
      </c>
      <c r="AV1155" s="13" t="s">
        <v>83</v>
      </c>
      <c r="AW1155" s="13" t="s">
        <v>34</v>
      </c>
      <c r="AX1155" s="13" t="s">
        <v>76</v>
      </c>
      <c r="AY1155" s="215" t="s">
        <v>175</v>
      </c>
    </row>
    <row r="1156" spans="1:65" s="13" customFormat="1" ht="11.25">
      <c r="B1156" s="205"/>
      <c r="C1156" s="206"/>
      <c r="D1156" s="207" t="s">
        <v>184</v>
      </c>
      <c r="E1156" s="208" t="s">
        <v>1</v>
      </c>
      <c r="F1156" s="209" t="s">
        <v>187</v>
      </c>
      <c r="G1156" s="206"/>
      <c r="H1156" s="208" t="s">
        <v>1</v>
      </c>
      <c r="I1156" s="210"/>
      <c r="J1156" s="206"/>
      <c r="K1156" s="206"/>
      <c r="L1156" s="211"/>
      <c r="M1156" s="212"/>
      <c r="N1156" s="213"/>
      <c r="O1156" s="213"/>
      <c r="P1156" s="213"/>
      <c r="Q1156" s="213"/>
      <c r="R1156" s="213"/>
      <c r="S1156" s="213"/>
      <c r="T1156" s="214"/>
      <c r="AT1156" s="215" t="s">
        <v>184</v>
      </c>
      <c r="AU1156" s="215" t="s">
        <v>176</v>
      </c>
      <c r="AV1156" s="13" t="s">
        <v>83</v>
      </c>
      <c r="AW1156" s="13" t="s">
        <v>34</v>
      </c>
      <c r="AX1156" s="13" t="s">
        <v>76</v>
      </c>
      <c r="AY1156" s="215" t="s">
        <v>175</v>
      </c>
    </row>
    <row r="1157" spans="1:65" s="14" customFormat="1" ht="11.25">
      <c r="B1157" s="216"/>
      <c r="C1157" s="217"/>
      <c r="D1157" s="207" t="s">
        <v>184</v>
      </c>
      <c r="E1157" s="218" t="s">
        <v>1</v>
      </c>
      <c r="F1157" s="219" t="s">
        <v>981</v>
      </c>
      <c r="G1157" s="217"/>
      <c r="H1157" s="220">
        <v>3</v>
      </c>
      <c r="I1157" s="221"/>
      <c r="J1157" s="217"/>
      <c r="K1157" s="217"/>
      <c r="L1157" s="222"/>
      <c r="M1157" s="223"/>
      <c r="N1157" s="224"/>
      <c r="O1157" s="224"/>
      <c r="P1157" s="224"/>
      <c r="Q1157" s="224"/>
      <c r="R1157" s="224"/>
      <c r="S1157" s="224"/>
      <c r="T1157" s="225"/>
      <c r="AT1157" s="226" t="s">
        <v>184</v>
      </c>
      <c r="AU1157" s="226" t="s">
        <v>176</v>
      </c>
      <c r="AV1157" s="14" t="s">
        <v>85</v>
      </c>
      <c r="AW1157" s="14" t="s">
        <v>34</v>
      </c>
      <c r="AX1157" s="14" t="s">
        <v>76</v>
      </c>
      <c r="AY1157" s="226" t="s">
        <v>175</v>
      </c>
    </row>
    <row r="1158" spans="1:65" s="2" customFormat="1" ht="24.2" customHeight="1">
      <c r="A1158" s="35"/>
      <c r="B1158" s="36"/>
      <c r="C1158" s="192" t="s">
        <v>999</v>
      </c>
      <c r="D1158" s="192" t="s">
        <v>178</v>
      </c>
      <c r="E1158" s="193" t="s">
        <v>1000</v>
      </c>
      <c r="F1158" s="194" t="s">
        <v>1001</v>
      </c>
      <c r="G1158" s="195" t="s">
        <v>251</v>
      </c>
      <c r="H1158" s="196">
        <v>3</v>
      </c>
      <c r="I1158" s="197"/>
      <c r="J1158" s="198">
        <f>ROUND(I1158*H1158,2)</f>
        <v>0</v>
      </c>
      <c r="K1158" s="194" t="s">
        <v>224</v>
      </c>
      <c r="L1158" s="40"/>
      <c r="M1158" s="199" t="s">
        <v>1</v>
      </c>
      <c r="N1158" s="200" t="s">
        <v>41</v>
      </c>
      <c r="O1158" s="72"/>
      <c r="P1158" s="201">
        <f>O1158*H1158</f>
        <v>0</v>
      </c>
      <c r="Q1158" s="201">
        <v>1.4499999999999999E-3</v>
      </c>
      <c r="R1158" s="201">
        <f>Q1158*H1158</f>
        <v>4.3499999999999997E-3</v>
      </c>
      <c r="S1158" s="201">
        <v>1.7000000000000001E-2</v>
      </c>
      <c r="T1158" s="202">
        <f>S1158*H1158</f>
        <v>5.1000000000000004E-2</v>
      </c>
      <c r="U1158" s="35"/>
      <c r="V1158" s="35"/>
      <c r="W1158" s="35"/>
      <c r="X1158" s="35"/>
      <c r="Y1158" s="35"/>
      <c r="Z1158" s="35"/>
      <c r="AA1158" s="35"/>
      <c r="AB1158" s="35"/>
      <c r="AC1158" s="35"/>
      <c r="AD1158" s="35"/>
      <c r="AE1158" s="35"/>
      <c r="AR1158" s="203" t="s">
        <v>182</v>
      </c>
      <c r="AT1158" s="203" t="s">
        <v>178</v>
      </c>
      <c r="AU1158" s="203" t="s">
        <v>176</v>
      </c>
      <c r="AY1158" s="18" t="s">
        <v>175</v>
      </c>
      <c r="BE1158" s="204">
        <f>IF(N1158="základní",J1158,0)</f>
        <v>0</v>
      </c>
      <c r="BF1158" s="204">
        <f>IF(N1158="snížená",J1158,0)</f>
        <v>0</v>
      </c>
      <c r="BG1158" s="204">
        <f>IF(N1158="zákl. přenesená",J1158,0)</f>
        <v>0</v>
      </c>
      <c r="BH1158" s="204">
        <f>IF(N1158="sníž. přenesená",J1158,0)</f>
        <v>0</v>
      </c>
      <c r="BI1158" s="204">
        <f>IF(N1158="nulová",J1158,0)</f>
        <v>0</v>
      </c>
      <c r="BJ1158" s="18" t="s">
        <v>83</v>
      </c>
      <c r="BK1158" s="204">
        <f>ROUND(I1158*H1158,2)</f>
        <v>0</v>
      </c>
      <c r="BL1158" s="18" t="s">
        <v>182</v>
      </c>
      <c r="BM1158" s="203" t="s">
        <v>1002</v>
      </c>
    </row>
    <row r="1159" spans="1:65" s="2" customFormat="1" ht="11.25">
      <c r="A1159" s="35"/>
      <c r="B1159" s="36"/>
      <c r="C1159" s="37"/>
      <c r="D1159" s="227" t="s">
        <v>193</v>
      </c>
      <c r="E1159" s="37"/>
      <c r="F1159" s="228" t="s">
        <v>1003</v>
      </c>
      <c r="G1159" s="37"/>
      <c r="H1159" s="37"/>
      <c r="I1159" s="229"/>
      <c r="J1159" s="37"/>
      <c r="K1159" s="37"/>
      <c r="L1159" s="40"/>
      <c r="M1159" s="230"/>
      <c r="N1159" s="231"/>
      <c r="O1159" s="72"/>
      <c r="P1159" s="72"/>
      <c r="Q1159" s="72"/>
      <c r="R1159" s="72"/>
      <c r="S1159" s="72"/>
      <c r="T1159" s="73"/>
      <c r="U1159" s="35"/>
      <c r="V1159" s="35"/>
      <c r="W1159" s="35"/>
      <c r="X1159" s="35"/>
      <c r="Y1159" s="35"/>
      <c r="Z1159" s="35"/>
      <c r="AA1159" s="35"/>
      <c r="AB1159" s="35"/>
      <c r="AC1159" s="35"/>
      <c r="AD1159" s="35"/>
      <c r="AE1159" s="35"/>
      <c r="AT1159" s="18" t="s">
        <v>193</v>
      </c>
      <c r="AU1159" s="18" t="s">
        <v>176</v>
      </c>
    </row>
    <row r="1160" spans="1:65" s="13" customFormat="1" ht="22.5">
      <c r="B1160" s="205"/>
      <c r="C1160" s="206"/>
      <c r="D1160" s="207" t="s">
        <v>184</v>
      </c>
      <c r="E1160" s="208" t="s">
        <v>1</v>
      </c>
      <c r="F1160" s="209" t="s">
        <v>206</v>
      </c>
      <c r="G1160" s="206"/>
      <c r="H1160" s="208" t="s">
        <v>1</v>
      </c>
      <c r="I1160" s="210"/>
      <c r="J1160" s="206"/>
      <c r="K1160" s="206"/>
      <c r="L1160" s="211"/>
      <c r="M1160" s="212"/>
      <c r="N1160" s="213"/>
      <c r="O1160" s="213"/>
      <c r="P1160" s="213"/>
      <c r="Q1160" s="213"/>
      <c r="R1160" s="213"/>
      <c r="S1160" s="213"/>
      <c r="T1160" s="214"/>
      <c r="AT1160" s="215" t="s">
        <v>184</v>
      </c>
      <c r="AU1160" s="215" t="s">
        <v>176</v>
      </c>
      <c r="AV1160" s="13" t="s">
        <v>83</v>
      </c>
      <c r="AW1160" s="13" t="s">
        <v>34</v>
      </c>
      <c r="AX1160" s="13" t="s">
        <v>76</v>
      </c>
      <c r="AY1160" s="215" t="s">
        <v>175</v>
      </c>
    </row>
    <row r="1161" spans="1:65" s="13" customFormat="1" ht="11.25">
      <c r="B1161" s="205"/>
      <c r="C1161" s="206"/>
      <c r="D1161" s="207" t="s">
        <v>184</v>
      </c>
      <c r="E1161" s="208" t="s">
        <v>1</v>
      </c>
      <c r="F1161" s="209" t="s">
        <v>186</v>
      </c>
      <c r="G1161" s="206"/>
      <c r="H1161" s="208" t="s">
        <v>1</v>
      </c>
      <c r="I1161" s="210"/>
      <c r="J1161" s="206"/>
      <c r="K1161" s="206"/>
      <c r="L1161" s="211"/>
      <c r="M1161" s="212"/>
      <c r="N1161" s="213"/>
      <c r="O1161" s="213"/>
      <c r="P1161" s="213"/>
      <c r="Q1161" s="213"/>
      <c r="R1161" s="213"/>
      <c r="S1161" s="213"/>
      <c r="T1161" s="214"/>
      <c r="AT1161" s="215" t="s">
        <v>184</v>
      </c>
      <c r="AU1161" s="215" t="s">
        <v>176</v>
      </c>
      <c r="AV1161" s="13" t="s">
        <v>83</v>
      </c>
      <c r="AW1161" s="13" t="s">
        <v>34</v>
      </c>
      <c r="AX1161" s="13" t="s">
        <v>76</v>
      </c>
      <c r="AY1161" s="215" t="s">
        <v>175</v>
      </c>
    </row>
    <row r="1162" spans="1:65" s="13" customFormat="1" ht="11.25">
      <c r="B1162" s="205"/>
      <c r="C1162" s="206"/>
      <c r="D1162" s="207" t="s">
        <v>184</v>
      </c>
      <c r="E1162" s="208" t="s">
        <v>1</v>
      </c>
      <c r="F1162" s="209" t="s">
        <v>187</v>
      </c>
      <c r="G1162" s="206"/>
      <c r="H1162" s="208" t="s">
        <v>1</v>
      </c>
      <c r="I1162" s="210"/>
      <c r="J1162" s="206"/>
      <c r="K1162" s="206"/>
      <c r="L1162" s="211"/>
      <c r="M1162" s="212"/>
      <c r="N1162" s="213"/>
      <c r="O1162" s="213"/>
      <c r="P1162" s="213"/>
      <c r="Q1162" s="213"/>
      <c r="R1162" s="213"/>
      <c r="S1162" s="213"/>
      <c r="T1162" s="214"/>
      <c r="AT1162" s="215" t="s">
        <v>184</v>
      </c>
      <c r="AU1162" s="215" t="s">
        <v>176</v>
      </c>
      <c r="AV1162" s="13" t="s">
        <v>83</v>
      </c>
      <c r="AW1162" s="13" t="s">
        <v>34</v>
      </c>
      <c r="AX1162" s="13" t="s">
        <v>76</v>
      </c>
      <c r="AY1162" s="215" t="s">
        <v>175</v>
      </c>
    </row>
    <row r="1163" spans="1:65" s="14" customFormat="1" ht="11.25">
      <c r="B1163" s="216"/>
      <c r="C1163" s="217"/>
      <c r="D1163" s="207" t="s">
        <v>184</v>
      </c>
      <c r="E1163" s="218" t="s">
        <v>1</v>
      </c>
      <c r="F1163" s="219" t="s">
        <v>981</v>
      </c>
      <c r="G1163" s="217"/>
      <c r="H1163" s="220">
        <v>3</v>
      </c>
      <c r="I1163" s="221"/>
      <c r="J1163" s="217"/>
      <c r="K1163" s="217"/>
      <c r="L1163" s="222"/>
      <c r="M1163" s="223"/>
      <c r="N1163" s="224"/>
      <c r="O1163" s="224"/>
      <c r="P1163" s="224"/>
      <c r="Q1163" s="224"/>
      <c r="R1163" s="224"/>
      <c r="S1163" s="224"/>
      <c r="T1163" s="225"/>
      <c r="AT1163" s="226" t="s">
        <v>184</v>
      </c>
      <c r="AU1163" s="226" t="s">
        <v>176</v>
      </c>
      <c r="AV1163" s="14" t="s">
        <v>85</v>
      </c>
      <c r="AW1163" s="14" t="s">
        <v>34</v>
      </c>
      <c r="AX1163" s="14" t="s">
        <v>76</v>
      </c>
      <c r="AY1163" s="226" t="s">
        <v>175</v>
      </c>
    </row>
    <row r="1164" spans="1:65" s="2" customFormat="1" ht="24.2" customHeight="1">
      <c r="A1164" s="35"/>
      <c r="B1164" s="36"/>
      <c r="C1164" s="192" t="s">
        <v>1004</v>
      </c>
      <c r="D1164" s="192" t="s">
        <v>178</v>
      </c>
      <c r="E1164" s="193" t="s">
        <v>1005</v>
      </c>
      <c r="F1164" s="194" t="s">
        <v>1006</v>
      </c>
      <c r="G1164" s="195" t="s">
        <v>251</v>
      </c>
      <c r="H1164" s="196">
        <v>1.5</v>
      </c>
      <c r="I1164" s="197"/>
      <c r="J1164" s="198">
        <f>ROUND(I1164*H1164,2)</f>
        <v>0</v>
      </c>
      <c r="K1164" s="194" t="s">
        <v>224</v>
      </c>
      <c r="L1164" s="40"/>
      <c r="M1164" s="199" t="s">
        <v>1</v>
      </c>
      <c r="N1164" s="200" t="s">
        <v>41</v>
      </c>
      <c r="O1164" s="72"/>
      <c r="P1164" s="201">
        <f>O1164*H1164</f>
        <v>0</v>
      </c>
      <c r="Q1164" s="201">
        <v>1.73E-3</v>
      </c>
      <c r="R1164" s="201">
        <f>Q1164*H1164</f>
        <v>2.5950000000000001E-3</v>
      </c>
      <c r="S1164" s="201">
        <v>3.9E-2</v>
      </c>
      <c r="T1164" s="202">
        <f>S1164*H1164</f>
        <v>5.8499999999999996E-2</v>
      </c>
      <c r="U1164" s="35"/>
      <c r="V1164" s="35"/>
      <c r="W1164" s="35"/>
      <c r="X1164" s="35"/>
      <c r="Y1164" s="35"/>
      <c r="Z1164" s="35"/>
      <c r="AA1164" s="35"/>
      <c r="AB1164" s="35"/>
      <c r="AC1164" s="35"/>
      <c r="AD1164" s="35"/>
      <c r="AE1164" s="35"/>
      <c r="AR1164" s="203" t="s">
        <v>182</v>
      </c>
      <c r="AT1164" s="203" t="s">
        <v>178</v>
      </c>
      <c r="AU1164" s="203" t="s">
        <v>176</v>
      </c>
      <c r="AY1164" s="18" t="s">
        <v>175</v>
      </c>
      <c r="BE1164" s="204">
        <f>IF(N1164="základní",J1164,0)</f>
        <v>0</v>
      </c>
      <c r="BF1164" s="204">
        <f>IF(N1164="snížená",J1164,0)</f>
        <v>0</v>
      </c>
      <c r="BG1164" s="204">
        <f>IF(N1164="zákl. přenesená",J1164,0)</f>
        <v>0</v>
      </c>
      <c r="BH1164" s="204">
        <f>IF(N1164="sníž. přenesená",J1164,0)</f>
        <v>0</v>
      </c>
      <c r="BI1164" s="204">
        <f>IF(N1164="nulová",J1164,0)</f>
        <v>0</v>
      </c>
      <c r="BJ1164" s="18" t="s">
        <v>83</v>
      </c>
      <c r="BK1164" s="204">
        <f>ROUND(I1164*H1164,2)</f>
        <v>0</v>
      </c>
      <c r="BL1164" s="18" t="s">
        <v>182</v>
      </c>
      <c r="BM1164" s="203" t="s">
        <v>1007</v>
      </c>
    </row>
    <row r="1165" spans="1:65" s="2" customFormat="1" ht="11.25">
      <c r="A1165" s="35"/>
      <c r="B1165" s="36"/>
      <c r="C1165" s="37"/>
      <c r="D1165" s="227" t="s">
        <v>193</v>
      </c>
      <c r="E1165" s="37"/>
      <c r="F1165" s="228" t="s">
        <v>1008</v>
      </c>
      <c r="G1165" s="37"/>
      <c r="H1165" s="37"/>
      <c r="I1165" s="229"/>
      <c r="J1165" s="37"/>
      <c r="K1165" s="37"/>
      <c r="L1165" s="40"/>
      <c r="M1165" s="230"/>
      <c r="N1165" s="231"/>
      <c r="O1165" s="72"/>
      <c r="P1165" s="72"/>
      <c r="Q1165" s="72"/>
      <c r="R1165" s="72"/>
      <c r="S1165" s="72"/>
      <c r="T1165" s="73"/>
      <c r="U1165" s="35"/>
      <c r="V1165" s="35"/>
      <c r="W1165" s="35"/>
      <c r="X1165" s="35"/>
      <c r="Y1165" s="35"/>
      <c r="Z1165" s="35"/>
      <c r="AA1165" s="35"/>
      <c r="AB1165" s="35"/>
      <c r="AC1165" s="35"/>
      <c r="AD1165" s="35"/>
      <c r="AE1165" s="35"/>
      <c r="AT1165" s="18" t="s">
        <v>193</v>
      </c>
      <c r="AU1165" s="18" t="s">
        <v>176</v>
      </c>
    </row>
    <row r="1166" spans="1:65" s="13" customFormat="1" ht="11.25">
      <c r="B1166" s="205"/>
      <c r="C1166" s="206"/>
      <c r="D1166" s="207" t="s">
        <v>184</v>
      </c>
      <c r="E1166" s="208" t="s">
        <v>1</v>
      </c>
      <c r="F1166" s="209" t="s">
        <v>185</v>
      </c>
      <c r="G1166" s="206"/>
      <c r="H1166" s="208" t="s">
        <v>1</v>
      </c>
      <c r="I1166" s="210"/>
      <c r="J1166" s="206"/>
      <c r="K1166" s="206"/>
      <c r="L1166" s="211"/>
      <c r="M1166" s="212"/>
      <c r="N1166" s="213"/>
      <c r="O1166" s="213"/>
      <c r="P1166" s="213"/>
      <c r="Q1166" s="213"/>
      <c r="R1166" s="213"/>
      <c r="S1166" s="213"/>
      <c r="T1166" s="214"/>
      <c r="AT1166" s="215" t="s">
        <v>184</v>
      </c>
      <c r="AU1166" s="215" t="s">
        <v>176</v>
      </c>
      <c r="AV1166" s="13" t="s">
        <v>83</v>
      </c>
      <c r="AW1166" s="13" t="s">
        <v>34</v>
      </c>
      <c r="AX1166" s="13" t="s">
        <v>76</v>
      </c>
      <c r="AY1166" s="215" t="s">
        <v>175</v>
      </c>
    </row>
    <row r="1167" spans="1:65" s="13" customFormat="1" ht="11.25">
      <c r="B1167" s="205"/>
      <c r="C1167" s="206"/>
      <c r="D1167" s="207" t="s">
        <v>184</v>
      </c>
      <c r="E1167" s="208" t="s">
        <v>1</v>
      </c>
      <c r="F1167" s="209" t="s">
        <v>186</v>
      </c>
      <c r="G1167" s="206"/>
      <c r="H1167" s="208" t="s">
        <v>1</v>
      </c>
      <c r="I1167" s="210"/>
      <c r="J1167" s="206"/>
      <c r="K1167" s="206"/>
      <c r="L1167" s="211"/>
      <c r="M1167" s="212"/>
      <c r="N1167" s="213"/>
      <c r="O1167" s="213"/>
      <c r="P1167" s="213"/>
      <c r="Q1167" s="213"/>
      <c r="R1167" s="213"/>
      <c r="S1167" s="213"/>
      <c r="T1167" s="214"/>
      <c r="AT1167" s="215" t="s">
        <v>184</v>
      </c>
      <c r="AU1167" s="215" t="s">
        <v>176</v>
      </c>
      <c r="AV1167" s="13" t="s">
        <v>83</v>
      </c>
      <c r="AW1167" s="13" t="s">
        <v>34</v>
      </c>
      <c r="AX1167" s="13" t="s">
        <v>76</v>
      </c>
      <c r="AY1167" s="215" t="s">
        <v>175</v>
      </c>
    </row>
    <row r="1168" spans="1:65" s="13" customFormat="1" ht="11.25">
      <c r="B1168" s="205"/>
      <c r="C1168" s="206"/>
      <c r="D1168" s="207" t="s">
        <v>184</v>
      </c>
      <c r="E1168" s="208" t="s">
        <v>1</v>
      </c>
      <c r="F1168" s="209" t="s">
        <v>187</v>
      </c>
      <c r="G1168" s="206"/>
      <c r="H1168" s="208" t="s">
        <v>1</v>
      </c>
      <c r="I1168" s="210"/>
      <c r="J1168" s="206"/>
      <c r="K1168" s="206"/>
      <c r="L1168" s="211"/>
      <c r="M1168" s="212"/>
      <c r="N1168" s="213"/>
      <c r="O1168" s="213"/>
      <c r="P1168" s="213"/>
      <c r="Q1168" s="213"/>
      <c r="R1168" s="213"/>
      <c r="S1168" s="213"/>
      <c r="T1168" s="214"/>
      <c r="AT1168" s="215" t="s">
        <v>184</v>
      </c>
      <c r="AU1168" s="215" t="s">
        <v>176</v>
      </c>
      <c r="AV1168" s="13" t="s">
        <v>83</v>
      </c>
      <c r="AW1168" s="13" t="s">
        <v>34</v>
      </c>
      <c r="AX1168" s="13" t="s">
        <v>76</v>
      </c>
      <c r="AY1168" s="215" t="s">
        <v>175</v>
      </c>
    </row>
    <row r="1169" spans="1:65" s="14" customFormat="1" ht="11.25">
      <c r="B1169" s="216"/>
      <c r="C1169" s="217"/>
      <c r="D1169" s="207" t="s">
        <v>184</v>
      </c>
      <c r="E1169" s="218" t="s">
        <v>1</v>
      </c>
      <c r="F1169" s="219" t="s">
        <v>987</v>
      </c>
      <c r="G1169" s="217"/>
      <c r="H1169" s="220">
        <v>1.5</v>
      </c>
      <c r="I1169" s="221"/>
      <c r="J1169" s="217"/>
      <c r="K1169" s="217"/>
      <c r="L1169" s="222"/>
      <c r="M1169" s="223"/>
      <c r="N1169" s="224"/>
      <c r="O1169" s="224"/>
      <c r="P1169" s="224"/>
      <c r="Q1169" s="224"/>
      <c r="R1169" s="224"/>
      <c r="S1169" s="224"/>
      <c r="T1169" s="225"/>
      <c r="AT1169" s="226" t="s">
        <v>184</v>
      </c>
      <c r="AU1169" s="226" t="s">
        <v>176</v>
      </c>
      <c r="AV1169" s="14" t="s">
        <v>85</v>
      </c>
      <c r="AW1169" s="14" t="s">
        <v>34</v>
      </c>
      <c r="AX1169" s="14" t="s">
        <v>76</v>
      </c>
      <c r="AY1169" s="226" t="s">
        <v>175</v>
      </c>
    </row>
    <row r="1170" spans="1:65" s="2" customFormat="1" ht="24.2" customHeight="1">
      <c r="A1170" s="35"/>
      <c r="B1170" s="36"/>
      <c r="C1170" s="192" t="s">
        <v>1009</v>
      </c>
      <c r="D1170" s="192" t="s">
        <v>178</v>
      </c>
      <c r="E1170" s="193" t="s">
        <v>1010</v>
      </c>
      <c r="F1170" s="194" t="s">
        <v>1011</v>
      </c>
      <c r="G1170" s="195" t="s">
        <v>251</v>
      </c>
      <c r="H1170" s="196">
        <v>1</v>
      </c>
      <c r="I1170" s="197"/>
      <c r="J1170" s="198">
        <f>ROUND(I1170*H1170,2)</f>
        <v>0</v>
      </c>
      <c r="K1170" s="194" t="s">
        <v>224</v>
      </c>
      <c r="L1170" s="40"/>
      <c r="M1170" s="199" t="s">
        <v>1</v>
      </c>
      <c r="N1170" s="200" t="s">
        <v>41</v>
      </c>
      <c r="O1170" s="72"/>
      <c r="P1170" s="201">
        <f>O1170*H1170</f>
        <v>0</v>
      </c>
      <c r="Q1170" s="201">
        <v>3.2000000000000002E-3</v>
      </c>
      <c r="R1170" s="201">
        <f>Q1170*H1170</f>
        <v>3.2000000000000002E-3</v>
      </c>
      <c r="S1170" s="201">
        <v>6.9000000000000006E-2</v>
      </c>
      <c r="T1170" s="202">
        <f>S1170*H1170</f>
        <v>6.9000000000000006E-2</v>
      </c>
      <c r="U1170" s="35"/>
      <c r="V1170" s="35"/>
      <c r="W1170" s="35"/>
      <c r="X1170" s="35"/>
      <c r="Y1170" s="35"/>
      <c r="Z1170" s="35"/>
      <c r="AA1170" s="35"/>
      <c r="AB1170" s="35"/>
      <c r="AC1170" s="35"/>
      <c r="AD1170" s="35"/>
      <c r="AE1170" s="35"/>
      <c r="AR1170" s="203" t="s">
        <v>182</v>
      </c>
      <c r="AT1170" s="203" t="s">
        <v>178</v>
      </c>
      <c r="AU1170" s="203" t="s">
        <v>176</v>
      </c>
      <c r="AY1170" s="18" t="s">
        <v>175</v>
      </c>
      <c r="BE1170" s="204">
        <f>IF(N1170="základní",J1170,0)</f>
        <v>0</v>
      </c>
      <c r="BF1170" s="204">
        <f>IF(N1170="snížená",J1170,0)</f>
        <v>0</v>
      </c>
      <c r="BG1170" s="204">
        <f>IF(N1170="zákl. přenesená",J1170,0)</f>
        <v>0</v>
      </c>
      <c r="BH1170" s="204">
        <f>IF(N1170="sníž. přenesená",J1170,0)</f>
        <v>0</v>
      </c>
      <c r="BI1170" s="204">
        <f>IF(N1170="nulová",J1170,0)</f>
        <v>0</v>
      </c>
      <c r="BJ1170" s="18" t="s">
        <v>83</v>
      </c>
      <c r="BK1170" s="204">
        <f>ROUND(I1170*H1170,2)</f>
        <v>0</v>
      </c>
      <c r="BL1170" s="18" t="s">
        <v>182</v>
      </c>
      <c r="BM1170" s="203" t="s">
        <v>1012</v>
      </c>
    </row>
    <row r="1171" spans="1:65" s="2" customFormat="1" ht="11.25">
      <c r="A1171" s="35"/>
      <c r="B1171" s="36"/>
      <c r="C1171" s="37"/>
      <c r="D1171" s="227" t="s">
        <v>193</v>
      </c>
      <c r="E1171" s="37"/>
      <c r="F1171" s="228" t="s">
        <v>1013</v>
      </c>
      <c r="G1171" s="37"/>
      <c r="H1171" s="37"/>
      <c r="I1171" s="229"/>
      <c r="J1171" s="37"/>
      <c r="K1171" s="37"/>
      <c r="L1171" s="40"/>
      <c r="M1171" s="230"/>
      <c r="N1171" s="231"/>
      <c r="O1171" s="72"/>
      <c r="P1171" s="72"/>
      <c r="Q1171" s="72"/>
      <c r="R1171" s="72"/>
      <c r="S1171" s="72"/>
      <c r="T1171" s="73"/>
      <c r="U1171" s="35"/>
      <c r="V1171" s="35"/>
      <c r="W1171" s="35"/>
      <c r="X1171" s="35"/>
      <c r="Y1171" s="35"/>
      <c r="Z1171" s="35"/>
      <c r="AA1171" s="35"/>
      <c r="AB1171" s="35"/>
      <c r="AC1171" s="35"/>
      <c r="AD1171" s="35"/>
      <c r="AE1171" s="35"/>
      <c r="AT1171" s="18" t="s">
        <v>193</v>
      </c>
      <c r="AU1171" s="18" t="s">
        <v>176</v>
      </c>
    </row>
    <row r="1172" spans="1:65" s="13" customFormat="1" ht="11.25">
      <c r="B1172" s="205"/>
      <c r="C1172" s="206"/>
      <c r="D1172" s="207" t="s">
        <v>184</v>
      </c>
      <c r="E1172" s="208" t="s">
        <v>1</v>
      </c>
      <c r="F1172" s="209" t="s">
        <v>185</v>
      </c>
      <c r="G1172" s="206"/>
      <c r="H1172" s="208" t="s">
        <v>1</v>
      </c>
      <c r="I1172" s="210"/>
      <c r="J1172" s="206"/>
      <c r="K1172" s="206"/>
      <c r="L1172" s="211"/>
      <c r="M1172" s="212"/>
      <c r="N1172" s="213"/>
      <c r="O1172" s="213"/>
      <c r="P1172" s="213"/>
      <c r="Q1172" s="213"/>
      <c r="R1172" s="213"/>
      <c r="S1172" s="213"/>
      <c r="T1172" s="214"/>
      <c r="AT1172" s="215" t="s">
        <v>184</v>
      </c>
      <c r="AU1172" s="215" t="s">
        <v>176</v>
      </c>
      <c r="AV1172" s="13" t="s">
        <v>83</v>
      </c>
      <c r="AW1172" s="13" t="s">
        <v>34</v>
      </c>
      <c r="AX1172" s="13" t="s">
        <v>76</v>
      </c>
      <c r="AY1172" s="215" t="s">
        <v>175</v>
      </c>
    </row>
    <row r="1173" spans="1:65" s="13" customFormat="1" ht="11.25">
      <c r="B1173" s="205"/>
      <c r="C1173" s="206"/>
      <c r="D1173" s="207" t="s">
        <v>184</v>
      </c>
      <c r="E1173" s="208" t="s">
        <v>1</v>
      </c>
      <c r="F1173" s="209" t="s">
        <v>186</v>
      </c>
      <c r="G1173" s="206"/>
      <c r="H1173" s="208" t="s">
        <v>1</v>
      </c>
      <c r="I1173" s="210"/>
      <c r="J1173" s="206"/>
      <c r="K1173" s="206"/>
      <c r="L1173" s="211"/>
      <c r="M1173" s="212"/>
      <c r="N1173" s="213"/>
      <c r="O1173" s="213"/>
      <c r="P1173" s="213"/>
      <c r="Q1173" s="213"/>
      <c r="R1173" s="213"/>
      <c r="S1173" s="213"/>
      <c r="T1173" s="214"/>
      <c r="AT1173" s="215" t="s">
        <v>184</v>
      </c>
      <c r="AU1173" s="215" t="s">
        <v>176</v>
      </c>
      <c r="AV1173" s="13" t="s">
        <v>83</v>
      </c>
      <c r="AW1173" s="13" t="s">
        <v>34</v>
      </c>
      <c r="AX1173" s="13" t="s">
        <v>76</v>
      </c>
      <c r="AY1173" s="215" t="s">
        <v>175</v>
      </c>
    </row>
    <row r="1174" spans="1:65" s="13" customFormat="1" ht="11.25">
      <c r="B1174" s="205"/>
      <c r="C1174" s="206"/>
      <c r="D1174" s="207" t="s">
        <v>184</v>
      </c>
      <c r="E1174" s="208" t="s">
        <v>1</v>
      </c>
      <c r="F1174" s="209" t="s">
        <v>187</v>
      </c>
      <c r="G1174" s="206"/>
      <c r="H1174" s="208" t="s">
        <v>1</v>
      </c>
      <c r="I1174" s="210"/>
      <c r="J1174" s="206"/>
      <c r="K1174" s="206"/>
      <c r="L1174" s="211"/>
      <c r="M1174" s="212"/>
      <c r="N1174" s="213"/>
      <c r="O1174" s="213"/>
      <c r="P1174" s="213"/>
      <c r="Q1174" s="213"/>
      <c r="R1174" s="213"/>
      <c r="S1174" s="213"/>
      <c r="T1174" s="214"/>
      <c r="AT1174" s="215" t="s">
        <v>184</v>
      </c>
      <c r="AU1174" s="215" t="s">
        <v>176</v>
      </c>
      <c r="AV1174" s="13" t="s">
        <v>83</v>
      </c>
      <c r="AW1174" s="13" t="s">
        <v>34</v>
      </c>
      <c r="AX1174" s="13" t="s">
        <v>76</v>
      </c>
      <c r="AY1174" s="215" t="s">
        <v>175</v>
      </c>
    </row>
    <row r="1175" spans="1:65" s="14" customFormat="1" ht="11.25">
      <c r="B1175" s="216"/>
      <c r="C1175" s="217"/>
      <c r="D1175" s="207" t="s">
        <v>184</v>
      </c>
      <c r="E1175" s="218" t="s">
        <v>1</v>
      </c>
      <c r="F1175" s="219" t="s">
        <v>1014</v>
      </c>
      <c r="G1175" s="217"/>
      <c r="H1175" s="220">
        <v>1</v>
      </c>
      <c r="I1175" s="221"/>
      <c r="J1175" s="217"/>
      <c r="K1175" s="217"/>
      <c r="L1175" s="222"/>
      <c r="M1175" s="223"/>
      <c r="N1175" s="224"/>
      <c r="O1175" s="224"/>
      <c r="P1175" s="224"/>
      <c r="Q1175" s="224"/>
      <c r="R1175" s="224"/>
      <c r="S1175" s="224"/>
      <c r="T1175" s="225"/>
      <c r="AT1175" s="226" t="s">
        <v>184</v>
      </c>
      <c r="AU1175" s="226" t="s">
        <v>176</v>
      </c>
      <c r="AV1175" s="14" t="s">
        <v>85</v>
      </c>
      <c r="AW1175" s="14" t="s">
        <v>34</v>
      </c>
      <c r="AX1175" s="14" t="s">
        <v>76</v>
      </c>
      <c r="AY1175" s="226" t="s">
        <v>175</v>
      </c>
    </row>
    <row r="1176" spans="1:65" s="2" customFormat="1" ht="24.2" customHeight="1">
      <c r="A1176" s="35"/>
      <c r="B1176" s="36"/>
      <c r="C1176" s="192" t="s">
        <v>1015</v>
      </c>
      <c r="D1176" s="192" t="s">
        <v>178</v>
      </c>
      <c r="E1176" s="193" t="s">
        <v>1016</v>
      </c>
      <c r="F1176" s="194" t="s">
        <v>1017</v>
      </c>
      <c r="G1176" s="195" t="s">
        <v>251</v>
      </c>
      <c r="H1176" s="196">
        <v>7.58</v>
      </c>
      <c r="I1176" s="197"/>
      <c r="J1176" s="198">
        <f>ROUND(I1176*H1176,2)</f>
        <v>0</v>
      </c>
      <c r="K1176" s="194" t="s">
        <v>224</v>
      </c>
      <c r="L1176" s="40"/>
      <c r="M1176" s="199" t="s">
        <v>1</v>
      </c>
      <c r="N1176" s="200" t="s">
        <v>41</v>
      </c>
      <c r="O1176" s="72"/>
      <c r="P1176" s="201">
        <f>O1176*H1176</f>
        <v>0</v>
      </c>
      <c r="Q1176" s="201">
        <v>8.0000000000000007E-5</v>
      </c>
      <c r="R1176" s="201">
        <f>Q1176*H1176</f>
        <v>6.064000000000001E-4</v>
      </c>
      <c r="S1176" s="201">
        <v>0</v>
      </c>
      <c r="T1176" s="202">
        <f>S1176*H1176</f>
        <v>0</v>
      </c>
      <c r="U1176" s="35"/>
      <c r="V1176" s="35"/>
      <c r="W1176" s="35"/>
      <c r="X1176" s="35"/>
      <c r="Y1176" s="35"/>
      <c r="Z1176" s="35"/>
      <c r="AA1176" s="35"/>
      <c r="AB1176" s="35"/>
      <c r="AC1176" s="35"/>
      <c r="AD1176" s="35"/>
      <c r="AE1176" s="35"/>
      <c r="AR1176" s="203" t="s">
        <v>182</v>
      </c>
      <c r="AT1176" s="203" t="s">
        <v>178</v>
      </c>
      <c r="AU1176" s="203" t="s">
        <v>176</v>
      </c>
      <c r="AY1176" s="18" t="s">
        <v>175</v>
      </c>
      <c r="BE1176" s="204">
        <f>IF(N1176="základní",J1176,0)</f>
        <v>0</v>
      </c>
      <c r="BF1176" s="204">
        <f>IF(N1176="snížená",J1176,0)</f>
        <v>0</v>
      </c>
      <c r="BG1176" s="204">
        <f>IF(N1176="zákl. přenesená",J1176,0)</f>
        <v>0</v>
      </c>
      <c r="BH1176" s="204">
        <f>IF(N1176="sníž. přenesená",J1176,0)</f>
        <v>0</v>
      </c>
      <c r="BI1176" s="204">
        <f>IF(N1176="nulová",J1176,0)</f>
        <v>0</v>
      </c>
      <c r="BJ1176" s="18" t="s">
        <v>83</v>
      </c>
      <c r="BK1176" s="204">
        <f>ROUND(I1176*H1176,2)</f>
        <v>0</v>
      </c>
      <c r="BL1176" s="18" t="s">
        <v>182</v>
      </c>
      <c r="BM1176" s="203" t="s">
        <v>1018</v>
      </c>
    </row>
    <row r="1177" spans="1:65" s="2" customFormat="1" ht="11.25">
      <c r="A1177" s="35"/>
      <c r="B1177" s="36"/>
      <c r="C1177" s="37"/>
      <c r="D1177" s="227" t="s">
        <v>193</v>
      </c>
      <c r="E1177" s="37"/>
      <c r="F1177" s="228" t="s">
        <v>1019</v>
      </c>
      <c r="G1177" s="37"/>
      <c r="H1177" s="37"/>
      <c r="I1177" s="229"/>
      <c r="J1177" s="37"/>
      <c r="K1177" s="37"/>
      <c r="L1177" s="40"/>
      <c r="M1177" s="230"/>
      <c r="N1177" s="231"/>
      <c r="O1177" s="72"/>
      <c r="P1177" s="72"/>
      <c r="Q1177" s="72"/>
      <c r="R1177" s="72"/>
      <c r="S1177" s="72"/>
      <c r="T1177" s="73"/>
      <c r="U1177" s="35"/>
      <c r="V1177" s="35"/>
      <c r="W1177" s="35"/>
      <c r="X1177" s="35"/>
      <c r="Y1177" s="35"/>
      <c r="Z1177" s="35"/>
      <c r="AA1177" s="35"/>
      <c r="AB1177" s="35"/>
      <c r="AC1177" s="35"/>
      <c r="AD1177" s="35"/>
      <c r="AE1177" s="35"/>
      <c r="AT1177" s="18" t="s">
        <v>193</v>
      </c>
      <c r="AU1177" s="18" t="s">
        <v>176</v>
      </c>
    </row>
    <row r="1178" spans="1:65" s="13" customFormat="1" ht="22.5">
      <c r="B1178" s="205"/>
      <c r="C1178" s="206"/>
      <c r="D1178" s="207" t="s">
        <v>184</v>
      </c>
      <c r="E1178" s="208" t="s">
        <v>1</v>
      </c>
      <c r="F1178" s="209" t="s">
        <v>206</v>
      </c>
      <c r="G1178" s="206"/>
      <c r="H1178" s="208" t="s">
        <v>1</v>
      </c>
      <c r="I1178" s="210"/>
      <c r="J1178" s="206"/>
      <c r="K1178" s="206"/>
      <c r="L1178" s="211"/>
      <c r="M1178" s="212"/>
      <c r="N1178" s="213"/>
      <c r="O1178" s="213"/>
      <c r="P1178" s="213"/>
      <c r="Q1178" s="213"/>
      <c r="R1178" s="213"/>
      <c r="S1178" s="213"/>
      <c r="T1178" s="214"/>
      <c r="AT1178" s="215" t="s">
        <v>184</v>
      </c>
      <c r="AU1178" s="215" t="s">
        <v>176</v>
      </c>
      <c r="AV1178" s="13" t="s">
        <v>83</v>
      </c>
      <c r="AW1178" s="13" t="s">
        <v>34</v>
      </c>
      <c r="AX1178" s="13" t="s">
        <v>76</v>
      </c>
      <c r="AY1178" s="215" t="s">
        <v>175</v>
      </c>
    </row>
    <row r="1179" spans="1:65" s="13" customFormat="1" ht="11.25">
      <c r="B1179" s="205"/>
      <c r="C1179" s="206"/>
      <c r="D1179" s="207" t="s">
        <v>184</v>
      </c>
      <c r="E1179" s="208" t="s">
        <v>1</v>
      </c>
      <c r="F1179" s="209" t="s">
        <v>187</v>
      </c>
      <c r="G1179" s="206"/>
      <c r="H1179" s="208" t="s">
        <v>1</v>
      </c>
      <c r="I1179" s="210"/>
      <c r="J1179" s="206"/>
      <c r="K1179" s="206"/>
      <c r="L1179" s="211"/>
      <c r="M1179" s="212"/>
      <c r="N1179" s="213"/>
      <c r="O1179" s="213"/>
      <c r="P1179" s="213"/>
      <c r="Q1179" s="213"/>
      <c r="R1179" s="213"/>
      <c r="S1179" s="213"/>
      <c r="T1179" s="214"/>
      <c r="AT1179" s="215" t="s">
        <v>184</v>
      </c>
      <c r="AU1179" s="215" t="s">
        <v>176</v>
      </c>
      <c r="AV1179" s="13" t="s">
        <v>83</v>
      </c>
      <c r="AW1179" s="13" t="s">
        <v>34</v>
      </c>
      <c r="AX1179" s="13" t="s">
        <v>76</v>
      </c>
      <c r="AY1179" s="215" t="s">
        <v>175</v>
      </c>
    </row>
    <row r="1180" spans="1:65" s="13" customFormat="1" ht="11.25">
      <c r="B1180" s="205"/>
      <c r="C1180" s="206"/>
      <c r="D1180" s="207" t="s">
        <v>184</v>
      </c>
      <c r="E1180" s="208" t="s">
        <v>1</v>
      </c>
      <c r="F1180" s="209" t="s">
        <v>207</v>
      </c>
      <c r="G1180" s="206"/>
      <c r="H1180" s="208" t="s">
        <v>1</v>
      </c>
      <c r="I1180" s="210"/>
      <c r="J1180" s="206"/>
      <c r="K1180" s="206"/>
      <c r="L1180" s="211"/>
      <c r="M1180" s="212"/>
      <c r="N1180" s="213"/>
      <c r="O1180" s="213"/>
      <c r="P1180" s="213"/>
      <c r="Q1180" s="213"/>
      <c r="R1180" s="213"/>
      <c r="S1180" s="213"/>
      <c r="T1180" s="214"/>
      <c r="AT1180" s="215" t="s">
        <v>184</v>
      </c>
      <c r="AU1180" s="215" t="s">
        <v>176</v>
      </c>
      <c r="AV1180" s="13" t="s">
        <v>83</v>
      </c>
      <c r="AW1180" s="13" t="s">
        <v>34</v>
      </c>
      <c r="AX1180" s="13" t="s">
        <v>76</v>
      </c>
      <c r="AY1180" s="215" t="s">
        <v>175</v>
      </c>
    </row>
    <row r="1181" spans="1:65" s="14" customFormat="1" ht="11.25">
      <c r="B1181" s="216"/>
      <c r="C1181" s="217"/>
      <c r="D1181" s="207" t="s">
        <v>184</v>
      </c>
      <c r="E1181" s="218" t="s">
        <v>1</v>
      </c>
      <c r="F1181" s="219" t="s">
        <v>1020</v>
      </c>
      <c r="G1181" s="217"/>
      <c r="H1181" s="220">
        <v>7.58</v>
      </c>
      <c r="I1181" s="221"/>
      <c r="J1181" s="217"/>
      <c r="K1181" s="217"/>
      <c r="L1181" s="222"/>
      <c r="M1181" s="223"/>
      <c r="N1181" s="224"/>
      <c r="O1181" s="224"/>
      <c r="P1181" s="224"/>
      <c r="Q1181" s="224"/>
      <c r="R1181" s="224"/>
      <c r="S1181" s="224"/>
      <c r="T1181" s="225"/>
      <c r="AT1181" s="226" t="s">
        <v>184</v>
      </c>
      <c r="AU1181" s="226" t="s">
        <v>176</v>
      </c>
      <c r="AV1181" s="14" t="s">
        <v>85</v>
      </c>
      <c r="AW1181" s="14" t="s">
        <v>34</v>
      </c>
      <c r="AX1181" s="14" t="s">
        <v>76</v>
      </c>
      <c r="AY1181" s="226" t="s">
        <v>175</v>
      </c>
    </row>
    <row r="1182" spans="1:65" s="2" customFormat="1" ht="24.2" customHeight="1">
      <c r="A1182" s="35"/>
      <c r="B1182" s="36"/>
      <c r="C1182" s="192" t="s">
        <v>1021</v>
      </c>
      <c r="D1182" s="192" t="s">
        <v>178</v>
      </c>
      <c r="E1182" s="193" t="s">
        <v>1022</v>
      </c>
      <c r="F1182" s="194" t="s">
        <v>1023</v>
      </c>
      <c r="G1182" s="195" t="s">
        <v>251</v>
      </c>
      <c r="H1182" s="196">
        <v>2.2000000000000002</v>
      </c>
      <c r="I1182" s="197"/>
      <c r="J1182" s="198">
        <f>ROUND(I1182*H1182,2)</f>
        <v>0</v>
      </c>
      <c r="K1182" s="194" t="s">
        <v>224</v>
      </c>
      <c r="L1182" s="40"/>
      <c r="M1182" s="199" t="s">
        <v>1</v>
      </c>
      <c r="N1182" s="200" t="s">
        <v>41</v>
      </c>
      <c r="O1182" s="72"/>
      <c r="P1182" s="201">
        <f>O1182*H1182</f>
        <v>0</v>
      </c>
      <c r="Q1182" s="201">
        <v>2.2000000000000001E-4</v>
      </c>
      <c r="R1182" s="201">
        <f>Q1182*H1182</f>
        <v>4.8400000000000006E-4</v>
      </c>
      <c r="S1182" s="201">
        <v>0</v>
      </c>
      <c r="T1182" s="202">
        <f>S1182*H1182</f>
        <v>0</v>
      </c>
      <c r="U1182" s="35"/>
      <c r="V1182" s="35"/>
      <c r="W1182" s="35"/>
      <c r="X1182" s="35"/>
      <c r="Y1182" s="35"/>
      <c r="Z1182" s="35"/>
      <c r="AA1182" s="35"/>
      <c r="AB1182" s="35"/>
      <c r="AC1182" s="35"/>
      <c r="AD1182" s="35"/>
      <c r="AE1182" s="35"/>
      <c r="AR1182" s="203" t="s">
        <v>182</v>
      </c>
      <c r="AT1182" s="203" t="s">
        <v>178</v>
      </c>
      <c r="AU1182" s="203" t="s">
        <v>176</v>
      </c>
      <c r="AY1182" s="18" t="s">
        <v>175</v>
      </c>
      <c r="BE1182" s="204">
        <f>IF(N1182="základní",J1182,0)</f>
        <v>0</v>
      </c>
      <c r="BF1182" s="204">
        <f>IF(N1182="snížená",J1182,0)</f>
        <v>0</v>
      </c>
      <c r="BG1182" s="204">
        <f>IF(N1182="zákl. přenesená",J1182,0)</f>
        <v>0</v>
      </c>
      <c r="BH1182" s="204">
        <f>IF(N1182="sníž. přenesená",J1182,0)</f>
        <v>0</v>
      </c>
      <c r="BI1182" s="204">
        <f>IF(N1182="nulová",J1182,0)</f>
        <v>0</v>
      </c>
      <c r="BJ1182" s="18" t="s">
        <v>83</v>
      </c>
      <c r="BK1182" s="204">
        <f>ROUND(I1182*H1182,2)</f>
        <v>0</v>
      </c>
      <c r="BL1182" s="18" t="s">
        <v>182</v>
      </c>
      <c r="BM1182" s="203" t="s">
        <v>1024</v>
      </c>
    </row>
    <row r="1183" spans="1:65" s="2" customFormat="1" ht="11.25">
      <c r="A1183" s="35"/>
      <c r="B1183" s="36"/>
      <c r="C1183" s="37"/>
      <c r="D1183" s="227" t="s">
        <v>193</v>
      </c>
      <c r="E1183" s="37"/>
      <c r="F1183" s="228" t="s">
        <v>1025</v>
      </c>
      <c r="G1183" s="37"/>
      <c r="H1183" s="37"/>
      <c r="I1183" s="229"/>
      <c r="J1183" s="37"/>
      <c r="K1183" s="37"/>
      <c r="L1183" s="40"/>
      <c r="M1183" s="230"/>
      <c r="N1183" s="231"/>
      <c r="O1183" s="72"/>
      <c r="P1183" s="72"/>
      <c r="Q1183" s="72"/>
      <c r="R1183" s="72"/>
      <c r="S1183" s="72"/>
      <c r="T1183" s="73"/>
      <c r="U1183" s="35"/>
      <c r="V1183" s="35"/>
      <c r="W1183" s="35"/>
      <c r="X1183" s="35"/>
      <c r="Y1183" s="35"/>
      <c r="Z1183" s="35"/>
      <c r="AA1183" s="35"/>
      <c r="AB1183" s="35"/>
      <c r="AC1183" s="35"/>
      <c r="AD1183" s="35"/>
      <c r="AE1183" s="35"/>
      <c r="AT1183" s="18" t="s">
        <v>193</v>
      </c>
      <c r="AU1183" s="18" t="s">
        <v>176</v>
      </c>
    </row>
    <row r="1184" spans="1:65" s="13" customFormat="1" ht="22.5">
      <c r="B1184" s="205"/>
      <c r="C1184" s="206"/>
      <c r="D1184" s="207" t="s">
        <v>184</v>
      </c>
      <c r="E1184" s="208" t="s">
        <v>1</v>
      </c>
      <c r="F1184" s="209" t="s">
        <v>206</v>
      </c>
      <c r="G1184" s="206"/>
      <c r="H1184" s="208" t="s">
        <v>1</v>
      </c>
      <c r="I1184" s="210"/>
      <c r="J1184" s="206"/>
      <c r="K1184" s="206"/>
      <c r="L1184" s="211"/>
      <c r="M1184" s="212"/>
      <c r="N1184" s="213"/>
      <c r="O1184" s="213"/>
      <c r="P1184" s="213"/>
      <c r="Q1184" s="213"/>
      <c r="R1184" s="213"/>
      <c r="S1184" s="213"/>
      <c r="T1184" s="214"/>
      <c r="AT1184" s="215" t="s">
        <v>184</v>
      </c>
      <c r="AU1184" s="215" t="s">
        <v>176</v>
      </c>
      <c r="AV1184" s="13" t="s">
        <v>83</v>
      </c>
      <c r="AW1184" s="13" t="s">
        <v>34</v>
      </c>
      <c r="AX1184" s="13" t="s">
        <v>76</v>
      </c>
      <c r="AY1184" s="215" t="s">
        <v>175</v>
      </c>
    </row>
    <row r="1185" spans="1:65" s="13" customFormat="1" ht="11.25">
      <c r="B1185" s="205"/>
      <c r="C1185" s="206"/>
      <c r="D1185" s="207" t="s">
        <v>184</v>
      </c>
      <c r="E1185" s="208" t="s">
        <v>1</v>
      </c>
      <c r="F1185" s="209" t="s">
        <v>187</v>
      </c>
      <c r="G1185" s="206"/>
      <c r="H1185" s="208" t="s">
        <v>1</v>
      </c>
      <c r="I1185" s="210"/>
      <c r="J1185" s="206"/>
      <c r="K1185" s="206"/>
      <c r="L1185" s="211"/>
      <c r="M1185" s="212"/>
      <c r="N1185" s="213"/>
      <c r="O1185" s="213"/>
      <c r="P1185" s="213"/>
      <c r="Q1185" s="213"/>
      <c r="R1185" s="213"/>
      <c r="S1185" s="213"/>
      <c r="T1185" s="214"/>
      <c r="AT1185" s="215" t="s">
        <v>184</v>
      </c>
      <c r="AU1185" s="215" t="s">
        <v>176</v>
      </c>
      <c r="AV1185" s="13" t="s">
        <v>83</v>
      </c>
      <c r="AW1185" s="13" t="s">
        <v>34</v>
      </c>
      <c r="AX1185" s="13" t="s">
        <v>76</v>
      </c>
      <c r="AY1185" s="215" t="s">
        <v>175</v>
      </c>
    </row>
    <row r="1186" spans="1:65" s="13" customFormat="1" ht="11.25">
      <c r="B1186" s="205"/>
      <c r="C1186" s="206"/>
      <c r="D1186" s="207" t="s">
        <v>184</v>
      </c>
      <c r="E1186" s="208" t="s">
        <v>1</v>
      </c>
      <c r="F1186" s="209" t="s">
        <v>215</v>
      </c>
      <c r="G1186" s="206"/>
      <c r="H1186" s="208" t="s">
        <v>1</v>
      </c>
      <c r="I1186" s="210"/>
      <c r="J1186" s="206"/>
      <c r="K1186" s="206"/>
      <c r="L1186" s="211"/>
      <c r="M1186" s="212"/>
      <c r="N1186" s="213"/>
      <c r="O1186" s="213"/>
      <c r="P1186" s="213"/>
      <c r="Q1186" s="213"/>
      <c r="R1186" s="213"/>
      <c r="S1186" s="213"/>
      <c r="T1186" s="214"/>
      <c r="AT1186" s="215" t="s">
        <v>184</v>
      </c>
      <c r="AU1186" s="215" t="s">
        <v>176</v>
      </c>
      <c r="AV1186" s="13" t="s">
        <v>83</v>
      </c>
      <c r="AW1186" s="13" t="s">
        <v>34</v>
      </c>
      <c r="AX1186" s="13" t="s">
        <v>76</v>
      </c>
      <c r="AY1186" s="215" t="s">
        <v>175</v>
      </c>
    </row>
    <row r="1187" spans="1:65" s="14" customFormat="1" ht="11.25">
      <c r="B1187" s="216"/>
      <c r="C1187" s="217"/>
      <c r="D1187" s="207" t="s">
        <v>184</v>
      </c>
      <c r="E1187" s="218" t="s">
        <v>1</v>
      </c>
      <c r="F1187" s="219" t="s">
        <v>1026</v>
      </c>
      <c r="G1187" s="217"/>
      <c r="H1187" s="220">
        <v>2.2000000000000002</v>
      </c>
      <c r="I1187" s="221"/>
      <c r="J1187" s="217"/>
      <c r="K1187" s="217"/>
      <c r="L1187" s="222"/>
      <c r="M1187" s="223"/>
      <c r="N1187" s="224"/>
      <c r="O1187" s="224"/>
      <c r="P1187" s="224"/>
      <c r="Q1187" s="224"/>
      <c r="R1187" s="224"/>
      <c r="S1187" s="224"/>
      <c r="T1187" s="225"/>
      <c r="AT1187" s="226" t="s">
        <v>184</v>
      </c>
      <c r="AU1187" s="226" t="s">
        <v>176</v>
      </c>
      <c r="AV1187" s="14" t="s">
        <v>85</v>
      </c>
      <c r="AW1187" s="14" t="s">
        <v>34</v>
      </c>
      <c r="AX1187" s="14" t="s">
        <v>76</v>
      </c>
      <c r="AY1187" s="226" t="s">
        <v>175</v>
      </c>
    </row>
    <row r="1188" spans="1:65" s="2" customFormat="1" ht="24.2" customHeight="1">
      <c r="A1188" s="35"/>
      <c r="B1188" s="36"/>
      <c r="C1188" s="192" t="s">
        <v>1027</v>
      </c>
      <c r="D1188" s="192" t="s">
        <v>178</v>
      </c>
      <c r="E1188" s="193" t="s">
        <v>1028</v>
      </c>
      <c r="F1188" s="194" t="s">
        <v>1029</v>
      </c>
      <c r="G1188" s="195" t="s">
        <v>251</v>
      </c>
      <c r="H1188" s="196">
        <v>8.8000000000000007</v>
      </c>
      <c r="I1188" s="197"/>
      <c r="J1188" s="198">
        <f>ROUND(I1188*H1188,2)</f>
        <v>0</v>
      </c>
      <c r="K1188" s="194" t="s">
        <v>224</v>
      </c>
      <c r="L1188" s="40"/>
      <c r="M1188" s="199" t="s">
        <v>1</v>
      </c>
      <c r="N1188" s="200" t="s">
        <v>41</v>
      </c>
      <c r="O1188" s="72"/>
      <c r="P1188" s="201">
        <f>O1188*H1188</f>
        <v>0</v>
      </c>
      <c r="Q1188" s="201">
        <v>3.1E-4</v>
      </c>
      <c r="R1188" s="201">
        <f>Q1188*H1188</f>
        <v>2.7280000000000004E-3</v>
      </c>
      <c r="S1188" s="201">
        <v>0</v>
      </c>
      <c r="T1188" s="202">
        <f>S1188*H1188</f>
        <v>0</v>
      </c>
      <c r="U1188" s="35"/>
      <c r="V1188" s="35"/>
      <c r="W1188" s="35"/>
      <c r="X1188" s="35"/>
      <c r="Y1188" s="35"/>
      <c r="Z1188" s="35"/>
      <c r="AA1188" s="35"/>
      <c r="AB1188" s="35"/>
      <c r="AC1188" s="35"/>
      <c r="AD1188" s="35"/>
      <c r="AE1188" s="35"/>
      <c r="AR1188" s="203" t="s">
        <v>182</v>
      </c>
      <c r="AT1188" s="203" t="s">
        <v>178</v>
      </c>
      <c r="AU1188" s="203" t="s">
        <v>176</v>
      </c>
      <c r="AY1188" s="18" t="s">
        <v>175</v>
      </c>
      <c r="BE1188" s="204">
        <f>IF(N1188="základní",J1188,0)</f>
        <v>0</v>
      </c>
      <c r="BF1188" s="204">
        <f>IF(N1188="snížená",J1188,0)</f>
        <v>0</v>
      </c>
      <c r="BG1188" s="204">
        <f>IF(N1188="zákl. přenesená",J1188,0)</f>
        <v>0</v>
      </c>
      <c r="BH1188" s="204">
        <f>IF(N1188="sníž. přenesená",J1188,0)</f>
        <v>0</v>
      </c>
      <c r="BI1188" s="204">
        <f>IF(N1188="nulová",J1188,0)</f>
        <v>0</v>
      </c>
      <c r="BJ1188" s="18" t="s">
        <v>83</v>
      </c>
      <c r="BK1188" s="204">
        <f>ROUND(I1188*H1188,2)</f>
        <v>0</v>
      </c>
      <c r="BL1188" s="18" t="s">
        <v>182</v>
      </c>
      <c r="BM1188" s="203" t="s">
        <v>1030</v>
      </c>
    </row>
    <row r="1189" spans="1:65" s="2" customFormat="1" ht="11.25">
      <c r="A1189" s="35"/>
      <c r="B1189" s="36"/>
      <c r="C1189" s="37"/>
      <c r="D1189" s="227" t="s">
        <v>193</v>
      </c>
      <c r="E1189" s="37"/>
      <c r="F1189" s="228" t="s">
        <v>1031</v>
      </c>
      <c r="G1189" s="37"/>
      <c r="H1189" s="37"/>
      <c r="I1189" s="229"/>
      <c r="J1189" s="37"/>
      <c r="K1189" s="37"/>
      <c r="L1189" s="40"/>
      <c r="M1189" s="230"/>
      <c r="N1189" s="231"/>
      <c r="O1189" s="72"/>
      <c r="P1189" s="72"/>
      <c r="Q1189" s="72"/>
      <c r="R1189" s="72"/>
      <c r="S1189" s="72"/>
      <c r="T1189" s="73"/>
      <c r="U1189" s="35"/>
      <c r="V1189" s="35"/>
      <c r="W1189" s="35"/>
      <c r="X1189" s="35"/>
      <c r="Y1189" s="35"/>
      <c r="Z1189" s="35"/>
      <c r="AA1189" s="35"/>
      <c r="AB1189" s="35"/>
      <c r="AC1189" s="35"/>
      <c r="AD1189" s="35"/>
      <c r="AE1189" s="35"/>
      <c r="AT1189" s="18" t="s">
        <v>193</v>
      </c>
      <c r="AU1189" s="18" t="s">
        <v>176</v>
      </c>
    </row>
    <row r="1190" spans="1:65" s="13" customFormat="1" ht="22.5">
      <c r="B1190" s="205"/>
      <c r="C1190" s="206"/>
      <c r="D1190" s="207" t="s">
        <v>184</v>
      </c>
      <c r="E1190" s="208" t="s">
        <v>1</v>
      </c>
      <c r="F1190" s="209" t="s">
        <v>206</v>
      </c>
      <c r="G1190" s="206"/>
      <c r="H1190" s="208" t="s">
        <v>1</v>
      </c>
      <c r="I1190" s="210"/>
      <c r="J1190" s="206"/>
      <c r="K1190" s="206"/>
      <c r="L1190" s="211"/>
      <c r="M1190" s="212"/>
      <c r="N1190" s="213"/>
      <c r="O1190" s="213"/>
      <c r="P1190" s="213"/>
      <c r="Q1190" s="213"/>
      <c r="R1190" s="213"/>
      <c r="S1190" s="213"/>
      <c r="T1190" s="214"/>
      <c r="AT1190" s="215" t="s">
        <v>184</v>
      </c>
      <c r="AU1190" s="215" t="s">
        <v>176</v>
      </c>
      <c r="AV1190" s="13" t="s">
        <v>83</v>
      </c>
      <c r="AW1190" s="13" t="s">
        <v>34</v>
      </c>
      <c r="AX1190" s="13" t="s">
        <v>76</v>
      </c>
      <c r="AY1190" s="215" t="s">
        <v>175</v>
      </c>
    </row>
    <row r="1191" spans="1:65" s="13" customFormat="1" ht="11.25">
      <c r="B1191" s="205"/>
      <c r="C1191" s="206"/>
      <c r="D1191" s="207" t="s">
        <v>184</v>
      </c>
      <c r="E1191" s="208" t="s">
        <v>1</v>
      </c>
      <c r="F1191" s="209" t="s">
        <v>187</v>
      </c>
      <c r="G1191" s="206"/>
      <c r="H1191" s="208" t="s">
        <v>1</v>
      </c>
      <c r="I1191" s="210"/>
      <c r="J1191" s="206"/>
      <c r="K1191" s="206"/>
      <c r="L1191" s="211"/>
      <c r="M1191" s="212"/>
      <c r="N1191" s="213"/>
      <c r="O1191" s="213"/>
      <c r="P1191" s="213"/>
      <c r="Q1191" s="213"/>
      <c r="R1191" s="213"/>
      <c r="S1191" s="213"/>
      <c r="T1191" s="214"/>
      <c r="AT1191" s="215" t="s">
        <v>184</v>
      </c>
      <c r="AU1191" s="215" t="s">
        <v>176</v>
      </c>
      <c r="AV1191" s="13" t="s">
        <v>83</v>
      </c>
      <c r="AW1191" s="13" t="s">
        <v>34</v>
      </c>
      <c r="AX1191" s="13" t="s">
        <v>76</v>
      </c>
      <c r="AY1191" s="215" t="s">
        <v>175</v>
      </c>
    </row>
    <row r="1192" spans="1:65" s="13" customFormat="1" ht="11.25">
      <c r="B1192" s="205"/>
      <c r="C1192" s="206"/>
      <c r="D1192" s="207" t="s">
        <v>184</v>
      </c>
      <c r="E1192" s="208" t="s">
        <v>1</v>
      </c>
      <c r="F1192" s="209" t="s">
        <v>207</v>
      </c>
      <c r="G1192" s="206"/>
      <c r="H1192" s="208" t="s">
        <v>1</v>
      </c>
      <c r="I1192" s="210"/>
      <c r="J1192" s="206"/>
      <c r="K1192" s="206"/>
      <c r="L1192" s="211"/>
      <c r="M1192" s="212"/>
      <c r="N1192" s="213"/>
      <c r="O1192" s="213"/>
      <c r="P1192" s="213"/>
      <c r="Q1192" s="213"/>
      <c r="R1192" s="213"/>
      <c r="S1192" s="213"/>
      <c r="T1192" s="214"/>
      <c r="AT1192" s="215" t="s">
        <v>184</v>
      </c>
      <c r="AU1192" s="215" t="s">
        <v>176</v>
      </c>
      <c r="AV1192" s="13" t="s">
        <v>83</v>
      </c>
      <c r="AW1192" s="13" t="s">
        <v>34</v>
      </c>
      <c r="AX1192" s="13" t="s">
        <v>76</v>
      </c>
      <c r="AY1192" s="215" t="s">
        <v>175</v>
      </c>
    </row>
    <row r="1193" spans="1:65" s="14" customFormat="1" ht="11.25">
      <c r="B1193" s="216"/>
      <c r="C1193" s="217"/>
      <c r="D1193" s="207" t="s">
        <v>184</v>
      </c>
      <c r="E1193" s="218" t="s">
        <v>1</v>
      </c>
      <c r="F1193" s="219" t="s">
        <v>1032</v>
      </c>
      <c r="G1193" s="217"/>
      <c r="H1193" s="220">
        <v>4.4000000000000004</v>
      </c>
      <c r="I1193" s="221"/>
      <c r="J1193" s="217"/>
      <c r="K1193" s="217"/>
      <c r="L1193" s="222"/>
      <c r="M1193" s="223"/>
      <c r="N1193" s="224"/>
      <c r="O1193" s="224"/>
      <c r="P1193" s="224"/>
      <c r="Q1193" s="224"/>
      <c r="R1193" s="224"/>
      <c r="S1193" s="224"/>
      <c r="T1193" s="225"/>
      <c r="AT1193" s="226" t="s">
        <v>184</v>
      </c>
      <c r="AU1193" s="226" t="s">
        <v>176</v>
      </c>
      <c r="AV1193" s="14" t="s">
        <v>85</v>
      </c>
      <c r="AW1193" s="14" t="s">
        <v>34</v>
      </c>
      <c r="AX1193" s="14" t="s">
        <v>76</v>
      </c>
      <c r="AY1193" s="226" t="s">
        <v>175</v>
      </c>
    </row>
    <row r="1194" spans="1:65" s="13" customFormat="1" ht="11.25">
      <c r="B1194" s="205"/>
      <c r="C1194" s="206"/>
      <c r="D1194" s="207" t="s">
        <v>184</v>
      </c>
      <c r="E1194" s="208" t="s">
        <v>1</v>
      </c>
      <c r="F1194" s="209" t="s">
        <v>187</v>
      </c>
      <c r="G1194" s="206"/>
      <c r="H1194" s="208" t="s">
        <v>1</v>
      </c>
      <c r="I1194" s="210"/>
      <c r="J1194" s="206"/>
      <c r="K1194" s="206"/>
      <c r="L1194" s="211"/>
      <c r="M1194" s="212"/>
      <c r="N1194" s="213"/>
      <c r="O1194" s="213"/>
      <c r="P1194" s="213"/>
      <c r="Q1194" s="213"/>
      <c r="R1194" s="213"/>
      <c r="S1194" s="213"/>
      <c r="T1194" s="214"/>
      <c r="AT1194" s="215" t="s">
        <v>184</v>
      </c>
      <c r="AU1194" s="215" t="s">
        <v>176</v>
      </c>
      <c r="AV1194" s="13" t="s">
        <v>83</v>
      </c>
      <c r="AW1194" s="13" t="s">
        <v>34</v>
      </c>
      <c r="AX1194" s="13" t="s">
        <v>76</v>
      </c>
      <c r="AY1194" s="215" t="s">
        <v>175</v>
      </c>
    </row>
    <row r="1195" spans="1:65" s="13" customFormat="1" ht="11.25">
      <c r="B1195" s="205"/>
      <c r="C1195" s="206"/>
      <c r="D1195" s="207" t="s">
        <v>184</v>
      </c>
      <c r="E1195" s="208" t="s">
        <v>1</v>
      </c>
      <c r="F1195" s="209" t="s">
        <v>215</v>
      </c>
      <c r="G1195" s="206"/>
      <c r="H1195" s="208" t="s">
        <v>1</v>
      </c>
      <c r="I1195" s="210"/>
      <c r="J1195" s="206"/>
      <c r="K1195" s="206"/>
      <c r="L1195" s="211"/>
      <c r="M1195" s="212"/>
      <c r="N1195" s="213"/>
      <c r="O1195" s="213"/>
      <c r="P1195" s="213"/>
      <c r="Q1195" s="213"/>
      <c r="R1195" s="213"/>
      <c r="S1195" s="213"/>
      <c r="T1195" s="214"/>
      <c r="AT1195" s="215" t="s">
        <v>184</v>
      </c>
      <c r="AU1195" s="215" t="s">
        <v>176</v>
      </c>
      <c r="AV1195" s="13" t="s">
        <v>83</v>
      </c>
      <c r="AW1195" s="13" t="s">
        <v>34</v>
      </c>
      <c r="AX1195" s="13" t="s">
        <v>76</v>
      </c>
      <c r="AY1195" s="215" t="s">
        <v>175</v>
      </c>
    </row>
    <row r="1196" spans="1:65" s="14" customFormat="1" ht="11.25">
      <c r="B1196" s="216"/>
      <c r="C1196" s="217"/>
      <c r="D1196" s="207" t="s">
        <v>184</v>
      </c>
      <c r="E1196" s="218" t="s">
        <v>1</v>
      </c>
      <c r="F1196" s="219" t="s">
        <v>1032</v>
      </c>
      <c r="G1196" s="217"/>
      <c r="H1196" s="220">
        <v>4.4000000000000004</v>
      </c>
      <c r="I1196" s="221"/>
      <c r="J1196" s="217"/>
      <c r="K1196" s="217"/>
      <c r="L1196" s="222"/>
      <c r="M1196" s="223"/>
      <c r="N1196" s="224"/>
      <c r="O1196" s="224"/>
      <c r="P1196" s="224"/>
      <c r="Q1196" s="224"/>
      <c r="R1196" s="224"/>
      <c r="S1196" s="224"/>
      <c r="T1196" s="225"/>
      <c r="AT1196" s="226" t="s">
        <v>184</v>
      </c>
      <c r="AU1196" s="226" t="s">
        <v>176</v>
      </c>
      <c r="AV1196" s="14" t="s">
        <v>85</v>
      </c>
      <c r="AW1196" s="14" t="s">
        <v>34</v>
      </c>
      <c r="AX1196" s="14" t="s">
        <v>76</v>
      </c>
      <c r="AY1196" s="226" t="s">
        <v>175</v>
      </c>
    </row>
    <row r="1197" spans="1:65" s="2" customFormat="1" ht="24.2" customHeight="1">
      <c r="A1197" s="35"/>
      <c r="B1197" s="36"/>
      <c r="C1197" s="192" t="s">
        <v>1033</v>
      </c>
      <c r="D1197" s="192" t="s">
        <v>178</v>
      </c>
      <c r="E1197" s="193" t="s">
        <v>1034</v>
      </c>
      <c r="F1197" s="194" t="s">
        <v>1035</v>
      </c>
      <c r="G1197" s="195" t="s">
        <v>251</v>
      </c>
      <c r="H1197" s="196">
        <v>62.75</v>
      </c>
      <c r="I1197" s="197"/>
      <c r="J1197" s="198">
        <f>ROUND(I1197*H1197,2)</f>
        <v>0</v>
      </c>
      <c r="K1197" s="194" t="s">
        <v>224</v>
      </c>
      <c r="L1197" s="40"/>
      <c r="M1197" s="199" t="s">
        <v>1</v>
      </c>
      <c r="N1197" s="200" t="s">
        <v>41</v>
      </c>
      <c r="O1197" s="72"/>
      <c r="P1197" s="201">
        <f>O1197*H1197</f>
        <v>0</v>
      </c>
      <c r="Q1197" s="201">
        <v>0</v>
      </c>
      <c r="R1197" s="201">
        <f>Q1197*H1197</f>
        <v>0</v>
      </c>
      <c r="S1197" s="201">
        <v>0</v>
      </c>
      <c r="T1197" s="202">
        <f>S1197*H1197</f>
        <v>0</v>
      </c>
      <c r="U1197" s="35"/>
      <c r="V1197" s="35"/>
      <c r="W1197" s="35"/>
      <c r="X1197" s="35"/>
      <c r="Y1197" s="35"/>
      <c r="Z1197" s="35"/>
      <c r="AA1197" s="35"/>
      <c r="AB1197" s="35"/>
      <c r="AC1197" s="35"/>
      <c r="AD1197" s="35"/>
      <c r="AE1197" s="35"/>
      <c r="AR1197" s="203" t="s">
        <v>182</v>
      </c>
      <c r="AT1197" s="203" t="s">
        <v>178</v>
      </c>
      <c r="AU1197" s="203" t="s">
        <v>176</v>
      </c>
      <c r="AY1197" s="18" t="s">
        <v>175</v>
      </c>
      <c r="BE1197" s="204">
        <f>IF(N1197="základní",J1197,0)</f>
        <v>0</v>
      </c>
      <c r="BF1197" s="204">
        <f>IF(N1197="snížená",J1197,0)</f>
        <v>0</v>
      </c>
      <c r="BG1197" s="204">
        <f>IF(N1197="zákl. přenesená",J1197,0)</f>
        <v>0</v>
      </c>
      <c r="BH1197" s="204">
        <f>IF(N1197="sníž. přenesená",J1197,0)</f>
        <v>0</v>
      </c>
      <c r="BI1197" s="204">
        <f>IF(N1197="nulová",J1197,0)</f>
        <v>0</v>
      </c>
      <c r="BJ1197" s="18" t="s">
        <v>83</v>
      </c>
      <c r="BK1197" s="204">
        <f>ROUND(I1197*H1197,2)</f>
        <v>0</v>
      </c>
      <c r="BL1197" s="18" t="s">
        <v>182</v>
      </c>
      <c r="BM1197" s="203" t="s">
        <v>1036</v>
      </c>
    </row>
    <row r="1198" spans="1:65" s="2" customFormat="1" ht="11.25">
      <c r="A1198" s="35"/>
      <c r="B1198" s="36"/>
      <c r="C1198" s="37"/>
      <c r="D1198" s="227" t="s">
        <v>193</v>
      </c>
      <c r="E1198" s="37"/>
      <c r="F1198" s="228" t="s">
        <v>1037</v>
      </c>
      <c r="G1198" s="37"/>
      <c r="H1198" s="37"/>
      <c r="I1198" s="229"/>
      <c r="J1198" s="37"/>
      <c r="K1198" s="37"/>
      <c r="L1198" s="40"/>
      <c r="M1198" s="230"/>
      <c r="N1198" s="231"/>
      <c r="O1198" s="72"/>
      <c r="P1198" s="72"/>
      <c r="Q1198" s="72"/>
      <c r="R1198" s="72"/>
      <c r="S1198" s="72"/>
      <c r="T1198" s="73"/>
      <c r="U1198" s="35"/>
      <c r="V1198" s="35"/>
      <c r="W1198" s="35"/>
      <c r="X1198" s="35"/>
      <c r="Y1198" s="35"/>
      <c r="Z1198" s="35"/>
      <c r="AA1198" s="35"/>
      <c r="AB1198" s="35"/>
      <c r="AC1198" s="35"/>
      <c r="AD1198" s="35"/>
      <c r="AE1198" s="35"/>
      <c r="AT1198" s="18" t="s">
        <v>193</v>
      </c>
      <c r="AU1198" s="18" t="s">
        <v>176</v>
      </c>
    </row>
    <row r="1199" spans="1:65" s="13" customFormat="1" ht="22.5">
      <c r="B1199" s="205"/>
      <c r="C1199" s="206"/>
      <c r="D1199" s="207" t="s">
        <v>184</v>
      </c>
      <c r="E1199" s="208" t="s">
        <v>1</v>
      </c>
      <c r="F1199" s="209" t="s">
        <v>206</v>
      </c>
      <c r="G1199" s="206"/>
      <c r="H1199" s="208" t="s">
        <v>1</v>
      </c>
      <c r="I1199" s="210"/>
      <c r="J1199" s="206"/>
      <c r="K1199" s="206"/>
      <c r="L1199" s="211"/>
      <c r="M1199" s="212"/>
      <c r="N1199" s="213"/>
      <c r="O1199" s="213"/>
      <c r="P1199" s="213"/>
      <c r="Q1199" s="213"/>
      <c r="R1199" s="213"/>
      <c r="S1199" s="213"/>
      <c r="T1199" s="214"/>
      <c r="AT1199" s="215" t="s">
        <v>184</v>
      </c>
      <c r="AU1199" s="215" t="s">
        <v>176</v>
      </c>
      <c r="AV1199" s="13" t="s">
        <v>83</v>
      </c>
      <c r="AW1199" s="13" t="s">
        <v>34</v>
      </c>
      <c r="AX1199" s="13" t="s">
        <v>76</v>
      </c>
      <c r="AY1199" s="215" t="s">
        <v>175</v>
      </c>
    </row>
    <row r="1200" spans="1:65" s="13" customFormat="1" ht="11.25">
      <c r="B1200" s="205"/>
      <c r="C1200" s="206"/>
      <c r="D1200" s="207" t="s">
        <v>184</v>
      </c>
      <c r="E1200" s="208" t="s">
        <v>1</v>
      </c>
      <c r="F1200" s="209" t="s">
        <v>187</v>
      </c>
      <c r="G1200" s="206"/>
      <c r="H1200" s="208" t="s">
        <v>1</v>
      </c>
      <c r="I1200" s="210"/>
      <c r="J1200" s="206"/>
      <c r="K1200" s="206"/>
      <c r="L1200" s="211"/>
      <c r="M1200" s="212"/>
      <c r="N1200" s="213"/>
      <c r="O1200" s="213"/>
      <c r="P1200" s="213"/>
      <c r="Q1200" s="213"/>
      <c r="R1200" s="213"/>
      <c r="S1200" s="213"/>
      <c r="T1200" s="214"/>
      <c r="AT1200" s="215" t="s">
        <v>184</v>
      </c>
      <c r="AU1200" s="215" t="s">
        <v>176</v>
      </c>
      <c r="AV1200" s="13" t="s">
        <v>83</v>
      </c>
      <c r="AW1200" s="13" t="s">
        <v>34</v>
      </c>
      <c r="AX1200" s="13" t="s">
        <v>76</v>
      </c>
      <c r="AY1200" s="215" t="s">
        <v>175</v>
      </c>
    </row>
    <row r="1201" spans="1:65" s="13" customFormat="1" ht="11.25">
      <c r="B1201" s="205"/>
      <c r="C1201" s="206"/>
      <c r="D1201" s="207" t="s">
        <v>184</v>
      </c>
      <c r="E1201" s="208" t="s">
        <v>1</v>
      </c>
      <c r="F1201" s="209" t="s">
        <v>931</v>
      </c>
      <c r="G1201" s="206"/>
      <c r="H1201" s="208" t="s">
        <v>1</v>
      </c>
      <c r="I1201" s="210"/>
      <c r="J1201" s="206"/>
      <c r="K1201" s="206"/>
      <c r="L1201" s="211"/>
      <c r="M1201" s="212"/>
      <c r="N1201" s="213"/>
      <c r="O1201" s="213"/>
      <c r="P1201" s="213"/>
      <c r="Q1201" s="213"/>
      <c r="R1201" s="213"/>
      <c r="S1201" s="213"/>
      <c r="T1201" s="214"/>
      <c r="AT1201" s="215" t="s">
        <v>184</v>
      </c>
      <c r="AU1201" s="215" t="s">
        <v>176</v>
      </c>
      <c r="AV1201" s="13" t="s">
        <v>83</v>
      </c>
      <c r="AW1201" s="13" t="s">
        <v>34</v>
      </c>
      <c r="AX1201" s="13" t="s">
        <v>76</v>
      </c>
      <c r="AY1201" s="215" t="s">
        <v>175</v>
      </c>
    </row>
    <row r="1202" spans="1:65" s="13" customFormat="1" ht="11.25">
      <c r="B1202" s="205"/>
      <c r="C1202" s="206"/>
      <c r="D1202" s="207" t="s">
        <v>184</v>
      </c>
      <c r="E1202" s="208" t="s">
        <v>1</v>
      </c>
      <c r="F1202" s="209" t="s">
        <v>207</v>
      </c>
      <c r="G1202" s="206"/>
      <c r="H1202" s="208" t="s">
        <v>1</v>
      </c>
      <c r="I1202" s="210"/>
      <c r="J1202" s="206"/>
      <c r="K1202" s="206"/>
      <c r="L1202" s="211"/>
      <c r="M1202" s="212"/>
      <c r="N1202" s="213"/>
      <c r="O1202" s="213"/>
      <c r="P1202" s="213"/>
      <c r="Q1202" s="213"/>
      <c r="R1202" s="213"/>
      <c r="S1202" s="213"/>
      <c r="T1202" s="214"/>
      <c r="AT1202" s="215" t="s">
        <v>184</v>
      </c>
      <c r="AU1202" s="215" t="s">
        <v>176</v>
      </c>
      <c r="AV1202" s="13" t="s">
        <v>83</v>
      </c>
      <c r="AW1202" s="13" t="s">
        <v>34</v>
      </c>
      <c r="AX1202" s="13" t="s">
        <v>76</v>
      </c>
      <c r="AY1202" s="215" t="s">
        <v>175</v>
      </c>
    </row>
    <row r="1203" spans="1:65" s="14" customFormat="1" ht="11.25">
      <c r="B1203" s="216"/>
      <c r="C1203" s="217"/>
      <c r="D1203" s="207" t="s">
        <v>184</v>
      </c>
      <c r="E1203" s="218" t="s">
        <v>1</v>
      </c>
      <c r="F1203" s="219" t="s">
        <v>1038</v>
      </c>
      <c r="G1203" s="217"/>
      <c r="H1203" s="220">
        <v>55</v>
      </c>
      <c r="I1203" s="221"/>
      <c r="J1203" s="217"/>
      <c r="K1203" s="217"/>
      <c r="L1203" s="222"/>
      <c r="M1203" s="223"/>
      <c r="N1203" s="224"/>
      <c r="O1203" s="224"/>
      <c r="P1203" s="224"/>
      <c r="Q1203" s="224"/>
      <c r="R1203" s="224"/>
      <c r="S1203" s="224"/>
      <c r="T1203" s="225"/>
      <c r="AT1203" s="226" t="s">
        <v>184</v>
      </c>
      <c r="AU1203" s="226" t="s">
        <v>176</v>
      </c>
      <c r="AV1203" s="14" t="s">
        <v>85</v>
      </c>
      <c r="AW1203" s="14" t="s">
        <v>34</v>
      </c>
      <c r="AX1203" s="14" t="s">
        <v>76</v>
      </c>
      <c r="AY1203" s="226" t="s">
        <v>175</v>
      </c>
    </row>
    <row r="1204" spans="1:65" s="13" customFormat="1" ht="11.25">
      <c r="B1204" s="205"/>
      <c r="C1204" s="206"/>
      <c r="D1204" s="207" t="s">
        <v>184</v>
      </c>
      <c r="E1204" s="208" t="s">
        <v>1</v>
      </c>
      <c r="F1204" s="209" t="s">
        <v>215</v>
      </c>
      <c r="G1204" s="206"/>
      <c r="H1204" s="208" t="s">
        <v>1</v>
      </c>
      <c r="I1204" s="210"/>
      <c r="J1204" s="206"/>
      <c r="K1204" s="206"/>
      <c r="L1204" s="211"/>
      <c r="M1204" s="212"/>
      <c r="N1204" s="213"/>
      <c r="O1204" s="213"/>
      <c r="P1204" s="213"/>
      <c r="Q1204" s="213"/>
      <c r="R1204" s="213"/>
      <c r="S1204" s="213"/>
      <c r="T1204" s="214"/>
      <c r="AT1204" s="215" t="s">
        <v>184</v>
      </c>
      <c r="AU1204" s="215" t="s">
        <v>176</v>
      </c>
      <c r="AV1204" s="13" t="s">
        <v>83</v>
      </c>
      <c r="AW1204" s="13" t="s">
        <v>34</v>
      </c>
      <c r="AX1204" s="13" t="s">
        <v>76</v>
      </c>
      <c r="AY1204" s="215" t="s">
        <v>175</v>
      </c>
    </row>
    <row r="1205" spans="1:65" s="14" customFormat="1" ht="11.25">
      <c r="B1205" s="216"/>
      <c r="C1205" s="217"/>
      <c r="D1205" s="207" t="s">
        <v>184</v>
      </c>
      <c r="E1205" s="218" t="s">
        <v>1</v>
      </c>
      <c r="F1205" s="219" t="s">
        <v>1039</v>
      </c>
      <c r="G1205" s="217"/>
      <c r="H1205" s="220">
        <v>7.75</v>
      </c>
      <c r="I1205" s="221"/>
      <c r="J1205" s="217"/>
      <c r="K1205" s="217"/>
      <c r="L1205" s="222"/>
      <c r="M1205" s="223"/>
      <c r="N1205" s="224"/>
      <c r="O1205" s="224"/>
      <c r="P1205" s="224"/>
      <c r="Q1205" s="224"/>
      <c r="R1205" s="224"/>
      <c r="S1205" s="224"/>
      <c r="T1205" s="225"/>
      <c r="AT1205" s="226" t="s">
        <v>184</v>
      </c>
      <c r="AU1205" s="226" t="s">
        <v>176</v>
      </c>
      <c r="AV1205" s="14" t="s">
        <v>85</v>
      </c>
      <c r="AW1205" s="14" t="s">
        <v>34</v>
      </c>
      <c r="AX1205" s="14" t="s">
        <v>76</v>
      </c>
      <c r="AY1205" s="226" t="s">
        <v>175</v>
      </c>
    </row>
    <row r="1206" spans="1:65" s="2" customFormat="1" ht="37.9" customHeight="1">
      <c r="A1206" s="35"/>
      <c r="B1206" s="36"/>
      <c r="C1206" s="192" t="s">
        <v>1040</v>
      </c>
      <c r="D1206" s="192" t="s">
        <v>178</v>
      </c>
      <c r="E1206" s="193" t="s">
        <v>1041</v>
      </c>
      <c r="F1206" s="194" t="s">
        <v>1042</v>
      </c>
      <c r="G1206" s="195" t="s">
        <v>242</v>
      </c>
      <c r="H1206" s="196">
        <v>371.09899999999999</v>
      </c>
      <c r="I1206" s="197"/>
      <c r="J1206" s="198">
        <f>ROUND(I1206*H1206,2)</f>
        <v>0</v>
      </c>
      <c r="K1206" s="194" t="s">
        <v>224</v>
      </c>
      <c r="L1206" s="40"/>
      <c r="M1206" s="199" t="s">
        <v>1</v>
      </c>
      <c r="N1206" s="200" t="s">
        <v>41</v>
      </c>
      <c r="O1206" s="72"/>
      <c r="P1206" s="201">
        <f>O1206*H1206</f>
        <v>0</v>
      </c>
      <c r="Q1206" s="201">
        <v>0</v>
      </c>
      <c r="R1206" s="201">
        <f>Q1206*H1206</f>
        <v>0</v>
      </c>
      <c r="S1206" s="201">
        <v>0.05</v>
      </c>
      <c r="T1206" s="202">
        <f>S1206*H1206</f>
        <v>18.554950000000002</v>
      </c>
      <c r="U1206" s="35"/>
      <c r="V1206" s="35"/>
      <c r="W1206" s="35"/>
      <c r="X1206" s="35"/>
      <c r="Y1206" s="35"/>
      <c r="Z1206" s="35"/>
      <c r="AA1206" s="35"/>
      <c r="AB1206" s="35"/>
      <c r="AC1206" s="35"/>
      <c r="AD1206" s="35"/>
      <c r="AE1206" s="35"/>
      <c r="AR1206" s="203" t="s">
        <v>182</v>
      </c>
      <c r="AT1206" s="203" t="s">
        <v>178</v>
      </c>
      <c r="AU1206" s="203" t="s">
        <v>176</v>
      </c>
      <c r="AY1206" s="18" t="s">
        <v>175</v>
      </c>
      <c r="BE1206" s="204">
        <f>IF(N1206="základní",J1206,0)</f>
        <v>0</v>
      </c>
      <c r="BF1206" s="204">
        <f>IF(N1206="snížená",J1206,0)</f>
        <v>0</v>
      </c>
      <c r="BG1206" s="204">
        <f>IF(N1206="zákl. přenesená",J1206,0)</f>
        <v>0</v>
      </c>
      <c r="BH1206" s="204">
        <f>IF(N1206="sníž. přenesená",J1206,0)</f>
        <v>0</v>
      </c>
      <c r="BI1206" s="204">
        <f>IF(N1206="nulová",J1206,0)</f>
        <v>0</v>
      </c>
      <c r="BJ1206" s="18" t="s">
        <v>83</v>
      </c>
      <c r="BK1206" s="204">
        <f>ROUND(I1206*H1206,2)</f>
        <v>0</v>
      </c>
      <c r="BL1206" s="18" t="s">
        <v>182</v>
      </c>
      <c r="BM1206" s="203" t="s">
        <v>1043</v>
      </c>
    </row>
    <row r="1207" spans="1:65" s="2" customFormat="1" ht="11.25">
      <c r="A1207" s="35"/>
      <c r="B1207" s="36"/>
      <c r="C1207" s="37"/>
      <c r="D1207" s="227" t="s">
        <v>193</v>
      </c>
      <c r="E1207" s="37"/>
      <c r="F1207" s="228" t="s">
        <v>1044</v>
      </c>
      <c r="G1207" s="37"/>
      <c r="H1207" s="37"/>
      <c r="I1207" s="229"/>
      <c r="J1207" s="37"/>
      <c r="K1207" s="37"/>
      <c r="L1207" s="40"/>
      <c r="M1207" s="230"/>
      <c r="N1207" s="231"/>
      <c r="O1207" s="72"/>
      <c r="P1207" s="72"/>
      <c r="Q1207" s="72"/>
      <c r="R1207" s="72"/>
      <c r="S1207" s="72"/>
      <c r="T1207" s="73"/>
      <c r="U1207" s="35"/>
      <c r="V1207" s="35"/>
      <c r="W1207" s="35"/>
      <c r="X1207" s="35"/>
      <c r="Y1207" s="35"/>
      <c r="Z1207" s="35"/>
      <c r="AA1207" s="35"/>
      <c r="AB1207" s="35"/>
      <c r="AC1207" s="35"/>
      <c r="AD1207" s="35"/>
      <c r="AE1207" s="35"/>
      <c r="AT1207" s="18" t="s">
        <v>193</v>
      </c>
      <c r="AU1207" s="18" t="s">
        <v>176</v>
      </c>
    </row>
    <row r="1208" spans="1:65" s="13" customFormat="1" ht="22.5">
      <c r="B1208" s="205"/>
      <c r="C1208" s="206"/>
      <c r="D1208" s="207" t="s">
        <v>184</v>
      </c>
      <c r="E1208" s="208" t="s">
        <v>1</v>
      </c>
      <c r="F1208" s="209" t="s">
        <v>206</v>
      </c>
      <c r="G1208" s="206"/>
      <c r="H1208" s="208" t="s">
        <v>1</v>
      </c>
      <c r="I1208" s="210"/>
      <c r="J1208" s="206"/>
      <c r="K1208" s="206"/>
      <c r="L1208" s="211"/>
      <c r="M1208" s="212"/>
      <c r="N1208" s="213"/>
      <c r="O1208" s="213"/>
      <c r="P1208" s="213"/>
      <c r="Q1208" s="213"/>
      <c r="R1208" s="213"/>
      <c r="S1208" s="213"/>
      <c r="T1208" s="214"/>
      <c r="AT1208" s="215" t="s">
        <v>184</v>
      </c>
      <c r="AU1208" s="215" t="s">
        <v>176</v>
      </c>
      <c r="AV1208" s="13" t="s">
        <v>83</v>
      </c>
      <c r="AW1208" s="13" t="s">
        <v>34</v>
      </c>
      <c r="AX1208" s="13" t="s">
        <v>76</v>
      </c>
      <c r="AY1208" s="215" t="s">
        <v>175</v>
      </c>
    </row>
    <row r="1209" spans="1:65" s="13" customFormat="1" ht="11.25">
      <c r="B1209" s="205"/>
      <c r="C1209" s="206"/>
      <c r="D1209" s="207" t="s">
        <v>184</v>
      </c>
      <c r="E1209" s="208" t="s">
        <v>1</v>
      </c>
      <c r="F1209" s="209" t="s">
        <v>187</v>
      </c>
      <c r="G1209" s="206"/>
      <c r="H1209" s="208" t="s">
        <v>1</v>
      </c>
      <c r="I1209" s="210"/>
      <c r="J1209" s="206"/>
      <c r="K1209" s="206"/>
      <c r="L1209" s="211"/>
      <c r="M1209" s="212"/>
      <c r="N1209" s="213"/>
      <c r="O1209" s="213"/>
      <c r="P1209" s="213"/>
      <c r="Q1209" s="213"/>
      <c r="R1209" s="213"/>
      <c r="S1209" s="213"/>
      <c r="T1209" s="214"/>
      <c r="AT1209" s="215" t="s">
        <v>184</v>
      </c>
      <c r="AU1209" s="215" t="s">
        <v>176</v>
      </c>
      <c r="AV1209" s="13" t="s">
        <v>83</v>
      </c>
      <c r="AW1209" s="13" t="s">
        <v>34</v>
      </c>
      <c r="AX1209" s="13" t="s">
        <v>76</v>
      </c>
      <c r="AY1209" s="215" t="s">
        <v>175</v>
      </c>
    </row>
    <row r="1210" spans="1:65" s="13" customFormat="1" ht="11.25">
      <c r="B1210" s="205"/>
      <c r="C1210" s="206"/>
      <c r="D1210" s="207" t="s">
        <v>184</v>
      </c>
      <c r="E1210" s="208" t="s">
        <v>1</v>
      </c>
      <c r="F1210" s="209" t="s">
        <v>1045</v>
      </c>
      <c r="G1210" s="206"/>
      <c r="H1210" s="208" t="s">
        <v>1</v>
      </c>
      <c r="I1210" s="210"/>
      <c r="J1210" s="206"/>
      <c r="K1210" s="206"/>
      <c r="L1210" s="211"/>
      <c r="M1210" s="212"/>
      <c r="N1210" s="213"/>
      <c r="O1210" s="213"/>
      <c r="P1210" s="213"/>
      <c r="Q1210" s="213"/>
      <c r="R1210" s="213"/>
      <c r="S1210" s="213"/>
      <c r="T1210" s="214"/>
      <c r="AT1210" s="215" t="s">
        <v>184</v>
      </c>
      <c r="AU1210" s="215" t="s">
        <v>176</v>
      </c>
      <c r="AV1210" s="13" t="s">
        <v>83</v>
      </c>
      <c r="AW1210" s="13" t="s">
        <v>34</v>
      </c>
      <c r="AX1210" s="13" t="s">
        <v>76</v>
      </c>
      <c r="AY1210" s="215" t="s">
        <v>175</v>
      </c>
    </row>
    <row r="1211" spans="1:65" s="14" customFormat="1" ht="11.25">
      <c r="B1211" s="216"/>
      <c r="C1211" s="217"/>
      <c r="D1211" s="207" t="s">
        <v>184</v>
      </c>
      <c r="E1211" s="218" t="s">
        <v>1</v>
      </c>
      <c r="F1211" s="219" t="s">
        <v>1046</v>
      </c>
      <c r="G1211" s="217"/>
      <c r="H1211" s="220">
        <v>171.54400000000001</v>
      </c>
      <c r="I1211" s="221"/>
      <c r="J1211" s="217"/>
      <c r="K1211" s="217"/>
      <c r="L1211" s="222"/>
      <c r="M1211" s="223"/>
      <c r="N1211" s="224"/>
      <c r="O1211" s="224"/>
      <c r="P1211" s="224"/>
      <c r="Q1211" s="224"/>
      <c r="R1211" s="224"/>
      <c r="S1211" s="224"/>
      <c r="T1211" s="225"/>
      <c r="AT1211" s="226" t="s">
        <v>184</v>
      </c>
      <c r="AU1211" s="226" t="s">
        <v>176</v>
      </c>
      <c r="AV1211" s="14" t="s">
        <v>85</v>
      </c>
      <c r="AW1211" s="14" t="s">
        <v>34</v>
      </c>
      <c r="AX1211" s="14" t="s">
        <v>76</v>
      </c>
      <c r="AY1211" s="226" t="s">
        <v>175</v>
      </c>
    </row>
    <row r="1212" spans="1:65" s="14" customFormat="1" ht="11.25">
      <c r="B1212" s="216"/>
      <c r="C1212" s="217"/>
      <c r="D1212" s="207" t="s">
        <v>184</v>
      </c>
      <c r="E1212" s="218" t="s">
        <v>1</v>
      </c>
      <c r="F1212" s="219" t="s">
        <v>1047</v>
      </c>
      <c r="G1212" s="217"/>
      <c r="H1212" s="220">
        <v>54.448</v>
      </c>
      <c r="I1212" s="221"/>
      <c r="J1212" s="217"/>
      <c r="K1212" s="217"/>
      <c r="L1212" s="222"/>
      <c r="M1212" s="223"/>
      <c r="N1212" s="224"/>
      <c r="O1212" s="224"/>
      <c r="P1212" s="224"/>
      <c r="Q1212" s="224"/>
      <c r="R1212" s="224"/>
      <c r="S1212" s="224"/>
      <c r="T1212" s="225"/>
      <c r="AT1212" s="226" t="s">
        <v>184</v>
      </c>
      <c r="AU1212" s="226" t="s">
        <v>176</v>
      </c>
      <c r="AV1212" s="14" t="s">
        <v>85</v>
      </c>
      <c r="AW1212" s="14" t="s">
        <v>34</v>
      </c>
      <c r="AX1212" s="14" t="s">
        <v>76</v>
      </c>
      <c r="AY1212" s="226" t="s">
        <v>175</v>
      </c>
    </row>
    <row r="1213" spans="1:65" s="14" customFormat="1" ht="11.25">
      <c r="B1213" s="216"/>
      <c r="C1213" s="217"/>
      <c r="D1213" s="207" t="s">
        <v>184</v>
      </c>
      <c r="E1213" s="218" t="s">
        <v>1</v>
      </c>
      <c r="F1213" s="219" t="s">
        <v>1048</v>
      </c>
      <c r="G1213" s="217"/>
      <c r="H1213" s="220">
        <v>42.64</v>
      </c>
      <c r="I1213" s="221"/>
      <c r="J1213" s="217"/>
      <c r="K1213" s="217"/>
      <c r="L1213" s="222"/>
      <c r="M1213" s="223"/>
      <c r="N1213" s="224"/>
      <c r="O1213" s="224"/>
      <c r="P1213" s="224"/>
      <c r="Q1213" s="224"/>
      <c r="R1213" s="224"/>
      <c r="S1213" s="224"/>
      <c r="T1213" s="225"/>
      <c r="AT1213" s="226" t="s">
        <v>184</v>
      </c>
      <c r="AU1213" s="226" t="s">
        <v>176</v>
      </c>
      <c r="AV1213" s="14" t="s">
        <v>85</v>
      </c>
      <c r="AW1213" s="14" t="s">
        <v>34</v>
      </c>
      <c r="AX1213" s="14" t="s">
        <v>76</v>
      </c>
      <c r="AY1213" s="226" t="s">
        <v>175</v>
      </c>
    </row>
    <row r="1214" spans="1:65" s="14" customFormat="1" ht="11.25">
      <c r="B1214" s="216"/>
      <c r="C1214" s="217"/>
      <c r="D1214" s="207" t="s">
        <v>184</v>
      </c>
      <c r="E1214" s="218" t="s">
        <v>1</v>
      </c>
      <c r="F1214" s="219" t="s">
        <v>1049</v>
      </c>
      <c r="G1214" s="217"/>
      <c r="H1214" s="220">
        <v>40.015999999999998</v>
      </c>
      <c r="I1214" s="221"/>
      <c r="J1214" s="217"/>
      <c r="K1214" s="217"/>
      <c r="L1214" s="222"/>
      <c r="M1214" s="223"/>
      <c r="N1214" s="224"/>
      <c r="O1214" s="224"/>
      <c r="P1214" s="224"/>
      <c r="Q1214" s="224"/>
      <c r="R1214" s="224"/>
      <c r="S1214" s="224"/>
      <c r="T1214" s="225"/>
      <c r="AT1214" s="226" t="s">
        <v>184</v>
      </c>
      <c r="AU1214" s="226" t="s">
        <v>176</v>
      </c>
      <c r="AV1214" s="14" t="s">
        <v>85</v>
      </c>
      <c r="AW1214" s="14" t="s">
        <v>34</v>
      </c>
      <c r="AX1214" s="14" t="s">
        <v>76</v>
      </c>
      <c r="AY1214" s="226" t="s">
        <v>175</v>
      </c>
    </row>
    <row r="1215" spans="1:65" s="14" customFormat="1" ht="11.25">
      <c r="B1215" s="216"/>
      <c r="C1215" s="217"/>
      <c r="D1215" s="207" t="s">
        <v>184</v>
      </c>
      <c r="E1215" s="218" t="s">
        <v>1</v>
      </c>
      <c r="F1215" s="219" t="s">
        <v>1050</v>
      </c>
      <c r="G1215" s="217"/>
      <c r="H1215" s="220">
        <v>62.4512</v>
      </c>
      <c r="I1215" s="221"/>
      <c r="J1215" s="217"/>
      <c r="K1215" s="217"/>
      <c r="L1215" s="222"/>
      <c r="M1215" s="223"/>
      <c r="N1215" s="224"/>
      <c r="O1215" s="224"/>
      <c r="P1215" s="224"/>
      <c r="Q1215" s="224"/>
      <c r="R1215" s="224"/>
      <c r="S1215" s="224"/>
      <c r="T1215" s="225"/>
      <c r="AT1215" s="226" t="s">
        <v>184</v>
      </c>
      <c r="AU1215" s="226" t="s">
        <v>176</v>
      </c>
      <c r="AV1215" s="14" t="s">
        <v>85</v>
      </c>
      <c r="AW1215" s="14" t="s">
        <v>34</v>
      </c>
      <c r="AX1215" s="14" t="s">
        <v>76</v>
      </c>
      <c r="AY1215" s="226" t="s">
        <v>175</v>
      </c>
    </row>
    <row r="1216" spans="1:65" s="2" customFormat="1" ht="37.9" customHeight="1">
      <c r="A1216" s="35"/>
      <c r="B1216" s="36"/>
      <c r="C1216" s="192" t="s">
        <v>1051</v>
      </c>
      <c r="D1216" s="192" t="s">
        <v>178</v>
      </c>
      <c r="E1216" s="193" t="s">
        <v>1052</v>
      </c>
      <c r="F1216" s="194" t="s">
        <v>1053</v>
      </c>
      <c r="G1216" s="195" t="s">
        <v>242</v>
      </c>
      <c r="H1216" s="196">
        <v>325.041</v>
      </c>
      <c r="I1216" s="197"/>
      <c r="J1216" s="198">
        <f>ROUND(I1216*H1216,2)</f>
        <v>0</v>
      </c>
      <c r="K1216" s="194" t="s">
        <v>224</v>
      </c>
      <c r="L1216" s="40"/>
      <c r="M1216" s="199" t="s">
        <v>1</v>
      </c>
      <c r="N1216" s="200" t="s">
        <v>41</v>
      </c>
      <c r="O1216" s="72"/>
      <c r="P1216" s="201">
        <f>O1216*H1216</f>
        <v>0</v>
      </c>
      <c r="Q1216" s="201">
        <v>0</v>
      </c>
      <c r="R1216" s="201">
        <f>Q1216*H1216</f>
        <v>0</v>
      </c>
      <c r="S1216" s="201">
        <v>0.01</v>
      </c>
      <c r="T1216" s="202">
        <f>S1216*H1216</f>
        <v>3.25041</v>
      </c>
      <c r="U1216" s="35"/>
      <c r="V1216" s="35"/>
      <c r="W1216" s="35"/>
      <c r="X1216" s="35"/>
      <c r="Y1216" s="35"/>
      <c r="Z1216" s="35"/>
      <c r="AA1216" s="35"/>
      <c r="AB1216" s="35"/>
      <c r="AC1216" s="35"/>
      <c r="AD1216" s="35"/>
      <c r="AE1216" s="35"/>
      <c r="AR1216" s="203" t="s">
        <v>182</v>
      </c>
      <c r="AT1216" s="203" t="s">
        <v>178</v>
      </c>
      <c r="AU1216" s="203" t="s">
        <v>176</v>
      </c>
      <c r="AY1216" s="18" t="s">
        <v>175</v>
      </c>
      <c r="BE1216" s="204">
        <f>IF(N1216="základní",J1216,0)</f>
        <v>0</v>
      </c>
      <c r="BF1216" s="204">
        <f>IF(N1216="snížená",J1216,0)</f>
        <v>0</v>
      </c>
      <c r="BG1216" s="204">
        <f>IF(N1216="zákl. přenesená",J1216,0)</f>
        <v>0</v>
      </c>
      <c r="BH1216" s="204">
        <f>IF(N1216="sníž. přenesená",J1216,0)</f>
        <v>0</v>
      </c>
      <c r="BI1216" s="204">
        <f>IF(N1216="nulová",J1216,0)</f>
        <v>0</v>
      </c>
      <c r="BJ1216" s="18" t="s">
        <v>83</v>
      </c>
      <c r="BK1216" s="204">
        <f>ROUND(I1216*H1216,2)</f>
        <v>0</v>
      </c>
      <c r="BL1216" s="18" t="s">
        <v>182</v>
      </c>
      <c r="BM1216" s="203" t="s">
        <v>1054</v>
      </c>
    </row>
    <row r="1217" spans="1:65" s="2" customFormat="1" ht="11.25">
      <c r="A1217" s="35"/>
      <c r="B1217" s="36"/>
      <c r="C1217" s="37"/>
      <c r="D1217" s="227" t="s">
        <v>193</v>
      </c>
      <c r="E1217" s="37"/>
      <c r="F1217" s="228" t="s">
        <v>1055</v>
      </c>
      <c r="G1217" s="37"/>
      <c r="H1217" s="37"/>
      <c r="I1217" s="229"/>
      <c r="J1217" s="37"/>
      <c r="K1217" s="37"/>
      <c r="L1217" s="40"/>
      <c r="M1217" s="230"/>
      <c r="N1217" s="231"/>
      <c r="O1217" s="72"/>
      <c r="P1217" s="72"/>
      <c r="Q1217" s="72"/>
      <c r="R1217" s="72"/>
      <c r="S1217" s="72"/>
      <c r="T1217" s="73"/>
      <c r="U1217" s="35"/>
      <c r="V1217" s="35"/>
      <c r="W1217" s="35"/>
      <c r="X1217" s="35"/>
      <c r="Y1217" s="35"/>
      <c r="Z1217" s="35"/>
      <c r="AA1217" s="35"/>
      <c r="AB1217" s="35"/>
      <c r="AC1217" s="35"/>
      <c r="AD1217" s="35"/>
      <c r="AE1217" s="35"/>
      <c r="AT1217" s="18" t="s">
        <v>193</v>
      </c>
      <c r="AU1217" s="18" t="s">
        <v>176</v>
      </c>
    </row>
    <row r="1218" spans="1:65" s="13" customFormat="1" ht="22.5">
      <c r="B1218" s="205"/>
      <c r="C1218" s="206"/>
      <c r="D1218" s="207" t="s">
        <v>184</v>
      </c>
      <c r="E1218" s="208" t="s">
        <v>1</v>
      </c>
      <c r="F1218" s="209" t="s">
        <v>206</v>
      </c>
      <c r="G1218" s="206"/>
      <c r="H1218" s="208" t="s">
        <v>1</v>
      </c>
      <c r="I1218" s="210"/>
      <c r="J1218" s="206"/>
      <c r="K1218" s="206"/>
      <c r="L1218" s="211"/>
      <c r="M1218" s="212"/>
      <c r="N1218" s="213"/>
      <c r="O1218" s="213"/>
      <c r="P1218" s="213"/>
      <c r="Q1218" s="213"/>
      <c r="R1218" s="213"/>
      <c r="S1218" s="213"/>
      <c r="T1218" s="214"/>
      <c r="AT1218" s="215" t="s">
        <v>184</v>
      </c>
      <c r="AU1218" s="215" t="s">
        <v>176</v>
      </c>
      <c r="AV1218" s="13" t="s">
        <v>83</v>
      </c>
      <c r="AW1218" s="13" t="s">
        <v>34</v>
      </c>
      <c r="AX1218" s="13" t="s">
        <v>76</v>
      </c>
      <c r="AY1218" s="215" t="s">
        <v>175</v>
      </c>
    </row>
    <row r="1219" spans="1:65" s="13" customFormat="1" ht="11.25">
      <c r="B1219" s="205"/>
      <c r="C1219" s="206"/>
      <c r="D1219" s="207" t="s">
        <v>184</v>
      </c>
      <c r="E1219" s="208" t="s">
        <v>1</v>
      </c>
      <c r="F1219" s="209" t="s">
        <v>187</v>
      </c>
      <c r="G1219" s="206"/>
      <c r="H1219" s="208" t="s">
        <v>1</v>
      </c>
      <c r="I1219" s="210"/>
      <c r="J1219" s="206"/>
      <c r="K1219" s="206"/>
      <c r="L1219" s="211"/>
      <c r="M1219" s="212"/>
      <c r="N1219" s="213"/>
      <c r="O1219" s="213"/>
      <c r="P1219" s="213"/>
      <c r="Q1219" s="213"/>
      <c r="R1219" s="213"/>
      <c r="S1219" s="213"/>
      <c r="T1219" s="214"/>
      <c r="AT1219" s="215" t="s">
        <v>184</v>
      </c>
      <c r="AU1219" s="215" t="s">
        <v>176</v>
      </c>
      <c r="AV1219" s="13" t="s">
        <v>83</v>
      </c>
      <c r="AW1219" s="13" t="s">
        <v>34</v>
      </c>
      <c r="AX1219" s="13" t="s">
        <v>76</v>
      </c>
      <c r="AY1219" s="215" t="s">
        <v>175</v>
      </c>
    </row>
    <row r="1220" spans="1:65" s="13" customFormat="1" ht="11.25">
      <c r="B1220" s="205"/>
      <c r="C1220" s="206"/>
      <c r="D1220" s="207" t="s">
        <v>184</v>
      </c>
      <c r="E1220" s="208" t="s">
        <v>1</v>
      </c>
      <c r="F1220" s="209" t="s">
        <v>207</v>
      </c>
      <c r="G1220" s="206"/>
      <c r="H1220" s="208" t="s">
        <v>1</v>
      </c>
      <c r="I1220" s="210"/>
      <c r="J1220" s="206"/>
      <c r="K1220" s="206"/>
      <c r="L1220" s="211"/>
      <c r="M1220" s="212"/>
      <c r="N1220" s="213"/>
      <c r="O1220" s="213"/>
      <c r="P1220" s="213"/>
      <c r="Q1220" s="213"/>
      <c r="R1220" s="213"/>
      <c r="S1220" s="213"/>
      <c r="T1220" s="214"/>
      <c r="AT1220" s="215" t="s">
        <v>184</v>
      </c>
      <c r="AU1220" s="215" t="s">
        <v>176</v>
      </c>
      <c r="AV1220" s="13" t="s">
        <v>83</v>
      </c>
      <c r="AW1220" s="13" t="s">
        <v>34</v>
      </c>
      <c r="AX1220" s="13" t="s">
        <v>76</v>
      </c>
      <c r="AY1220" s="215" t="s">
        <v>175</v>
      </c>
    </row>
    <row r="1221" spans="1:65" s="14" customFormat="1" ht="11.25">
      <c r="B1221" s="216"/>
      <c r="C1221" s="217"/>
      <c r="D1221" s="207" t="s">
        <v>184</v>
      </c>
      <c r="E1221" s="218" t="s">
        <v>1</v>
      </c>
      <c r="F1221" s="219" t="s">
        <v>1056</v>
      </c>
      <c r="G1221" s="217"/>
      <c r="H1221" s="220">
        <v>45.526400000000002</v>
      </c>
      <c r="I1221" s="221"/>
      <c r="J1221" s="217"/>
      <c r="K1221" s="217"/>
      <c r="L1221" s="222"/>
      <c r="M1221" s="223"/>
      <c r="N1221" s="224"/>
      <c r="O1221" s="224"/>
      <c r="P1221" s="224"/>
      <c r="Q1221" s="224"/>
      <c r="R1221" s="224"/>
      <c r="S1221" s="224"/>
      <c r="T1221" s="225"/>
      <c r="AT1221" s="226" t="s">
        <v>184</v>
      </c>
      <c r="AU1221" s="226" t="s">
        <v>176</v>
      </c>
      <c r="AV1221" s="14" t="s">
        <v>85</v>
      </c>
      <c r="AW1221" s="14" t="s">
        <v>34</v>
      </c>
      <c r="AX1221" s="14" t="s">
        <v>76</v>
      </c>
      <c r="AY1221" s="226" t="s">
        <v>175</v>
      </c>
    </row>
    <row r="1222" spans="1:65" s="14" customFormat="1" ht="11.25">
      <c r="B1222" s="216"/>
      <c r="C1222" s="217"/>
      <c r="D1222" s="207" t="s">
        <v>184</v>
      </c>
      <c r="E1222" s="218" t="s">
        <v>1</v>
      </c>
      <c r="F1222" s="219" t="s">
        <v>1057</v>
      </c>
      <c r="G1222" s="217"/>
      <c r="H1222" s="220">
        <v>54.448</v>
      </c>
      <c r="I1222" s="221"/>
      <c r="J1222" s="217"/>
      <c r="K1222" s="217"/>
      <c r="L1222" s="222"/>
      <c r="M1222" s="223"/>
      <c r="N1222" s="224"/>
      <c r="O1222" s="224"/>
      <c r="P1222" s="224"/>
      <c r="Q1222" s="224"/>
      <c r="R1222" s="224"/>
      <c r="S1222" s="224"/>
      <c r="T1222" s="225"/>
      <c r="AT1222" s="226" t="s">
        <v>184</v>
      </c>
      <c r="AU1222" s="226" t="s">
        <v>176</v>
      </c>
      <c r="AV1222" s="14" t="s">
        <v>85</v>
      </c>
      <c r="AW1222" s="14" t="s">
        <v>34</v>
      </c>
      <c r="AX1222" s="14" t="s">
        <v>76</v>
      </c>
      <c r="AY1222" s="226" t="s">
        <v>175</v>
      </c>
    </row>
    <row r="1223" spans="1:65" s="13" customFormat="1" ht="11.25">
      <c r="B1223" s="205"/>
      <c r="C1223" s="206"/>
      <c r="D1223" s="207" t="s">
        <v>184</v>
      </c>
      <c r="E1223" s="208" t="s">
        <v>1</v>
      </c>
      <c r="F1223" s="209" t="s">
        <v>215</v>
      </c>
      <c r="G1223" s="206"/>
      <c r="H1223" s="208" t="s">
        <v>1</v>
      </c>
      <c r="I1223" s="210"/>
      <c r="J1223" s="206"/>
      <c r="K1223" s="206"/>
      <c r="L1223" s="211"/>
      <c r="M1223" s="212"/>
      <c r="N1223" s="213"/>
      <c r="O1223" s="213"/>
      <c r="P1223" s="213"/>
      <c r="Q1223" s="213"/>
      <c r="R1223" s="213"/>
      <c r="S1223" s="213"/>
      <c r="T1223" s="214"/>
      <c r="AT1223" s="215" t="s">
        <v>184</v>
      </c>
      <c r="AU1223" s="215" t="s">
        <v>176</v>
      </c>
      <c r="AV1223" s="13" t="s">
        <v>83</v>
      </c>
      <c r="AW1223" s="13" t="s">
        <v>34</v>
      </c>
      <c r="AX1223" s="13" t="s">
        <v>76</v>
      </c>
      <c r="AY1223" s="215" t="s">
        <v>175</v>
      </c>
    </row>
    <row r="1224" spans="1:65" s="14" customFormat="1" ht="11.25">
      <c r="B1224" s="216"/>
      <c r="C1224" s="217"/>
      <c r="D1224" s="207" t="s">
        <v>184</v>
      </c>
      <c r="E1224" s="218" t="s">
        <v>1</v>
      </c>
      <c r="F1224" s="219" t="s">
        <v>1058</v>
      </c>
      <c r="G1224" s="217"/>
      <c r="H1224" s="220">
        <v>152.40199999999999</v>
      </c>
      <c r="I1224" s="221"/>
      <c r="J1224" s="217"/>
      <c r="K1224" s="217"/>
      <c r="L1224" s="222"/>
      <c r="M1224" s="223"/>
      <c r="N1224" s="224"/>
      <c r="O1224" s="224"/>
      <c r="P1224" s="224"/>
      <c r="Q1224" s="224"/>
      <c r="R1224" s="224"/>
      <c r="S1224" s="224"/>
      <c r="T1224" s="225"/>
      <c r="AT1224" s="226" t="s">
        <v>184</v>
      </c>
      <c r="AU1224" s="226" t="s">
        <v>176</v>
      </c>
      <c r="AV1224" s="14" t="s">
        <v>85</v>
      </c>
      <c r="AW1224" s="14" t="s">
        <v>34</v>
      </c>
      <c r="AX1224" s="14" t="s">
        <v>76</v>
      </c>
      <c r="AY1224" s="226" t="s">
        <v>175</v>
      </c>
    </row>
    <row r="1225" spans="1:65" s="14" customFormat="1" ht="11.25">
      <c r="B1225" s="216"/>
      <c r="C1225" s="217"/>
      <c r="D1225" s="207" t="s">
        <v>184</v>
      </c>
      <c r="E1225" s="218" t="s">
        <v>1</v>
      </c>
      <c r="F1225" s="219" t="s">
        <v>347</v>
      </c>
      <c r="G1225" s="217"/>
      <c r="H1225" s="220">
        <v>72.664599999999993</v>
      </c>
      <c r="I1225" s="221"/>
      <c r="J1225" s="217"/>
      <c r="K1225" s="217"/>
      <c r="L1225" s="222"/>
      <c r="M1225" s="223"/>
      <c r="N1225" s="224"/>
      <c r="O1225" s="224"/>
      <c r="P1225" s="224"/>
      <c r="Q1225" s="224"/>
      <c r="R1225" s="224"/>
      <c r="S1225" s="224"/>
      <c r="T1225" s="225"/>
      <c r="AT1225" s="226" t="s">
        <v>184</v>
      </c>
      <c r="AU1225" s="226" t="s">
        <v>176</v>
      </c>
      <c r="AV1225" s="14" t="s">
        <v>85</v>
      </c>
      <c r="AW1225" s="14" t="s">
        <v>34</v>
      </c>
      <c r="AX1225" s="14" t="s">
        <v>76</v>
      </c>
      <c r="AY1225" s="226" t="s">
        <v>175</v>
      </c>
    </row>
    <row r="1226" spans="1:65" s="2" customFormat="1" ht="24.2" customHeight="1">
      <c r="A1226" s="35"/>
      <c r="B1226" s="36"/>
      <c r="C1226" s="192" t="s">
        <v>1059</v>
      </c>
      <c r="D1226" s="192" t="s">
        <v>178</v>
      </c>
      <c r="E1226" s="193" t="s">
        <v>1060</v>
      </c>
      <c r="F1226" s="194" t="s">
        <v>1061</v>
      </c>
      <c r="G1226" s="195" t="s">
        <v>242</v>
      </c>
      <c r="H1226" s="196">
        <v>119.678</v>
      </c>
      <c r="I1226" s="197"/>
      <c r="J1226" s="198">
        <f>ROUND(I1226*H1226,2)</f>
        <v>0</v>
      </c>
      <c r="K1226" s="194" t="s">
        <v>224</v>
      </c>
      <c r="L1226" s="40"/>
      <c r="M1226" s="199" t="s">
        <v>1</v>
      </c>
      <c r="N1226" s="200" t="s">
        <v>41</v>
      </c>
      <c r="O1226" s="72"/>
      <c r="P1226" s="201">
        <f>O1226*H1226</f>
        <v>0</v>
      </c>
      <c r="Q1226" s="201">
        <v>0</v>
      </c>
      <c r="R1226" s="201">
        <f>Q1226*H1226</f>
        <v>0</v>
      </c>
      <c r="S1226" s="201">
        <v>6.8000000000000005E-2</v>
      </c>
      <c r="T1226" s="202">
        <f>S1226*H1226</f>
        <v>8.1381040000000002</v>
      </c>
      <c r="U1226" s="35"/>
      <c r="V1226" s="35"/>
      <c r="W1226" s="35"/>
      <c r="X1226" s="35"/>
      <c r="Y1226" s="35"/>
      <c r="Z1226" s="35"/>
      <c r="AA1226" s="35"/>
      <c r="AB1226" s="35"/>
      <c r="AC1226" s="35"/>
      <c r="AD1226" s="35"/>
      <c r="AE1226" s="35"/>
      <c r="AR1226" s="203" t="s">
        <v>182</v>
      </c>
      <c r="AT1226" s="203" t="s">
        <v>178</v>
      </c>
      <c r="AU1226" s="203" t="s">
        <v>176</v>
      </c>
      <c r="AY1226" s="18" t="s">
        <v>175</v>
      </c>
      <c r="BE1226" s="204">
        <f>IF(N1226="základní",J1226,0)</f>
        <v>0</v>
      </c>
      <c r="BF1226" s="204">
        <f>IF(N1226="snížená",J1226,0)</f>
        <v>0</v>
      </c>
      <c r="BG1226" s="204">
        <f>IF(N1226="zákl. přenesená",J1226,0)</f>
        <v>0</v>
      </c>
      <c r="BH1226" s="204">
        <f>IF(N1226="sníž. přenesená",J1226,0)</f>
        <v>0</v>
      </c>
      <c r="BI1226" s="204">
        <f>IF(N1226="nulová",J1226,0)</f>
        <v>0</v>
      </c>
      <c r="BJ1226" s="18" t="s">
        <v>83</v>
      </c>
      <c r="BK1226" s="204">
        <f>ROUND(I1226*H1226,2)</f>
        <v>0</v>
      </c>
      <c r="BL1226" s="18" t="s">
        <v>182</v>
      </c>
      <c r="BM1226" s="203" t="s">
        <v>1062</v>
      </c>
    </row>
    <row r="1227" spans="1:65" s="2" customFormat="1" ht="11.25">
      <c r="A1227" s="35"/>
      <c r="B1227" s="36"/>
      <c r="C1227" s="37"/>
      <c r="D1227" s="227" t="s">
        <v>193</v>
      </c>
      <c r="E1227" s="37"/>
      <c r="F1227" s="228" t="s">
        <v>1063</v>
      </c>
      <c r="G1227" s="37"/>
      <c r="H1227" s="37"/>
      <c r="I1227" s="229"/>
      <c r="J1227" s="37"/>
      <c r="K1227" s="37"/>
      <c r="L1227" s="40"/>
      <c r="M1227" s="230"/>
      <c r="N1227" s="231"/>
      <c r="O1227" s="72"/>
      <c r="P1227" s="72"/>
      <c r="Q1227" s="72"/>
      <c r="R1227" s="72"/>
      <c r="S1227" s="72"/>
      <c r="T1227" s="73"/>
      <c r="U1227" s="35"/>
      <c r="V1227" s="35"/>
      <c r="W1227" s="35"/>
      <c r="X1227" s="35"/>
      <c r="Y1227" s="35"/>
      <c r="Z1227" s="35"/>
      <c r="AA1227" s="35"/>
      <c r="AB1227" s="35"/>
      <c r="AC1227" s="35"/>
      <c r="AD1227" s="35"/>
      <c r="AE1227" s="35"/>
      <c r="AT1227" s="18" t="s">
        <v>193</v>
      </c>
      <c r="AU1227" s="18" t="s">
        <v>176</v>
      </c>
    </row>
    <row r="1228" spans="1:65" s="13" customFormat="1" ht="22.5">
      <c r="B1228" s="205"/>
      <c r="C1228" s="206"/>
      <c r="D1228" s="207" t="s">
        <v>184</v>
      </c>
      <c r="E1228" s="208" t="s">
        <v>1</v>
      </c>
      <c r="F1228" s="209" t="s">
        <v>206</v>
      </c>
      <c r="G1228" s="206"/>
      <c r="H1228" s="208" t="s">
        <v>1</v>
      </c>
      <c r="I1228" s="210"/>
      <c r="J1228" s="206"/>
      <c r="K1228" s="206"/>
      <c r="L1228" s="211"/>
      <c r="M1228" s="212"/>
      <c r="N1228" s="213"/>
      <c r="O1228" s="213"/>
      <c r="P1228" s="213"/>
      <c r="Q1228" s="213"/>
      <c r="R1228" s="213"/>
      <c r="S1228" s="213"/>
      <c r="T1228" s="214"/>
      <c r="AT1228" s="215" t="s">
        <v>184</v>
      </c>
      <c r="AU1228" s="215" t="s">
        <v>176</v>
      </c>
      <c r="AV1228" s="13" t="s">
        <v>83</v>
      </c>
      <c r="AW1228" s="13" t="s">
        <v>34</v>
      </c>
      <c r="AX1228" s="13" t="s">
        <v>76</v>
      </c>
      <c r="AY1228" s="215" t="s">
        <v>175</v>
      </c>
    </row>
    <row r="1229" spans="1:65" s="13" customFormat="1" ht="11.25">
      <c r="B1229" s="205"/>
      <c r="C1229" s="206"/>
      <c r="D1229" s="207" t="s">
        <v>184</v>
      </c>
      <c r="E1229" s="208" t="s">
        <v>1</v>
      </c>
      <c r="F1229" s="209" t="s">
        <v>187</v>
      </c>
      <c r="G1229" s="206"/>
      <c r="H1229" s="208" t="s">
        <v>1</v>
      </c>
      <c r="I1229" s="210"/>
      <c r="J1229" s="206"/>
      <c r="K1229" s="206"/>
      <c r="L1229" s="211"/>
      <c r="M1229" s="212"/>
      <c r="N1229" s="213"/>
      <c r="O1229" s="213"/>
      <c r="P1229" s="213"/>
      <c r="Q1229" s="213"/>
      <c r="R1229" s="213"/>
      <c r="S1229" s="213"/>
      <c r="T1229" s="214"/>
      <c r="AT1229" s="215" t="s">
        <v>184</v>
      </c>
      <c r="AU1229" s="215" t="s">
        <v>176</v>
      </c>
      <c r="AV1229" s="13" t="s">
        <v>83</v>
      </c>
      <c r="AW1229" s="13" t="s">
        <v>34</v>
      </c>
      <c r="AX1229" s="13" t="s">
        <v>76</v>
      </c>
      <c r="AY1229" s="215" t="s">
        <v>175</v>
      </c>
    </row>
    <row r="1230" spans="1:65" s="13" customFormat="1" ht="11.25">
      <c r="B1230" s="205"/>
      <c r="C1230" s="206"/>
      <c r="D1230" s="207" t="s">
        <v>184</v>
      </c>
      <c r="E1230" s="208" t="s">
        <v>1</v>
      </c>
      <c r="F1230" s="209" t="s">
        <v>207</v>
      </c>
      <c r="G1230" s="206"/>
      <c r="H1230" s="208" t="s">
        <v>1</v>
      </c>
      <c r="I1230" s="210"/>
      <c r="J1230" s="206"/>
      <c r="K1230" s="206"/>
      <c r="L1230" s="211"/>
      <c r="M1230" s="212"/>
      <c r="N1230" s="213"/>
      <c r="O1230" s="213"/>
      <c r="P1230" s="213"/>
      <c r="Q1230" s="213"/>
      <c r="R1230" s="213"/>
      <c r="S1230" s="213"/>
      <c r="T1230" s="214"/>
      <c r="AT1230" s="215" t="s">
        <v>184</v>
      </c>
      <c r="AU1230" s="215" t="s">
        <v>176</v>
      </c>
      <c r="AV1230" s="13" t="s">
        <v>83</v>
      </c>
      <c r="AW1230" s="13" t="s">
        <v>34</v>
      </c>
      <c r="AX1230" s="13" t="s">
        <v>76</v>
      </c>
      <c r="AY1230" s="215" t="s">
        <v>175</v>
      </c>
    </row>
    <row r="1231" spans="1:65" s="14" customFormat="1" ht="11.25">
      <c r="B1231" s="216"/>
      <c r="C1231" s="217"/>
      <c r="D1231" s="207" t="s">
        <v>184</v>
      </c>
      <c r="E1231" s="218" t="s">
        <v>1</v>
      </c>
      <c r="F1231" s="219" t="s">
        <v>1064</v>
      </c>
      <c r="G1231" s="217"/>
      <c r="H1231" s="220">
        <v>25.038</v>
      </c>
      <c r="I1231" s="221"/>
      <c r="J1231" s="217"/>
      <c r="K1231" s="217"/>
      <c r="L1231" s="222"/>
      <c r="M1231" s="223"/>
      <c r="N1231" s="224"/>
      <c r="O1231" s="224"/>
      <c r="P1231" s="224"/>
      <c r="Q1231" s="224"/>
      <c r="R1231" s="224"/>
      <c r="S1231" s="224"/>
      <c r="T1231" s="225"/>
      <c r="AT1231" s="226" t="s">
        <v>184</v>
      </c>
      <c r="AU1231" s="226" t="s">
        <v>176</v>
      </c>
      <c r="AV1231" s="14" t="s">
        <v>85</v>
      </c>
      <c r="AW1231" s="14" t="s">
        <v>34</v>
      </c>
      <c r="AX1231" s="14" t="s">
        <v>76</v>
      </c>
      <c r="AY1231" s="226" t="s">
        <v>175</v>
      </c>
    </row>
    <row r="1232" spans="1:65" s="14" customFormat="1" ht="11.25">
      <c r="B1232" s="216"/>
      <c r="C1232" s="217"/>
      <c r="D1232" s="207" t="s">
        <v>184</v>
      </c>
      <c r="E1232" s="218" t="s">
        <v>1</v>
      </c>
      <c r="F1232" s="219" t="s">
        <v>1065</v>
      </c>
      <c r="G1232" s="217"/>
      <c r="H1232" s="220">
        <v>43.68</v>
      </c>
      <c r="I1232" s="221"/>
      <c r="J1232" s="217"/>
      <c r="K1232" s="217"/>
      <c r="L1232" s="222"/>
      <c r="M1232" s="223"/>
      <c r="N1232" s="224"/>
      <c r="O1232" s="224"/>
      <c r="P1232" s="224"/>
      <c r="Q1232" s="224"/>
      <c r="R1232" s="224"/>
      <c r="S1232" s="224"/>
      <c r="T1232" s="225"/>
      <c r="AT1232" s="226" t="s">
        <v>184</v>
      </c>
      <c r="AU1232" s="226" t="s">
        <v>176</v>
      </c>
      <c r="AV1232" s="14" t="s">
        <v>85</v>
      </c>
      <c r="AW1232" s="14" t="s">
        <v>34</v>
      </c>
      <c r="AX1232" s="14" t="s">
        <v>76</v>
      </c>
      <c r="AY1232" s="226" t="s">
        <v>175</v>
      </c>
    </row>
    <row r="1233" spans="1:65" s="14" customFormat="1" ht="11.25">
      <c r="B1233" s="216"/>
      <c r="C1233" s="217"/>
      <c r="D1233" s="207" t="s">
        <v>184</v>
      </c>
      <c r="E1233" s="218" t="s">
        <v>1</v>
      </c>
      <c r="F1233" s="219" t="s">
        <v>1066</v>
      </c>
      <c r="G1233" s="217"/>
      <c r="H1233" s="220">
        <v>50.96</v>
      </c>
      <c r="I1233" s="221"/>
      <c r="J1233" s="217"/>
      <c r="K1233" s="217"/>
      <c r="L1233" s="222"/>
      <c r="M1233" s="223"/>
      <c r="N1233" s="224"/>
      <c r="O1233" s="224"/>
      <c r="P1233" s="224"/>
      <c r="Q1233" s="224"/>
      <c r="R1233" s="224"/>
      <c r="S1233" s="224"/>
      <c r="T1233" s="225"/>
      <c r="AT1233" s="226" t="s">
        <v>184</v>
      </c>
      <c r="AU1233" s="226" t="s">
        <v>176</v>
      </c>
      <c r="AV1233" s="14" t="s">
        <v>85</v>
      </c>
      <c r="AW1233" s="14" t="s">
        <v>34</v>
      </c>
      <c r="AX1233" s="14" t="s">
        <v>76</v>
      </c>
      <c r="AY1233" s="226" t="s">
        <v>175</v>
      </c>
    </row>
    <row r="1234" spans="1:65" s="12" customFormat="1" ht="20.85" customHeight="1">
      <c r="B1234" s="176"/>
      <c r="C1234" s="177"/>
      <c r="D1234" s="178" t="s">
        <v>75</v>
      </c>
      <c r="E1234" s="190" t="s">
        <v>947</v>
      </c>
      <c r="F1234" s="190" t="s">
        <v>1067</v>
      </c>
      <c r="G1234" s="177"/>
      <c r="H1234" s="177"/>
      <c r="I1234" s="180"/>
      <c r="J1234" s="191">
        <f>BK1234</f>
        <v>0</v>
      </c>
      <c r="K1234" s="177"/>
      <c r="L1234" s="182"/>
      <c r="M1234" s="183"/>
      <c r="N1234" s="184"/>
      <c r="O1234" s="184"/>
      <c r="P1234" s="185">
        <f>SUM(P1235:P1260)</f>
        <v>0</v>
      </c>
      <c r="Q1234" s="184"/>
      <c r="R1234" s="185">
        <f>SUM(R1235:R1260)</f>
        <v>0</v>
      </c>
      <c r="S1234" s="184"/>
      <c r="T1234" s="186">
        <f>SUM(T1235:T1260)</f>
        <v>0</v>
      </c>
      <c r="AR1234" s="187" t="s">
        <v>83</v>
      </c>
      <c r="AT1234" s="188" t="s">
        <v>75</v>
      </c>
      <c r="AU1234" s="188" t="s">
        <v>85</v>
      </c>
      <c r="AY1234" s="187" t="s">
        <v>175</v>
      </c>
      <c r="BK1234" s="189">
        <f>SUM(BK1235:BK1260)</f>
        <v>0</v>
      </c>
    </row>
    <row r="1235" spans="1:65" s="2" customFormat="1" ht="33" customHeight="1">
      <c r="A1235" s="35"/>
      <c r="B1235" s="36"/>
      <c r="C1235" s="192" t="s">
        <v>1068</v>
      </c>
      <c r="D1235" s="192" t="s">
        <v>178</v>
      </c>
      <c r="E1235" s="193" t="s">
        <v>1069</v>
      </c>
      <c r="F1235" s="194" t="s">
        <v>1070</v>
      </c>
      <c r="G1235" s="195" t="s">
        <v>233</v>
      </c>
      <c r="H1235" s="196">
        <v>131.428</v>
      </c>
      <c r="I1235" s="197"/>
      <c r="J1235" s="198">
        <f>ROUND(I1235*H1235,2)</f>
        <v>0</v>
      </c>
      <c r="K1235" s="194" t="s">
        <v>224</v>
      </c>
      <c r="L1235" s="40"/>
      <c r="M1235" s="199" t="s">
        <v>1</v>
      </c>
      <c r="N1235" s="200" t="s">
        <v>41</v>
      </c>
      <c r="O1235" s="72"/>
      <c r="P1235" s="201">
        <f>O1235*H1235</f>
        <v>0</v>
      </c>
      <c r="Q1235" s="201">
        <v>0</v>
      </c>
      <c r="R1235" s="201">
        <f>Q1235*H1235</f>
        <v>0</v>
      </c>
      <c r="S1235" s="201">
        <v>0</v>
      </c>
      <c r="T1235" s="202">
        <f>S1235*H1235</f>
        <v>0</v>
      </c>
      <c r="U1235" s="35"/>
      <c r="V1235" s="35"/>
      <c r="W1235" s="35"/>
      <c r="X1235" s="35"/>
      <c r="Y1235" s="35"/>
      <c r="Z1235" s="35"/>
      <c r="AA1235" s="35"/>
      <c r="AB1235" s="35"/>
      <c r="AC1235" s="35"/>
      <c r="AD1235" s="35"/>
      <c r="AE1235" s="35"/>
      <c r="AR1235" s="203" t="s">
        <v>182</v>
      </c>
      <c r="AT1235" s="203" t="s">
        <v>178</v>
      </c>
      <c r="AU1235" s="203" t="s">
        <v>176</v>
      </c>
      <c r="AY1235" s="18" t="s">
        <v>175</v>
      </c>
      <c r="BE1235" s="204">
        <f>IF(N1235="základní",J1235,0)</f>
        <v>0</v>
      </c>
      <c r="BF1235" s="204">
        <f>IF(N1235="snížená",J1235,0)</f>
        <v>0</v>
      </c>
      <c r="BG1235" s="204">
        <f>IF(N1235="zákl. přenesená",J1235,0)</f>
        <v>0</v>
      </c>
      <c r="BH1235" s="204">
        <f>IF(N1235="sníž. přenesená",J1235,0)</f>
        <v>0</v>
      </c>
      <c r="BI1235" s="204">
        <f>IF(N1235="nulová",J1235,0)</f>
        <v>0</v>
      </c>
      <c r="BJ1235" s="18" t="s">
        <v>83</v>
      </c>
      <c r="BK1235" s="204">
        <f>ROUND(I1235*H1235,2)</f>
        <v>0</v>
      </c>
      <c r="BL1235" s="18" t="s">
        <v>182</v>
      </c>
      <c r="BM1235" s="203" t="s">
        <v>1071</v>
      </c>
    </row>
    <row r="1236" spans="1:65" s="2" customFormat="1" ht="11.25">
      <c r="A1236" s="35"/>
      <c r="B1236" s="36"/>
      <c r="C1236" s="37"/>
      <c r="D1236" s="227" t="s">
        <v>193</v>
      </c>
      <c r="E1236" s="37"/>
      <c r="F1236" s="228" t="s">
        <v>1072</v>
      </c>
      <c r="G1236" s="37"/>
      <c r="H1236" s="37"/>
      <c r="I1236" s="229"/>
      <c r="J1236" s="37"/>
      <c r="K1236" s="37"/>
      <c r="L1236" s="40"/>
      <c r="M1236" s="230"/>
      <c r="N1236" s="231"/>
      <c r="O1236" s="72"/>
      <c r="P1236" s="72"/>
      <c r="Q1236" s="72"/>
      <c r="R1236" s="72"/>
      <c r="S1236" s="72"/>
      <c r="T1236" s="73"/>
      <c r="U1236" s="35"/>
      <c r="V1236" s="35"/>
      <c r="W1236" s="35"/>
      <c r="X1236" s="35"/>
      <c r="Y1236" s="35"/>
      <c r="Z1236" s="35"/>
      <c r="AA1236" s="35"/>
      <c r="AB1236" s="35"/>
      <c r="AC1236" s="35"/>
      <c r="AD1236" s="35"/>
      <c r="AE1236" s="35"/>
      <c r="AT1236" s="18" t="s">
        <v>193</v>
      </c>
      <c r="AU1236" s="18" t="s">
        <v>176</v>
      </c>
    </row>
    <row r="1237" spans="1:65" s="2" customFormat="1" ht="24.2" customHeight="1">
      <c r="A1237" s="35"/>
      <c r="B1237" s="36"/>
      <c r="C1237" s="192" t="s">
        <v>1073</v>
      </c>
      <c r="D1237" s="192" t="s">
        <v>178</v>
      </c>
      <c r="E1237" s="193" t="s">
        <v>1074</v>
      </c>
      <c r="F1237" s="194" t="s">
        <v>1075</v>
      </c>
      <c r="G1237" s="195" t="s">
        <v>233</v>
      </c>
      <c r="H1237" s="196">
        <v>2497.1320000000001</v>
      </c>
      <c r="I1237" s="197"/>
      <c r="J1237" s="198">
        <f>ROUND(I1237*H1237,2)</f>
        <v>0</v>
      </c>
      <c r="K1237" s="194" t="s">
        <v>224</v>
      </c>
      <c r="L1237" s="40"/>
      <c r="M1237" s="199" t="s">
        <v>1</v>
      </c>
      <c r="N1237" s="200" t="s">
        <v>41</v>
      </c>
      <c r="O1237" s="72"/>
      <c r="P1237" s="201">
        <f>O1237*H1237</f>
        <v>0</v>
      </c>
      <c r="Q1237" s="201">
        <v>0</v>
      </c>
      <c r="R1237" s="201">
        <f>Q1237*H1237</f>
        <v>0</v>
      </c>
      <c r="S1237" s="201">
        <v>0</v>
      </c>
      <c r="T1237" s="202">
        <f>S1237*H1237</f>
        <v>0</v>
      </c>
      <c r="U1237" s="35"/>
      <c r="V1237" s="35"/>
      <c r="W1237" s="35"/>
      <c r="X1237" s="35"/>
      <c r="Y1237" s="35"/>
      <c r="Z1237" s="35"/>
      <c r="AA1237" s="35"/>
      <c r="AB1237" s="35"/>
      <c r="AC1237" s="35"/>
      <c r="AD1237" s="35"/>
      <c r="AE1237" s="35"/>
      <c r="AR1237" s="203" t="s">
        <v>182</v>
      </c>
      <c r="AT1237" s="203" t="s">
        <v>178</v>
      </c>
      <c r="AU1237" s="203" t="s">
        <v>176</v>
      </c>
      <c r="AY1237" s="18" t="s">
        <v>175</v>
      </c>
      <c r="BE1237" s="204">
        <f>IF(N1237="základní",J1237,0)</f>
        <v>0</v>
      </c>
      <c r="BF1237" s="204">
        <f>IF(N1237="snížená",J1237,0)</f>
        <v>0</v>
      </c>
      <c r="BG1237" s="204">
        <f>IF(N1237="zákl. přenesená",J1237,0)</f>
        <v>0</v>
      </c>
      <c r="BH1237" s="204">
        <f>IF(N1237="sníž. přenesená",J1237,0)</f>
        <v>0</v>
      </c>
      <c r="BI1237" s="204">
        <f>IF(N1237="nulová",J1237,0)</f>
        <v>0</v>
      </c>
      <c r="BJ1237" s="18" t="s">
        <v>83</v>
      </c>
      <c r="BK1237" s="204">
        <f>ROUND(I1237*H1237,2)</f>
        <v>0</v>
      </c>
      <c r="BL1237" s="18" t="s">
        <v>182</v>
      </c>
      <c r="BM1237" s="203" t="s">
        <v>1076</v>
      </c>
    </row>
    <row r="1238" spans="1:65" s="2" customFormat="1" ht="11.25">
      <c r="A1238" s="35"/>
      <c r="B1238" s="36"/>
      <c r="C1238" s="37"/>
      <c r="D1238" s="227" t="s">
        <v>193</v>
      </c>
      <c r="E1238" s="37"/>
      <c r="F1238" s="228" t="s">
        <v>1077</v>
      </c>
      <c r="G1238" s="37"/>
      <c r="H1238" s="37"/>
      <c r="I1238" s="229"/>
      <c r="J1238" s="37"/>
      <c r="K1238" s="37"/>
      <c r="L1238" s="40"/>
      <c r="M1238" s="230"/>
      <c r="N1238" s="231"/>
      <c r="O1238" s="72"/>
      <c r="P1238" s="72"/>
      <c r="Q1238" s="72"/>
      <c r="R1238" s="72"/>
      <c r="S1238" s="72"/>
      <c r="T1238" s="73"/>
      <c r="U1238" s="35"/>
      <c r="V1238" s="35"/>
      <c r="W1238" s="35"/>
      <c r="X1238" s="35"/>
      <c r="Y1238" s="35"/>
      <c r="Z1238" s="35"/>
      <c r="AA1238" s="35"/>
      <c r="AB1238" s="35"/>
      <c r="AC1238" s="35"/>
      <c r="AD1238" s="35"/>
      <c r="AE1238" s="35"/>
      <c r="AT1238" s="18" t="s">
        <v>193</v>
      </c>
      <c r="AU1238" s="18" t="s">
        <v>176</v>
      </c>
    </row>
    <row r="1239" spans="1:65" s="14" customFormat="1" ht="11.25">
      <c r="B1239" s="216"/>
      <c r="C1239" s="217"/>
      <c r="D1239" s="207" t="s">
        <v>184</v>
      </c>
      <c r="E1239" s="217"/>
      <c r="F1239" s="219" t="s">
        <v>1078</v>
      </c>
      <c r="G1239" s="217"/>
      <c r="H1239" s="220">
        <v>2497.1320000000001</v>
      </c>
      <c r="I1239" s="221"/>
      <c r="J1239" s="217"/>
      <c r="K1239" s="217"/>
      <c r="L1239" s="222"/>
      <c r="M1239" s="223"/>
      <c r="N1239" s="224"/>
      <c r="O1239" s="224"/>
      <c r="P1239" s="224"/>
      <c r="Q1239" s="224"/>
      <c r="R1239" s="224"/>
      <c r="S1239" s="224"/>
      <c r="T1239" s="225"/>
      <c r="AT1239" s="226" t="s">
        <v>184</v>
      </c>
      <c r="AU1239" s="226" t="s">
        <v>176</v>
      </c>
      <c r="AV1239" s="14" t="s">
        <v>85</v>
      </c>
      <c r="AW1239" s="14" t="s">
        <v>4</v>
      </c>
      <c r="AX1239" s="14" t="s">
        <v>83</v>
      </c>
      <c r="AY1239" s="226" t="s">
        <v>175</v>
      </c>
    </row>
    <row r="1240" spans="1:65" s="2" customFormat="1" ht="33" customHeight="1">
      <c r="A1240" s="35"/>
      <c r="B1240" s="36"/>
      <c r="C1240" s="192" t="s">
        <v>1079</v>
      </c>
      <c r="D1240" s="192" t="s">
        <v>178</v>
      </c>
      <c r="E1240" s="193" t="s">
        <v>1080</v>
      </c>
      <c r="F1240" s="194" t="s">
        <v>1081</v>
      </c>
      <c r="G1240" s="195" t="s">
        <v>233</v>
      </c>
      <c r="H1240" s="196">
        <v>131.428</v>
      </c>
      <c r="I1240" s="197"/>
      <c r="J1240" s="198">
        <f>ROUND(I1240*H1240,2)</f>
        <v>0</v>
      </c>
      <c r="K1240" s="194" t="s">
        <v>224</v>
      </c>
      <c r="L1240" s="40"/>
      <c r="M1240" s="199" t="s">
        <v>1</v>
      </c>
      <c r="N1240" s="200" t="s">
        <v>41</v>
      </c>
      <c r="O1240" s="72"/>
      <c r="P1240" s="201">
        <f>O1240*H1240</f>
        <v>0</v>
      </c>
      <c r="Q1240" s="201">
        <v>0</v>
      </c>
      <c r="R1240" s="201">
        <f>Q1240*H1240</f>
        <v>0</v>
      </c>
      <c r="S1240" s="201">
        <v>0</v>
      </c>
      <c r="T1240" s="202">
        <f>S1240*H1240</f>
        <v>0</v>
      </c>
      <c r="U1240" s="35"/>
      <c r="V1240" s="35"/>
      <c r="W1240" s="35"/>
      <c r="X1240" s="35"/>
      <c r="Y1240" s="35"/>
      <c r="Z1240" s="35"/>
      <c r="AA1240" s="35"/>
      <c r="AB1240" s="35"/>
      <c r="AC1240" s="35"/>
      <c r="AD1240" s="35"/>
      <c r="AE1240" s="35"/>
      <c r="AR1240" s="203" t="s">
        <v>182</v>
      </c>
      <c r="AT1240" s="203" t="s">
        <v>178</v>
      </c>
      <c r="AU1240" s="203" t="s">
        <v>176</v>
      </c>
      <c r="AY1240" s="18" t="s">
        <v>175</v>
      </c>
      <c r="BE1240" s="204">
        <f>IF(N1240="základní",J1240,0)</f>
        <v>0</v>
      </c>
      <c r="BF1240" s="204">
        <f>IF(N1240="snížená",J1240,0)</f>
        <v>0</v>
      </c>
      <c r="BG1240" s="204">
        <f>IF(N1240="zákl. přenesená",J1240,0)</f>
        <v>0</v>
      </c>
      <c r="BH1240" s="204">
        <f>IF(N1240="sníž. přenesená",J1240,0)</f>
        <v>0</v>
      </c>
      <c r="BI1240" s="204">
        <f>IF(N1240="nulová",J1240,0)</f>
        <v>0</v>
      </c>
      <c r="BJ1240" s="18" t="s">
        <v>83</v>
      </c>
      <c r="BK1240" s="204">
        <f>ROUND(I1240*H1240,2)</f>
        <v>0</v>
      </c>
      <c r="BL1240" s="18" t="s">
        <v>182</v>
      </c>
      <c r="BM1240" s="203" t="s">
        <v>1082</v>
      </c>
    </row>
    <row r="1241" spans="1:65" s="2" customFormat="1" ht="11.25">
      <c r="A1241" s="35"/>
      <c r="B1241" s="36"/>
      <c r="C1241" s="37"/>
      <c r="D1241" s="227" t="s">
        <v>193</v>
      </c>
      <c r="E1241" s="37"/>
      <c r="F1241" s="228" t="s">
        <v>1083</v>
      </c>
      <c r="G1241" s="37"/>
      <c r="H1241" s="37"/>
      <c r="I1241" s="229"/>
      <c r="J1241" s="37"/>
      <c r="K1241" s="37"/>
      <c r="L1241" s="40"/>
      <c r="M1241" s="230"/>
      <c r="N1241" s="231"/>
      <c r="O1241" s="72"/>
      <c r="P1241" s="72"/>
      <c r="Q1241" s="72"/>
      <c r="R1241" s="72"/>
      <c r="S1241" s="72"/>
      <c r="T1241" s="73"/>
      <c r="U1241" s="35"/>
      <c r="V1241" s="35"/>
      <c r="W1241" s="35"/>
      <c r="X1241" s="35"/>
      <c r="Y1241" s="35"/>
      <c r="Z1241" s="35"/>
      <c r="AA1241" s="35"/>
      <c r="AB1241" s="35"/>
      <c r="AC1241" s="35"/>
      <c r="AD1241" s="35"/>
      <c r="AE1241" s="35"/>
      <c r="AT1241" s="18" t="s">
        <v>193</v>
      </c>
      <c r="AU1241" s="18" t="s">
        <v>176</v>
      </c>
    </row>
    <row r="1242" spans="1:65" s="2" customFormat="1" ht="33" customHeight="1">
      <c r="A1242" s="35"/>
      <c r="B1242" s="36"/>
      <c r="C1242" s="192" t="s">
        <v>1084</v>
      </c>
      <c r="D1242" s="192" t="s">
        <v>178</v>
      </c>
      <c r="E1242" s="193" t="s">
        <v>1085</v>
      </c>
      <c r="F1242" s="194" t="s">
        <v>1086</v>
      </c>
      <c r="G1242" s="195" t="s">
        <v>233</v>
      </c>
      <c r="H1242" s="196">
        <v>0.65700000000000003</v>
      </c>
      <c r="I1242" s="197"/>
      <c r="J1242" s="198">
        <f>ROUND(I1242*H1242,2)</f>
        <v>0</v>
      </c>
      <c r="K1242" s="194" t="s">
        <v>224</v>
      </c>
      <c r="L1242" s="40"/>
      <c r="M1242" s="199" t="s">
        <v>1</v>
      </c>
      <c r="N1242" s="200" t="s">
        <v>41</v>
      </c>
      <c r="O1242" s="72"/>
      <c r="P1242" s="201">
        <f>O1242*H1242</f>
        <v>0</v>
      </c>
      <c r="Q1242" s="201">
        <v>0</v>
      </c>
      <c r="R1242" s="201">
        <f>Q1242*H1242</f>
        <v>0</v>
      </c>
      <c r="S1242" s="201">
        <v>0</v>
      </c>
      <c r="T1242" s="202">
        <f>S1242*H1242</f>
        <v>0</v>
      </c>
      <c r="U1242" s="35"/>
      <c r="V1242" s="35"/>
      <c r="W1242" s="35"/>
      <c r="X1242" s="35"/>
      <c r="Y1242" s="35"/>
      <c r="Z1242" s="35"/>
      <c r="AA1242" s="35"/>
      <c r="AB1242" s="35"/>
      <c r="AC1242" s="35"/>
      <c r="AD1242" s="35"/>
      <c r="AE1242" s="35"/>
      <c r="AR1242" s="203" t="s">
        <v>182</v>
      </c>
      <c r="AT1242" s="203" t="s">
        <v>178</v>
      </c>
      <c r="AU1242" s="203" t="s">
        <v>176</v>
      </c>
      <c r="AY1242" s="18" t="s">
        <v>175</v>
      </c>
      <c r="BE1242" s="204">
        <f>IF(N1242="základní",J1242,0)</f>
        <v>0</v>
      </c>
      <c r="BF1242" s="204">
        <f>IF(N1242="snížená",J1242,0)</f>
        <v>0</v>
      </c>
      <c r="BG1242" s="204">
        <f>IF(N1242="zákl. přenesená",J1242,0)</f>
        <v>0</v>
      </c>
      <c r="BH1242" s="204">
        <f>IF(N1242="sníž. přenesená",J1242,0)</f>
        <v>0</v>
      </c>
      <c r="BI1242" s="204">
        <f>IF(N1242="nulová",J1242,0)</f>
        <v>0</v>
      </c>
      <c r="BJ1242" s="18" t="s">
        <v>83</v>
      </c>
      <c r="BK1242" s="204">
        <f>ROUND(I1242*H1242,2)</f>
        <v>0</v>
      </c>
      <c r="BL1242" s="18" t="s">
        <v>182</v>
      </c>
      <c r="BM1242" s="203" t="s">
        <v>1087</v>
      </c>
    </row>
    <row r="1243" spans="1:65" s="2" customFormat="1" ht="11.25">
      <c r="A1243" s="35"/>
      <c r="B1243" s="36"/>
      <c r="C1243" s="37"/>
      <c r="D1243" s="227" t="s">
        <v>193</v>
      </c>
      <c r="E1243" s="37"/>
      <c r="F1243" s="228" t="s">
        <v>1088</v>
      </c>
      <c r="G1243" s="37"/>
      <c r="H1243" s="37"/>
      <c r="I1243" s="229"/>
      <c r="J1243" s="37"/>
      <c r="K1243" s="37"/>
      <c r="L1243" s="40"/>
      <c r="M1243" s="230"/>
      <c r="N1243" s="231"/>
      <c r="O1243" s="72"/>
      <c r="P1243" s="72"/>
      <c r="Q1243" s="72"/>
      <c r="R1243" s="72"/>
      <c r="S1243" s="72"/>
      <c r="T1243" s="73"/>
      <c r="U1243" s="35"/>
      <c r="V1243" s="35"/>
      <c r="W1243" s="35"/>
      <c r="X1243" s="35"/>
      <c r="Y1243" s="35"/>
      <c r="Z1243" s="35"/>
      <c r="AA1243" s="35"/>
      <c r="AB1243" s="35"/>
      <c r="AC1243" s="35"/>
      <c r="AD1243" s="35"/>
      <c r="AE1243" s="35"/>
      <c r="AT1243" s="18" t="s">
        <v>193</v>
      </c>
      <c r="AU1243" s="18" t="s">
        <v>176</v>
      </c>
    </row>
    <row r="1244" spans="1:65" s="14" customFormat="1" ht="11.25">
      <c r="B1244" s="216"/>
      <c r="C1244" s="217"/>
      <c r="D1244" s="207" t="s">
        <v>184</v>
      </c>
      <c r="E1244" s="217"/>
      <c r="F1244" s="219" t="s">
        <v>1089</v>
      </c>
      <c r="G1244" s="217"/>
      <c r="H1244" s="220">
        <v>0.65700000000000003</v>
      </c>
      <c r="I1244" s="221"/>
      <c r="J1244" s="217"/>
      <c r="K1244" s="217"/>
      <c r="L1244" s="222"/>
      <c r="M1244" s="223"/>
      <c r="N1244" s="224"/>
      <c r="O1244" s="224"/>
      <c r="P1244" s="224"/>
      <c r="Q1244" s="224"/>
      <c r="R1244" s="224"/>
      <c r="S1244" s="224"/>
      <c r="T1244" s="225"/>
      <c r="AT1244" s="226" t="s">
        <v>184</v>
      </c>
      <c r="AU1244" s="226" t="s">
        <v>176</v>
      </c>
      <c r="AV1244" s="14" t="s">
        <v>85</v>
      </c>
      <c r="AW1244" s="14" t="s">
        <v>4</v>
      </c>
      <c r="AX1244" s="14" t="s">
        <v>83</v>
      </c>
      <c r="AY1244" s="226" t="s">
        <v>175</v>
      </c>
    </row>
    <row r="1245" spans="1:65" s="2" customFormat="1" ht="33" customHeight="1">
      <c r="A1245" s="35"/>
      <c r="B1245" s="36"/>
      <c r="C1245" s="192" t="s">
        <v>1090</v>
      </c>
      <c r="D1245" s="192" t="s">
        <v>178</v>
      </c>
      <c r="E1245" s="193" t="s">
        <v>1091</v>
      </c>
      <c r="F1245" s="194" t="s">
        <v>1092</v>
      </c>
      <c r="G1245" s="195" t="s">
        <v>233</v>
      </c>
      <c r="H1245" s="196">
        <v>1.3140000000000001</v>
      </c>
      <c r="I1245" s="197"/>
      <c r="J1245" s="198">
        <f>ROUND(I1245*H1245,2)</f>
        <v>0</v>
      </c>
      <c r="K1245" s="194" t="s">
        <v>224</v>
      </c>
      <c r="L1245" s="40"/>
      <c r="M1245" s="199" t="s">
        <v>1</v>
      </c>
      <c r="N1245" s="200" t="s">
        <v>41</v>
      </c>
      <c r="O1245" s="72"/>
      <c r="P1245" s="201">
        <f>O1245*H1245</f>
        <v>0</v>
      </c>
      <c r="Q1245" s="201">
        <v>0</v>
      </c>
      <c r="R1245" s="201">
        <f>Q1245*H1245</f>
        <v>0</v>
      </c>
      <c r="S1245" s="201">
        <v>0</v>
      </c>
      <c r="T1245" s="202">
        <f>S1245*H1245</f>
        <v>0</v>
      </c>
      <c r="U1245" s="35"/>
      <c r="V1245" s="35"/>
      <c r="W1245" s="35"/>
      <c r="X1245" s="35"/>
      <c r="Y1245" s="35"/>
      <c r="Z1245" s="35"/>
      <c r="AA1245" s="35"/>
      <c r="AB1245" s="35"/>
      <c r="AC1245" s="35"/>
      <c r="AD1245" s="35"/>
      <c r="AE1245" s="35"/>
      <c r="AR1245" s="203" t="s">
        <v>182</v>
      </c>
      <c r="AT1245" s="203" t="s">
        <v>178</v>
      </c>
      <c r="AU1245" s="203" t="s">
        <v>176</v>
      </c>
      <c r="AY1245" s="18" t="s">
        <v>175</v>
      </c>
      <c r="BE1245" s="204">
        <f>IF(N1245="základní",J1245,0)</f>
        <v>0</v>
      </c>
      <c r="BF1245" s="204">
        <f>IF(N1245="snížená",J1245,0)</f>
        <v>0</v>
      </c>
      <c r="BG1245" s="204">
        <f>IF(N1245="zákl. přenesená",J1245,0)</f>
        <v>0</v>
      </c>
      <c r="BH1245" s="204">
        <f>IF(N1245="sníž. přenesená",J1245,0)</f>
        <v>0</v>
      </c>
      <c r="BI1245" s="204">
        <f>IF(N1245="nulová",J1245,0)</f>
        <v>0</v>
      </c>
      <c r="BJ1245" s="18" t="s">
        <v>83</v>
      </c>
      <c r="BK1245" s="204">
        <f>ROUND(I1245*H1245,2)</f>
        <v>0</v>
      </c>
      <c r="BL1245" s="18" t="s">
        <v>182</v>
      </c>
      <c r="BM1245" s="203" t="s">
        <v>1093</v>
      </c>
    </row>
    <row r="1246" spans="1:65" s="2" customFormat="1" ht="11.25">
      <c r="A1246" s="35"/>
      <c r="B1246" s="36"/>
      <c r="C1246" s="37"/>
      <c r="D1246" s="227" t="s">
        <v>193</v>
      </c>
      <c r="E1246" s="37"/>
      <c r="F1246" s="228" t="s">
        <v>1094</v>
      </c>
      <c r="G1246" s="37"/>
      <c r="H1246" s="37"/>
      <c r="I1246" s="229"/>
      <c r="J1246" s="37"/>
      <c r="K1246" s="37"/>
      <c r="L1246" s="40"/>
      <c r="M1246" s="230"/>
      <c r="N1246" s="231"/>
      <c r="O1246" s="72"/>
      <c r="P1246" s="72"/>
      <c r="Q1246" s="72"/>
      <c r="R1246" s="72"/>
      <c r="S1246" s="72"/>
      <c r="T1246" s="73"/>
      <c r="U1246" s="35"/>
      <c r="V1246" s="35"/>
      <c r="W1246" s="35"/>
      <c r="X1246" s="35"/>
      <c r="Y1246" s="35"/>
      <c r="Z1246" s="35"/>
      <c r="AA1246" s="35"/>
      <c r="AB1246" s="35"/>
      <c r="AC1246" s="35"/>
      <c r="AD1246" s="35"/>
      <c r="AE1246" s="35"/>
      <c r="AT1246" s="18" t="s">
        <v>193</v>
      </c>
      <c r="AU1246" s="18" t="s">
        <v>176</v>
      </c>
    </row>
    <row r="1247" spans="1:65" s="14" customFormat="1" ht="11.25">
      <c r="B1247" s="216"/>
      <c r="C1247" s="217"/>
      <c r="D1247" s="207" t="s">
        <v>184</v>
      </c>
      <c r="E1247" s="217"/>
      <c r="F1247" s="219" t="s">
        <v>1095</v>
      </c>
      <c r="G1247" s="217"/>
      <c r="H1247" s="220">
        <v>1.3140000000000001</v>
      </c>
      <c r="I1247" s="221"/>
      <c r="J1247" s="217"/>
      <c r="K1247" s="217"/>
      <c r="L1247" s="222"/>
      <c r="M1247" s="223"/>
      <c r="N1247" s="224"/>
      <c r="O1247" s="224"/>
      <c r="P1247" s="224"/>
      <c r="Q1247" s="224"/>
      <c r="R1247" s="224"/>
      <c r="S1247" s="224"/>
      <c r="T1247" s="225"/>
      <c r="AT1247" s="226" t="s">
        <v>184</v>
      </c>
      <c r="AU1247" s="226" t="s">
        <v>176</v>
      </c>
      <c r="AV1247" s="14" t="s">
        <v>85</v>
      </c>
      <c r="AW1247" s="14" t="s">
        <v>4</v>
      </c>
      <c r="AX1247" s="14" t="s">
        <v>83</v>
      </c>
      <c r="AY1247" s="226" t="s">
        <v>175</v>
      </c>
    </row>
    <row r="1248" spans="1:65" s="2" customFormat="1" ht="37.9" customHeight="1">
      <c r="A1248" s="35"/>
      <c r="B1248" s="36"/>
      <c r="C1248" s="192" t="s">
        <v>1096</v>
      </c>
      <c r="D1248" s="192" t="s">
        <v>178</v>
      </c>
      <c r="E1248" s="193" t="s">
        <v>1097</v>
      </c>
      <c r="F1248" s="194" t="s">
        <v>1098</v>
      </c>
      <c r="G1248" s="195" t="s">
        <v>233</v>
      </c>
      <c r="H1248" s="196">
        <v>13.143000000000001</v>
      </c>
      <c r="I1248" s="197"/>
      <c r="J1248" s="198">
        <f>ROUND(I1248*H1248,2)</f>
        <v>0</v>
      </c>
      <c r="K1248" s="194" t="s">
        <v>224</v>
      </c>
      <c r="L1248" s="40"/>
      <c r="M1248" s="199" t="s">
        <v>1</v>
      </c>
      <c r="N1248" s="200" t="s">
        <v>41</v>
      </c>
      <c r="O1248" s="72"/>
      <c r="P1248" s="201">
        <f>O1248*H1248</f>
        <v>0</v>
      </c>
      <c r="Q1248" s="201">
        <v>0</v>
      </c>
      <c r="R1248" s="201">
        <f>Q1248*H1248</f>
        <v>0</v>
      </c>
      <c r="S1248" s="201">
        <v>0</v>
      </c>
      <c r="T1248" s="202">
        <f>S1248*H1248</f>
        <v>0</v>
      </c>
      <c r="U1248" s="35"/>
      <c r="V1248" s="35"/>
      <c r="W1248" s="35"/>
      <c r="X1248" s="35"/>
      <c r="Y1248" s="35"/>
      <c r="Z1248" s="35"/>
      <c r="AA1248" s="35"/>
      <c r="AB1248" s="35"/>
      <c r="AC1248" s="35"/>
      <c r="AD1248" s="35"/>
      <c r="AE1248" s="35"/>
      <c r="AR1248" s="203" t="s">
        <v>182</v>
      </c>
      <c r="AT1248" s="203" t="s">
        <v>178</v>
      </c>
      <c r="AU1248" s="203" t="s">
        <v>176</v>
      </c>
      <c r="AY1248" s="18" t="s">
        <v>175</v>
      </c>
      <c r="BE1248" s="204">
        <f>IF(N1248="základní",J1248,0)</f>
        <v>0</v>
      </c>
      <c r="BF1248" s="204">
        <f>IF(N1248="snížená",J1248,0)</f>
        <v>0</v>
      </c>
      <c r="BG1248" s="204">
        <f>IF(N1248="zákl. přenesená",J1248,0)</f>
        <v>0</v>
      </c>
      <c r="BH1248" s="204">
        <f>IF(N1248="sníž. přenesená",J1248,0)</f>
        <v>0</v>
      </c>
      <c r="BI1248" s="204">
        <f>IF(N1248="nulová",J1248,0)</f>
        <v>0</v>
      </c>
      <c r="BJ1248" s="18" t="s">
        <v>83</v>
      </c>
      <c r="BK1248" s="204">
        <f>ROUND(I1248*H1248,2)</f>
        <v>0</v>
      </c>
      <c r="BL1248" s="18" t="s">
        <v>182</v>
      </c>
      <c r="BM1248" s="203" t="s">
        <v>1099</v>
      </c>
    </row>
    <row r="1249" spans="1:65" s="2" customFormat="1" ht="11.25">
      <c r="A1249" s="35"/>
      <c r="B1249" s="36"/>
      <c r="C1249" s="37"/>
      <c r="D1249" s="227" t="s">
        <v>193</v>
      </c>
      <c r="E1249" s="37"/>
      <c r="F1249" s="228" t="s">
        <v>1100</v>
      </c>
      <c r="G1249" s="37"/>
      <c r="H1249" s="37"/>
      <c r="I1249" s="229"/>
      <c r="J1249" s="37"/>
      <c r="K1249" s="37"/>
      <c r="L1249" s="40"/>
      <c r="M1249" s="230"/>
      <c r="N1249" s="231"/>
      <c r="O1249" s="72"/>
      <c r="P1249" s="72"/>
      <c r="Q1249" s="72"/>
      <c r="R1249" s="72"/>
      <c r="S1249" s="72"/>
      <c r="T1249" s="73"/>
      <c r="U1249" s="35"/>
      <c r="V1249" s="35"/>
      <c r="W1249" s="35"/>
      <c r="X1249" s="35"/>
      <c r="Y1249" s="35"/>
      <c r="Z1249" s="35"/>
      <c r="AA1249" s="35"/>
      <c r="AB1249" s="35"/>
      <c r="AC1249" s="35"/>
      <c r="AD1249" s="35"/>
      <c r="AE1249" s="35"/>
      <c r="AT1249" s="18" t="s">
        <v>193</v>
      </c>
      <c r="AU1249" s="18" t="s">
        <v>176</v>
      </c>
    </row>
    <row r="1250" spans="1:65" s="14" customFormat="1" ht="11.25">
      <c r="B1250" s="216"/>
      <c r="C1250" s="217"/>
      <c r="D1250" s="207" t="s">
        <v>184</v>
      </c>
      <c r="E1250" s="217"/>
      <c r="F1250" s="219" t="s">
        <v>1101</v>
      </c>
      <c r="G1250" s="217"/>
      <c r="H1250" s="220">
        <v>13.143000000000001</v>
      </c>
      <c r="I1250" s="221"/>
      <c r="J1250" s="217"/>
      <c r="K1250" s="217"/>
      <c r="L1250" s="222"/>
      <c r="M1250" s="223"/>
      <c r="N1250" s="224"/>
      <c r="O1250" s="224"/>
      <c r="P1250" s="224"/>
      <c r="Q1250" s="224"/>
      <c r="R1250" s="224"/>
      <c r="S1250" s="224"/>
      <c r="T1250" s="225"/>
      <c r="AT1250" s="226" t="s">
        <v>184</v>
      </c>
      <c r="AU1250" s="226" t="s">
        <v>176</v>
      </c>
      <c r="AV1250" s="14" t="s">
        <v>85</v>
      </c>
      <c r="AW1250" s="14" t="s">
        <v>4</v>
      </c>
      <c r="AX1250" s="14" t="s">
        <v>83</v>
      </c>
      <c r="AY1250" s="226" t="s">
        <v>175</v>
      </c>
    </row>
    <row r="1251" spans="1:65" s="2" customFormat="1" ht="44.25" customHeight="1">
      <c r="A1251" s="35"/>
      <c r="B1251" s="36"/>
      <c r="C1251" s="192" t="s">
        <v>1102</v>
      </c>
      <c r="D1251" s="192" t="s">
        <v>178</v>
      </c>
      <c r="E1251" s="193" t="s">
        <v>1103</v>
      </c>
      <c r="F1251" s="194" t="s">
        <v>1104</v>
      </c>
      <c r="G1251" s="195" t="s">
        <v>233</v>
      </c>
      <c r="H1251" s="196">
        <v>105.142</v>
      </c>
      <c r="I1251" s="197"/>
      <c r="J1251" s="198">
        <f>ROUND(I1251*H1251,2)</f>
        <v>0</v>
      </c>
      <c r="K1251" s="194" t="s">
        <v>224</v>
      </c>
      <c r="L1251" s="40"/>
      <c r="M1251" s="199" t="s">
        <v>1</v>
      </c>
      <c r="N1251" s="200" t="s">
        <v>41</v>
      </c>
      <c r="O1251" s="72"/>
      <c r="P1251" s="201">
        <f>O1251*H1251</f>
        <v>0</v>
      </c>
      <c r="Q1251" s="201">
        <v>0</v>
      </c>
      <c r="R1251" s="201">
        <f>Q1251*H1251</f>
        <v>0</v>
      </c>
      <c r="S1251" s="201">
        <v>0</v>
      </c>
      <c r="T1251" s="202">
        <f>S1251*H1251</f>
        <v>0</v>
      </c>
      <c r="U1251" s="35"/>
      <c r="V1251" s="35"/>
      <c r="W1251" s="35"/>
      <c r="X1251" s="35"/>
      <c r="Y1251" s="35"/>
      <c r="Z1251" s="35"/>
      <c r="AA1251" s="35"/>
      <c r="AB1251" s="35"/>
      <c r="AC1251" s="35"/>
      <c r="AD1251" s="35"/>
      <c r="AE1251" s="35"/>
      <c r="AR1251" s="203" t="s">
        <v>182</v>
      </c>
      <c r="AT1251" s="203" t="s">
        <v>178</v>
      </c>
      <c r="AU1251" s="203" t="s">
        <v>176</v>
      </c>
      <c r="AY1251" s="18" t="s">
        <v>175</v>
      </c>
      <c r="BE1251" s="204">
        <f>IF(N1251="základní",J1251,0)</f>
        <v>0</v>
      </c>
      <c r="BF1251" s="204">
        <f>IF(N1251="snížená",J1251,0)</f>
        <v>0</v>
      </c>
      <c r="BG1251" s="204">
        <f>IF(N1251="zákl. přenesená",J1251,0)</f>
        <v>0</v>
      </c>
      <c r="BH1251" s="204">
        <f>IF(N1251="sníž. přenesená",J1251,0)</f>
        <v>0</v>
      </c>
      <c r="BI1251" s="204">
        <f>IF(N1251="nulová",J1251,0)</f>
        <v>0</v>
      </c>
      <c r="BJ1251" s="18" t="s">
        <v>83</v>
      </c>
      <c r="BK1251" s="204">
        <f>ROUND(I1251*H1251,2)</f>
        <v>0</v>
      </c>
      <c r="BL1251" s="18" t="s">
        <v>182</v>
      </c>
      <c r="BM1251" s="203" t="s">
        <v>1105</v>
      </c>
    </row>
    <row r="1252" spans="1:65" s="2" customFormat="1" ht="11.25">
      <c r="A1252" s="35"/>
      <c r="B1252" s="36"/>
      <c r="C1252" s="37"/>
      <c r="D1252" s="227" t="s">
        <v>193</v>
      </c>
      <c r="E1252" s="37"/>
      <c r="F1252" s="228" t="s">
        <v>1106</v>
      </c>
      <c r="G1252" s="37"/>
      <c r="H1252" s="37"/>
      <c r="I1252" s="229"/>
      <c r="J1252" s="37"/>
      <c r="K1252" s="37"/>
      <c r="L1252" s="40"/>
      <c r="M1252" s="230"/>
      <c r="N1252" s="231"/>
      <c r="O1252" s="72"/>
      <c r="P1252" s="72"/>
      <c r="Q1252" s="72"/>
      <c r="R1252" s="72"/>
      <c r="S1252" s="72"/>
      <c r="T1252" s="73"/>
      <c r="U1252" s="35"/>
      <c r="V1252" s="35"/>
      <c r="W1252" s="35"/>
      <c r="X1252" s="35"/>
      <c r="Y1252" s="35"/>
      <c r="Z1252" s="35"/>
      <c r="AA1252" s="35"/>
      <c r="AB1252" s="35"/>
      <c r="AC1252" s="35"/>
      <c r="AD1252" s="35"/>
      <c r="AE1252" s="35"/>
      <c r="AT1252" s="18" t="s">
        <v>193</v>
      </c>
      <c r="AU1252" s="18" t="s">
        <v>176</v>
      </c>
    </row>
    <row r="1253" spans="1:65" s="14" customFormat="1" ht="11.25">
      <c r="B1253" s="216"/>
      <c r="C1253" s="217"/>
      <c r="D1253" s="207" t="s">
        <v>184</v>
      </c>
      <c r="E1253" s="217"/>
      <c r="F1253" s="219" t="s">
        <v>1107</v>
      </c>
      <c r="G1253" s="217"/>
      <c r="H1253" s="220">
        <v>105.142</v>
      </c>
      <c r="I1253" s="221"/>
      <c r="J1253" s="217"/>
      <c r="K1253" s="217"/>
      <c r="L1253" s="222"/>
      <c r="M1253" s="223"/>
      <c r="N1253" s="224"/>
      <c r="O1253" s="224"/>
      <c r="P1253" s="224"/>
      <c r="Q1253" s="224"/>
      <c r="R1253" s="224"/>
      <c r="S1253" s="224"/>
      <c r="T1253" s="225"/>
      <c r="AT1253" s="226" t="s">
        <v>184</v>
      </c>
      <c r="AU1253" s="226" t="s">
        <v>176</v>
      </c>
      <c r="AV1253" s="14" t="s">
        <v>85</v>
      </c>
      <c r="AW1253" s="14" t="s">
        <v>4</v>
      </c>
      <c r="AX1253" s="14" t="s">
        <v>83</v>
      </c>
      <c r="AY1253" s="226" t="s">
        <v>175</v>
      </c>
    </row>
    <row r="1254" spans="1:65" s="2" customFormat="1" ht="44.25" customHeight="1">
      <c r="A1254" s="35"/>
      <c r="B1254" s="36"/>
      <c r="C1254" s="192" t="s">
        <v>1108</v>
      </c>
      <c r="D1254" s="192" t="s">
        <v>178</v>
      </c>
      <c r="E1254" s="193" t="s">
        <v>1109</v>
      </c>
      <c r="F1254" s="194" t="s">
        <v>1110</v>
      </c>
      <c r="G1254" s="195" t="s">
        <v>233</v>
      </c>
      <c r="H1254" s="196">
        <v>9.8569999999999993</v>
      </c>
      <c r="I1254" s="197"/>
      <c r="J1254" s="198">
        <f>ROUND(I1254*H1254,2)</f>
        <v>0</v>
      </c>
      <c r="K1254" s="194" t="s">
        <v>224</v>
      </c>
      <c r="L1254" s="40"/>
      <c r="M1254" s="199" t="s">
        <v>1</v>
      </c>
      <c r="N1254" s="200" t="s">
        <v>41</v>
      </c>
      <c r="O1254" s="72"/>
      <c r="P1254" s="201">
        <f>O1254*H1254</f>
        <v>0</v>
      </c>
      <c r="Q1254" s="201">
        <v>0</v>
      </c>
      <c r="R1254" s="201">
        <f>Q1254*H1254</f>
        <v>0</v>
      </c>
      <c r="S1254" s="201">
        <v>0</v>
      </c>
      <c r="T1254" s="202">
        <f>S1254*H1254</f>
        <v>0</v>
      </c>
      <c r="U1254" s="35"/>
      <c r="V1254" s="35"/>
      <c r="W1254" s="35"/>
      <c r="X1254" s="35"/>
      <c r="Y1254" s="35"/>
      <c r="Z1254" s="35"/>
      <c r="AA1254" s="35"/>
      <c r="AB1254" s="35"/>
      <c r="AC1254" s="35"/>
      <c r="AD1254" s="35"/>
      <c r="AE1254" s="35"/>
      <c r="AR1254" s="203" t="s">
        <v>182</v>
      </c>
      <c r="AT1254" s="203" t="s">
        <v>178</v>
      </c>
      <c r="AU1254" s="203" t="s">
        <v>176</v>
      </c>
      <c r="AY1254" s="18" t="s">
        <v>175</v>
      </c>
      <c r="BE1254" s="204">
        <f>IF(N1254="základní",J1254,0)</f>
        <v>0</v>
      </c>
      <c r="BF1254" s="204">
        <f>IF(N1254="snížená",J1254,0)</f>
        <v>0</v>
      </c>
      <c r="BG1254" s="204">
        <f>IF(N1254="zákl. přenesená",J1254,0)</f>
        <v>0</v>
      </c>
      <c r="BH1254" s="204">
        <f>IF(N1254="sníž. přenesená",J1254,0)</f>
        <v>0</v>
      </c>
      <c r="BI1254" s="204">
        <f>IF(N1254="nulová",J1254,0)</f>
        <v>0</v>
      </c>
      <c r="BJ1254" s="18" t="s">
        <v>83</v>
      </c>
      <c r="BK1254" s="204">
        <f>ROUND(I1254*H1254,2)</f>
        <v>0</v>
      </c>
      <c r="BL1254" s="18" t="s">
        <v>182</v>
      </c>
      <c r="BM1254" s="203" t="s">
        <v>1111</v>
      </c>
    </row>
    <row r="1255" spans="1:65" s="2" customFormat="1" ht="11.25">
      <c r="A1255" s="35"/>
      <c r="B1255" s="36"/>
      <c r="C1255" s="37"/>
      <c r="D1255" s="227" t="s">
        <v>193</v>
      </c>
      <c r="E1255" s="37"/>
      <c r="F1255" s="228" t="s">
        <v>1112</v>
      </c>
      <c r="G1255" s="37"/>
      <c r="H1255" s="37"/>
      <c r="I1255" s="229"/>
      <c r="J1255" s="37"/>
      <c r="K1255" s="37"/>
      <c r="L1255" s="40"/>
      <c r="M1255" s="230"/>
      <c r="N1255" s="231"/>
      <c r="O1255" s="72"/>
      <c r="P1255" s="72"/>
      <c r="Q1255" s="72"/>
      <c r="R1255" s="72"/>
      <c r="S1255" s="72"/>
      <c r="T1255" s="73"/>
      <c r="U1255" s="35"/>
      <c r="V1255" s="35"/>
      <c r="W1255" s="35"/>
      <c r="X1255" s="35"/>
      <c r="Y1255" s="35"/>
      <c r="Z1255" s="35"/>
      <c r="AA1255" s="35"/>
      <c r="AB1255" s="35"/>
      <c r="AC1255" s="35"/>
      <c r="AD1255" s="35"/>
      <c r="AE1255" s="35"/>
      <c r="AT1255" s="18" t="s">
        <v>193</v>
      </c>
      <c r="AU1255" s="18" t="s">
        <v>176</v>
      </c>
    </row>
    <row r="1256" spans="1:65" s="14" customFormat="1" ht="11.25">
      <c r="B1256" s="216"/>
      <c r="C1256" s="217"/>
      <c r="D1256" s="207" t="s">
        <v>184</v>
      </c>
      <c r="E1256" s="217"/>
      <c r="F1256" s="219" t="s">
        <v>1113</v>
      </c>
      <c r="G1256" s="217"/>
      <c r="H1256" s="220">
        <v>9.8569999999999993</v>
      </c>
      <c r="I1256" s="221"/>
      <c r="J1256" s="217"/>
      <c r="K1256" s="217"/>
      <c r="L1256" s="222"/>
      <c r="M1256" s="223"/>
      <c r="N1256" s="224"/>
      <c r="O1256" s="224"/>
      <c r="P1256" s="224"/>
      <c r="Q1256" s="224"/>
      <c r="R1256" s="224"/>
      <c r="S1256" s="224"/>
      <c r="T1256" s="225"/>
      <c r="AT1256" s="226" t="s">
        <v>184</v>
      </c>
      <c r="AU1256" s="226" t="s">
        <v>176</v>
      </c>
      <c r="AV1256" s="14" t="s">
        <v>85</v>
      </c>
      <c r="AW1256" s="14" t="s">
        <v>4</v>
      </c>
      <c r="AX1256" s="14" t="s">
        <v>83</v>
      </c>
      <c r="AY1256" s="226" t="s">
        <v>175</v>
      </c>
    </row>
    <row r="1257" spans="1:65" s="2" customFormat="1" ht="21.75" customHeight="1">
      <c r="A1257" s="35"/>
      <c r="B1257" s="36"/>
      <c r="C1257" s="192" t="s">
        <v>1114</v>
      </c>
      <c r="D1257" s="192" t="s">
        <v>178</v>
      </c>
      <c r="E1257" s="193" t="s">
        <v>1115</v>
      </c>
      <c r="F1257" s="194" t="s">
        <v>1116</v>
      </c>
      <c r="G1257" s="195" t="s">
        <v>233</v>
      </c>
      <c r="H1257" s="196">
        <v>131.428</v>
      </c>
      <c r="I1257" s="197"/>
      <c r="J1257" s="198">
        <f>ROUND(I1257*H1257,2)</f>
        <v>0</v>
      </c>
      <c r="K1257" s="194" t="s">
        <v>224</v>
      </c>
      <c r="L1257" s="40"/>
      <c r="M1257" s="199" t="s">
        <v>1</v>
      </c>
      <c r="N1257" s="200" t="s">
        <v>41</v>
      </c>
      <c r="O1257" s="72"/>
      <c r="P1257" s="201">
        <f>O1257*H1257</f>
        <v>0</v>
      </c>
      <c r="Q1257" s="201">
        <v>0</v>
      </c>
      <c r="R1257" s="201">
        <f>Q1257*H1257</f>
        <v>0</v>
      </c>
      <c r="S1257" s="201">
        <v>0</v>
      </c>
      <c r="T1257" s="202">
        <f>S1257*H1257</f>
        <v>0</v>
      </c>
      <c r="U1257" s="35"/>
      <c r="V1257" s="35"/>
      <c r="W1257" s="35"/>
      <c r="X1257" s="35"/>
      <c r="Y1257" s="35"/>
      <c r="Z1257" s="35"/>
      <c r="AA1257" s="35"/>
      <c r="AB1257" s="35"/>
      <c r="AC1257" s="35"/>
      <c r="AD1257" s="35"/>
      <c r="AE1257" s="35"/>
      <c r="AR1257" s="203" t="s">
        <v>182</v>
      </c>
      <c r="AT1257" s="203" t="s">
        <v>178</v>
      </c>
      <c r="AU1257" s="203" t="s">
        <v>176</v>
      </c>
      <c r="AY1257" s="18" t="s">
        <v>175</v>
      </c>
      <c r="BE1257" s="204">
        <f>IF(N1257="základní",J1257,0)</f>
        <v>0</v>
      </c>
      <c r="BF1257" s="204">
        <f>IF(N1257="snížená",J1257,0)</f>
        <v>0</v>
      </c>
      <c r="BG1257" s="204">
        <f>IF(N1257="zákl. přenesená",J1257,0)</f>
        <v>0</v>
      </c>
      <c r="BH1257" s="204">
        <f>IF(N1257="sníž. přenesená",J1257,0)</f>
        <v>0</v>
      </c>
      <c r="BI1257" s="204">
        <f>IF(N1257="nulová",J1257,0)</f>
        <v>0</v>
      </c>
      <c r="BJ1257" s="18" t="s">
        <v>83</v>
      </c>
      <c r="BK1257" s="204">
        <f>ROUND(I1257*H1257,2)</f>
        <v>0</v>
      </c>
      <c r="BL1257" s="18" t="s">
        <v>182</v>
      </c>
      <c r="BM1257" s="203" t="s">
        <v>1117</v>
      </c>
    </row>
    <row r="1258" spans="1:65" s="2" customFormat="1" ht="11.25">
      <c r="A1258" s="35"/>
      <c r="B1258" s="36"/>
      <c r="C1258" s="37"/>
      <c r="D1258" s="227" t="s">
        <v>193</v>
      </c>
      <c r="E1258" s="37"/>
      <c r="F1258" s="228" t="s">
        <v>1118</v>
      </c>
      <c r="G1258" s="37"/>
      <c r="H1258" s="37"/>
      <c r="I1258" s="229"/>
      <c r="J1258" s="37"/>
      <c r="K1258" s="37"/>
      <c r="L1258" s="40"/>
      <c r="M1258" s="230"/>
      <c r="N1258" s="231"/>
      <c r="O1258" s="72"/>
      <c r="P1258" s="72"/>
      <c r="Q1258" s="72"/>
      <c r="R1258" s="72"/>
      <c r="S1258" s="72"/>
      <c r="T1258" s="73"/>
      <c r="U1258" s="35"/>
      <c r="V1258" s="35"/>
      <c r="W1258" s="35"/>
      <c r="X1258" s="35"/>
      <c r="Y1258" s="35"/>
      <c r="Z1258" s="35"/>
      <c r="AA1258" s="35"/>
      <c r="AB1258" s="35"/>
      <c r="AC1258" s="35"/>
      <c r="AD1258" s="35"/>
      <c r="AE1258" s="35"/>
      <c r="AT1258" s="18" t="s">
        <v>193</v>
      </c>
      <c r="AU1258" s="18" t="s">
        <v>176</v>
      </c>
    </row>
    <row r="1259" spans="1:65" s="2" customFormat="1" ht="37.9" customHeight="1">
      <c r="A1259" s="35"/>
      <c r="B1259" s="36"/>
      <c r="C1259" s="192" t="s">
        <v>1119</v>
      </c>
      <c r="D1259" s="192" t="s">
        <v>178</v>
      </c>
      <c r="E1259" s="193" t="s">
        <v>1120</v>
      </c>
      <c r="F1259" s="194" t="s">
        <v>1121</v>
      </c>
      <c r="G1259" s="195" t="s">
        <v>233</v>
      </c>
      <c r="H1259" s="196">
        <v>89.962000000000003</v>
      </c>
      <c r="I1259" s="197"/>
      <c r="J1259" s="198">
        <f>ROUND(I1259*H1259,2)</f>
        <v>0</v>
      </c>
      <c r="K1259" s="194" t="s">
        <v>224</v>
      </c>
      <c r="L1259" s="40"/>
      <c r="M1259" s="199" t="s">
        <v>1</v>
      </c>
      <c r="N1259" s="200" t="s">
        <v>41</v>
      </c>
      <c r="O1259" s="72"/>
      <c r="P1259" s="201">
        <f>O1259*H1259</f>
        <v>0</v>
      </c>
      <c r="Q1259" s="201">
        <v>0</v>
      </c>
      <c r="R1259" s="201">
        <f>Q1259*H1259</f>
        <v>0</v>
      </c>
      <c r="S1259" s="201">
        <v>0</v>
      </c>
      <c r="T1259" s="202">
        <f>S1259*H1259</f>
        <v>0</v>
      </c>
      <c r="U1259" s="35"/>
      <c r="V1259" s="35"/>
      <c r="W1259" s="35"/>
      <c r="X1259" s="35"/>
      <c r="Y1259" s="35"/>
      <c r="Z1259" s="35"/>
      <c r="AA1259" s="35"/>
      <c r="AB1259" s="35"/>
      <c r="AC1259" s="35"/>
      <c r="AD1259" s="35"/>
      <c r="AE1259" s="35"/>
      <c r="AR1259" s="203" t="s">
        <v>182</v>
      </c>
      <c r="AT1259" s="203" t="s">
        <v>178</v>
      </c>
      <c r="AU1259" s="203" t="s">
        <v>176</v>
      </c>
      <c r="AY1259" s="18" t="s">
        <v>175</v>
      </c>
      <c r="BE1259" s="204">
        <f>IF(N1259="základní",J1259,0)</f>
        <v>0</v>
      </c>
      <c r="BF1259" s="204">
        <f>IF(N1259="snížená",J1259,0)</f>
        <v>0</v>
      </c>
      <c r="BG1259" s="204">
        <f>IF(N1259="zákl. přenesená",J1259,0)</f>
        <v>0</v>
      </c>
      <c r="BH1259" s="204">
        <f>IF(N1259="sníž. přenesená",J1259,0)</f>
        <v>0</v>
      </c>
      <c r="BI1259" s="204">
        <f>IF(N1259="nulová",J1259,0)</f>
        <v>0</v>
      </c>
      <c r="BJ1259" s="18" t="s">
        <v>83</v>
      </c>
      <c r="BK1259" s="204">
        <f>ROUND(I1259*H1259,2)</f>
        <v>0</v>
      </c>
      <c r="BL1259" s="18" t="s">
        <v>182</v>
      </c>
      <c r="BM1259" s="203" t="s">
        <v>1122</v>
      </c>
    </row>
    <row r="1260" spans="1:65" s="2" customFormat="1" ht="11.25">
      <c r="A1260" s="35"/>
      <c r="B1260" s="36"/>
      <c r="C1260" s="37"/>
      <c r="D1260" s="227" t="s">
        <v>193</v>
      </c>
      <c r="E1260" s="37"/>
      <c r="F1260" s="228" t="s">
        <v>1123</v>
      </c>
      <c r="G1260" s="37"/>
      <c r="H1260" s="37"/>
      <c r="I1260" s="229"/>
      <c r="J1260" s="37"/>
      <c r="K1260" s="37"/>
      <c r="L1260" s="40"/>
      <c r="M1260" s="230"/>
      <c r="N1260" s="231"/>
      <c r="O1260" s="72"/>
      <c r="P1260" s="72"/>
      <c r="Q1260" s="72"/>
      <c r="R1260" s="72"/>
      <c r="S1260" s="72"/>
      <c r="T1260" s="73"/>
      <c r="U1260" s="35"/>
      <c r="V1260" s="35"/>
      <c r="W1260" s="35"/>
      <c r="X1260" s="35"/>
      <c r="Y1260" s="35"/>
      <c r="Z1260" s="35"/>
      <c r="AA1260" s="35"/>
      <c r="AB1260" s="35"/>
      <c r="AC1260" s="35"/>
      <c r="AD1260" s="35"/>
      <c r="AE1260" s="35"/>
      <c r="AT1260" s="18" t="s">
        <v>193</v>
      </c>
      <c r="AU1260" s="18" t="s">
        <v>176</v>
      </c>
    </row>
    <row r="1261" spans="1:65" s="12" customFormat="1" ht="25.9" customHeight="1">
      <c r="B1261" s="176"/>
      <c r="C1261" s="177"/>
      <c r="D1261" s="178" t="s">
        <v>75</v>
      </c>
      <c r="E1261" s="179" t="s">
        <v>1124</v>
      </c>
      <c r="F1261" s="179" t="s">
        <v>1125</v>
      </c>
      <c r="G1261" s="177"/>
      <c r="H1261" s="177"/>
      <c r="I1261" s="180"/>
      <c r="J1261" s="181">
        <f>BK1261</f>
        <v>0</v>
      </c>
      <c r="K1261" s="177"/>
      <c r="L1261" s="182"/>
      <c r="M1261" s="183"/>
      <c r="N1261" s="184"/>
      <c r="O1261" s="184"/>
      <c r="P1261" s="185">
        <f>P1262+P1304+P1453+P1475+P1795+P1823+P1904+P2138+P2441+P2583+P2618</f>
        <v>0</v>
      </c>
      <c r="Q1261" s="184"/>
      <c r="R1261" s="185">
        <f>R1262+R1304+R1453+R1475+R1795+R1823+R1904+R2138+R2441+R2583+R2618</f>
        <v>32.486533419999994</v>
      </c>
      <c r="S1261" s="184"/>
      <c r="T1261" s="186">
        <f>T1262+T1304+T1453+T1475+T1795+T1823+T1904+T2138+T2441+T2583+T2618</f>
        <v>0.58528924999999998</v>
      </c>
      <c r="AR1261" s="187" t="s">
        <v>85</v>
      </c>
      <c r="AT1261" s="188" t="s">
        <v>75</v>
      </c>
      <c r="AU1261" s="188" t="s">
        <v>76</v>
      </c>
      <c r="AY1261" s="187" t="s">
        <v>175</v>
      </c>
      <c r="BK1261" s="189">
        <f>BK1262+BK1304+BK1453+BK1475+BK1795+BK1823+BK1904+BK2138+BK2441+BK2583+BK2618</f>
        <v>0</v>
      </c>
    </row>
    <row r="1262" spans="1:65" s="12" customFormat="1" ht="22.9" customHeight="1">
      <c r="B1262" s="176"/>
      <c r="C1262" s="177"/>
      <c r="D1262" s="178" t="s">
        <v>75</v>
      </c>
      <c r="E1262" s="190" t="s">
        <v>1126</v>
      </c>
      <c r="F1262" s="190" t="s">
        <v>1127</v>
      </c>
      <c r="G1262" s="177"/>
      <c r="H1262" s="177"/>
      <c r="I1262" s="180"/>
      <c r="J1262" s="191">
        <f>BK1262</f>
        <v>0</v>
      </c>
      <c r="K1262" s="177"/>
      <c r="L1262" s="182"/>
      <c r="M1262" s="183"/>
      <c r="N1262" s="184"/>
      <c r="O1262" s="184"/>
      <c r="P1262" s="185">
        <f>SUM(P1263:P1303)</f>
        <v>0</v>
      </c>
      <c r="Q1262" s="184"/>
      <c r="R1262" s="185">
        <f>SUM(R1263:R1303)</f>
        <v>0.99012849999999997</v>
      </c>
      <c r="S1262" s="184"/>
      <c r="T1262" s="186">
        <f>SUM(T1263:T1303)</f>
        <v>0</v>
      </c>
      <c r="AR1262" s="187" t="s">
        <v>85</v>
      </c>
      <c r="AT1262" s="188" t="s">
        <v>75</v>
      </c>
      <c r="AU1262" s="188" t="s">
        <v>83</v>
      </c>
      <c r="AY1262" s="187" t="s">
        <v>175</v>
      </c>
      <c r="BK1262" s="189">
        <f>SUM(BK1263:BK1303)</f>
        <v>0</v>
      </c>
    </row>
    <row r="1263" spans="1:65" s="2" customFormat="1" ht="24.2" customHeight="1">
      <c r="A1263" s="35"/>
      <c r="B1263" s="36"/>
      <c r="C1263" s="192" t="s">
        <v>1128</v>
      </c>
      <c r="D1263" s="192" t="s">
        <v>178</v>
      </c>
      <c r="E1263" s="193" t="s">
        <v>1129</v>
      </c>
      <c r="F1263" s="194" t="s">
        <v>1130</v>
      </c>
      <c r="G1263" s="195" t="s">
        <v>242</v>
      </c>
      <c r="H1263" s="196">
        <v>77.900000000000006</v>
      </c>
      <c r="I1263" s="197"/>
      <c r="J1263" s="198">
        <f>ROUND(I1263*H1263,2)</f>
        <v>0</v>
      </c>
      <c r="K1263" s="194" t="s">
        <v>224</v>
      </c>
      <c r="L1263" s="40"/>
      <c r="M1263" s="199" t="s">
        <v>1</v>
      </c>
      <c r="N1263" s="200" t="s">
        <v>41</v>
      </c>
      <c r="O1263" s="72"/>
      <c r="P1263" s="201">
        <f>O1263*H1263</f>
        <v>0</v>
      </c>
      <c r="Q1263" s="201">
        <v>0</v>
      </c>
      <c r="R1263" s="201">
        <f>Q1263*H1263</f>
        <v>0</v>
      </c>
      <c r="S1263" s="201">
        <v>0</v>
      </c>
      <c r="T1263" s="202">
        <f>S1263*H1263</f>
        <v>0</v>
      </c>
      <c r="U1263" s="35"/>
      <c r="V1263" s="35"/>
      <c r="W1263" s="35"/>
      <c r="X1263" s="35"/>
      <c r="Y1263" s="35"/>
      <c r="Z1263" s="35"/>
      <c r="AA1263" s="35"/>
      <c r="AB1263" s="35"/>
      <c r="AC1263" s="35"/>
      <c r="AD1263" s="35"/>
      <c r="AE1263" s="35"/>
      <c r="AR1263" s="203" t="s">
        <v>309</v>
      </c>
      <c r="AT1263" s="203" t="s">
        <v>178</v>
      </c>
      <c r="AU1263" s="203" t="s">
        <v>85</v>
      </c>
      <c r="AY1263" s="18" t="s">
        <v>175</v>
      </c>
      <c r="BE1263" s="204">
        <f>IF(N1263="základní",J1263,0)</f>
        <v>0</v>
      </c>
      <c r="BF1263" s="204">
        <f>IF(N1263="snížená",J1263,0)</f>
        <v>0</v>
      </c>
      <c r="BG1263" s="204">
        <f>IF(N1263="zákl. přenesená",J1263,0)</f>
        <v>0</v>
      </c>
      <c r="BH1263" s="204">
        <f>IF(N1263="sníž. přenesená",J1263,0)</f>
        <v>0</v>
      </c>
      <c r="BI1263" s="204">
        <f>IF(N1263="nulová",J1263,0)</f>
        <v>0</v>
      </c>
      <c r="BJ1263" s="18" t="s">
        <v>83</v>
      </c>
      <c r="BK1263" s="204">
        <f>ROUND(I1263*H1263,2)</f>
        <v>0</v>
      </c>
      <c r="BL1263" s="18" t="s">
        <v>309</v>
      </c>
      <c r="BM1263" s="203" t="s">
        <v>1131</v>
      </c>
    </row>
    <row r="1264" spans="1:65" s="2" customFormat="1" ht="11.25">
      <c r="A1264" s="35"/>
      <c r="B1264" s="36"/>
      <c r="C1264" s="37"/>
      <c r="D1264" s="227" t="s">
        <v>193</v>
      </c>
      <c r="E1264" s="37"/>
      <c r="F1264" s="228" t="s">
        <v>1132</v>
      </c>
      <c r="G1264" s="37"/>
      <c r="H1264" s="37"/>
      <c r="I1264" s="229"/>
      <c r="J1264" s="37"/>
      <c r="K1264" s="37"/>
      <c r="L1264" s="40"/>
      <c r="M1264" s="230"/>
      <c r="N1264" s="231"/>
      <c r="O1264" s="72"/>
      <c r="P1264" s="72"/>
      <c r="Q1264" s="72"/>
      <c r="R1264" s="72"/>
      <c r="S1264" s="72"/>
      <c r="T1264" s="73"/>
      <c r="U1264" s="35"/>
      <c r="V1264" s="35"/>
      <c r="W1264" s="35"/>
      <c r="X1264" s="35"/>
      <c r="Y1264" s="35"/>
      <c r="Z1264" s="35"/>
      <c r="AA1264" s="35"/>
      <c r="AB1264" s="35"/>
      <c r="AC1264" s="35"/>
      <c r="AD1264" s="35"/>
      <c r="AE1264" s="35"/>
      <c r="AT1264" s="18" t="s">
        <v>193</v>
      </c>
      <c r="AU1264" s="18" t="s">
        <v>85</v>
      </c>
    </row>
    <row r="1265" spans="1:65" s="13" customFormat="1" ht="22.5">
      <c r="B1265" s="205"/>
      <c r="C1265" s="206"/>
      <c r="D1265" s="207" t="s">
        <v>184</v>
      </c>
      <c r="E1265" s="208" t="s">
        <v>1</v>
      </c>
      <c r="F1265" s="209" t="s">
        <v>597</v>
      </c>
      <c r="G1265" s="206"/>
      <c r="H1265" s="208" t="s">
        <v>1</v>
      </c>
      <c r="I1265" s="210"/>
      <c r="J1265" s="206"/>
      <c r="K1265" s="206"/>
      <c r="L1265" s="211"/>
      <c r="M1265" s="212"/>
      <c r="N1265" s="213"/>
      <c r="O1265" s="213"/>
      <c r="P1265" s="213"/>
      <c r="Q1265" s="213"/>
      <c r="R1265" s="213"/>
      <c r="S1265" s="213"/>
      <c r="T1265" s="214"/>
      <c r="AT1265" s="215" t="s">
        <v>184</v>
      </c>
      <c r="AU1265" s="215" t="s">
        <v>85</v>
      </c>
      <c r="AV1265" s="13" t="s">
        <v>83</v>
      </c>
      <c r="AW1265" s="13" t="s">
        <v>34</v>
      </c>
      <c r="AX1265" s="13" t="s">
        <v>76</v>
      </c>
      <c r="AY1265" s="215" t="s">
        <v>175</v>
      </c>
    </row>
    <row r="1266" spans="1:65" s="13" customFormat="1" ht="11.25">
      <c r="B1266" s="205"/>
      <c r="C1266" s="206"/>
      <c r="D1266" s="207" t="s">
        <v>184</v>
      </c>
      <c r="E1266" s="208" t="s">
        <v>1</v>
      </c>
      <c r="F1266" s="209" t="s">
        <v>187</v>
      </c>
      <c r="G1266" s="206"/>
      <c r="H1266" s="208" t="s">
        <v>1</v>
      </c>
      <c r="I1266" s="210"/>
      <c r="J1266" s="206"/>
      <c r="K1266" s="206"/>
      <c r="L1266" s="211"/>
      <c r="M1266" s="212"/>
      <c r="N1266" s="213"/>
      <c r="O1266" s="213"/>
      <c r="P1266" s="213"/>
      <c r="Q1266" s="213"/>
      <c r="R1266" s="213"/>
      <c r="S1266" s="213"/>
      <c r="T1266" s="214"/>
      <c r="AT1266" s="215" t="s">
        <v>184</v>
      </c>
      <c r="AU1266" s="215" t="s">
        <v>85</v>
      </c>
      <c r="AV1266" s="13" t="s">
        <v>83</v>
      </c>
      <c r="AW1266" s="13" t="s">
        <v>34</v>
      </c>
      <c r="AX1266" s="13" t="s">
        <v>76</v>
      </c>
      <c r="AY1266" s="215" t="s">
        <v>175</v>
      </c>
    </row>
    <row r="1267" spans="1:65" s="13" customFormat="1" ht="11.25">
      <c r="B1267" s="205"/>
      <c r="C1267" s="206"/>
      <c r="D1267" s="207" t="s">
        <v>184</v>
      </c>
      <c r="E1267" s="208" t="s">
        <v>1</v>
      </c>
      <c r="F1267" s="209" t="s">
        <v>207</v>
      </c>
      <c r="G1267" s="206"/>
      <c r="H1267" s="208" t="s">
        <v>1</v>
      </c>
      <c r="I1267" s="210"/>
      <c r="J1267" s="206"/>
      <c r="K1267" s="206"/>
      <c r="L1267" s="211"/>
      <c r="M1267" s="212"/>
      <c r="N1267" s="213"/>
      <c r="O1267" s="213"/>
      <c r="P1267" s="213"/>
      <c r="Q1267" s="213"/>
      <c r="R1267" s="213"/>
      <c r="S1267" s="213"/>
      <c r="T1267" s="214"/>
      <c r="AT1267" s="215" t="s">
        <v>184</v>
      </c>
      <c r="AU1267" s="215" t="s">
        <v>85</v>
      </c>
      <c r="AV1267" s="13" t="s">
        <v>83</v>
      </c>
      <c r="AW1267" s="13" t="s">
        <v>34</v>
      </c>
      <c r="AX1267" s="13" t="s">
        <v>76</v>
      </c>
      <c r="AY1267" s="215" t="s">
        <v>175</v>
      </c>
    </row>
    <row r="1268" spans="1:65" s="14" customFormat="1" ht="11.25">
      <c r="B1268" s="216"/>
      <c r="C1268" s="217"/>
      <c r="D1268" s="207" t="s">
        <v>184</v>
      </c>
      <c r="E1268" s="218" t="s">
        <v>1</v>
      </c>
      <c r="F1268" s="219" t="s">
        <v>1133</v>
      </c>
      <c r="G1268" s="217"/>
      <c r="H1268" s="220">
        <v>10.6</v>
      </c>
      <c r="I1268" s="221"/>
      <c r="J1268" s="217"/>
      <c r="K1268" s="217"/>
      <c r="L1268" s="222"/>
      <c r="M1268" s="223"/>
      <c r="N1268" s="224"/>
      <c r="O1268" s="224"/>
      <c r="P1268" s="224"/>
      <c r="Q1268" s="224"/>
      <c r="R1268" s="224"/>
      <c r="S1268" s="224"/>
      <c r="T1268" s="225"/>
      <c r="AT1268" s="226" t="s">
        <v>184</v>
      </c>
      <c r="AU1268" s="226" t="s">
        <v>85</v>
      </c>
      <c r="AV1268" s="14" t="s">
        <v>85</v>
      </c>
      <c r="AW1268" s="14" t="s">
        <v>34</v>
      </c>
      <c r="AX1268" s="14" t="s">
        <v>76</v>
      </c>
      <c r="AY1268" s="226" t="s">
        <v>175</v>
      </c>
    </row>
    <row r="1269" spans="1:65" s="14" customFormat="1" ht="11.25">
      <c r="B1269" s="216"/>
      <c r="C1269" s="217"/>
      <c r="D1269" s="207" t="s">
        <v>184</v>
      </c>
      <c r="E1269" s="218" t="s">
        <v>1</v>
      </c>
      <c r="F1269" s="219" t="s">
        <v>1134</v>
      </c>
      <c r="G1269" s="217"/>
      <c r="H1269" s="220">
        <v>1.8</v>
      </c>
      <c r="I1269" s="221"/>
      <c r="J1269" s="217"/>
      <c r="K1269" s="217"/>
      <c r="L1269" s="222"/>
      <c r="M1269" s="223"/>
      <c r="N1269" s="224"/>
      <c r="O1269" s="224"/>
      <c r="P1269" s="224"/>
      <c r="Q1269" s="224"/>
      <c r="R1269" s="224"/>
      <c r="S1269" s="224"/>
      <c r="T1269" s="225"/>
      <c r="AT1269" s="226" t="s">
        <v>184</v>
      </c>
      <c r="AU1269" s="226" t="s">
        <v>85</v>
      </c>
      <c r="AV1269" s="14" t="s">
        <v>85</v>
      </c>
      <c r="AW1269" s="14" t="s">
        <v>34</v>
      </c>
      <c r="AX1269" s="14" t="s">
        <v>76</v>
      </c>
      <c r="AY1269" s="226" t="s">
        <v>175</v>
      </c>
    </row>
    <row r="1270" spans="1:65" s="14" customFormat="1" ht="11.25">
      <c r="B1270" s="216"/>
      <c r="C1270" s="217"/>
      <c r="D1270" s="207" t="s">
        <v>184</v>
      </c>
      <c r="E1270" s="218" t="s">
        <v>1</v>
      </c>
      <c r="F1270" s="219" t="s">
        <v>1135</v>
      </c>
      <c r="G1270" s="217"/>
      <c r="H1270" s="220">
        <v>6</v>
      </c>
      <c r="I1270" s="221"/>
      <c r="J1270" s="217"/>
      <c r="K1270" s="217"/>
      <c r="L1270" s="222"/>
      <c r="M1270" s="223"/>
      <c r="N1270" s="224"/>
      <c r="O1270" s="224"/>
      <c r="P1270" s="224"/>
      <c r="Q1270" s="224"/>
      <c r="R1270" s="224"/>
      <c r="S1270" s="224"/>
      <c r="T1270" s="225"/>
      <c r="AT1270" s="226" t="s">
        <v>184</v>
      </c>
      <c r="AU1270" s="226" t="s">
        <v>85</v>
      </c>
      <c r="AV1270" s="14" t="s">
        <v>85</v>
      </c>
      <c r="AW1270" s="14" t="s">
        <v>34</v>
      </c>
      <c r="AX1270" s="14" t="s">
        <v>76</v>
      </c>
      <c r="AY1270" s="226" t="s">
        <v>175</v>
      </c>
    </row>
    <row r="1271" spans="1:65" s="14" customFormat="1" ht="11.25">
      <c r="B1271" s="216"/>
      <c r="C1271" s="217"/>
      <c r="D1271" s="207" t="s">
        <v>184</v>
      </c>
      <c r="E1271" s="218" t="s">
        <v>1</v>
      </c>
      <c r="F1271" s="219" t="s">
        <v>1136</v>
      </c>
      <c r="G1271" s="217"/>
      <c r="H1271" s="220">
        <v>34.200000000000003</v>
      </c>
      <c r="I1271" s="221"/>
      <c r="J1271" s="217"/>
      <c r="K1271" s="217"/>
      <c r="L1271" s="222"/>
      <c r="M1271" s="223"/>
      <c r="N1271" s="224"/>
      <c r="O1271" s="224"/>
      <c r="P1271" s="224"/>
      <c r="Q1271" s="224"/>
      <c r="R1271" s="224"/>
      <c r="S1271" s="224"/>
      <c r="T1271" s="225"/>
      <c r="AT1271" s="226" t="s">
        <v>184</v>
      </c>
      <c r="AU1271" s="226" t="s">
        <v>85</v>
      </c>
      <c r="AV1271" s="14" t="s">
        <v>85</v>
      </c>
      <c r="AW1271" s="14" t="s">
        <v>34</v>
      </c>
      <c r="AX1271" s="14" t="s">
        <v>76</v>
      </c>
      <c r="AY1271" s="226" t="s">
        <v>175</v>
      </c>
    </row>
    <row r="1272" spans="1:65" s="14" customFormat="1" ht="11.25">
      <c r="B1272" s="216"/>
      <c r="C1272" s="217"/>
      <c r="D1272" s="207" t="s">
        <v>184</v>
      </c>
      <c r="E1272" s="218" t="s">
        <v>1</v>
      </c>
      <c r="F1272" s="219" t="s">
        <v>1137</v>
      </c>
      <c r="G1272" s="217"/>
      <c r="H1272" s="220">
        <v>14.7</v>
      </c>
      <c r="I1272" s="221"/>
      <c r="J1272" s="217"/>
      <c r="K1272" s="217"/>
      <c r="L1272" s="222"/>
      <c r="M1272" s="223"/>
      <c r="N1272" s="224"/>
      <c r="O1272" s="224"/>
      <c r="P1272" s="224"/>
      <c r="Q1272" s="224"/>
      <c r="R1272" s="224"/>
      <c r="S1272" s="224"/>
      <c r="T1272" s="225"/>
      <c r="AT1272" s="226" t="s">
        <v>184</v>
      </c>
      <c r="AU1272" s="226" t="s">
        <v>85</v>
      </c>
      <c r="AV1272" s="14" t="s">
        <v>85</v>
      </c>
      <c r="AW1272" s="14" t="s">
        <v>34</v>
      </c>
      <c r="AX1272" s="14" t="s">
        <v>76</v>
      </c>
      <c r="AY1272" s="226" t="s">
        <v>175</v>
      </c>
    </row>
    <row r="1273" spans="1:65" s="14" customFormat="1" ht="11.25">
      <c r="B1273" s="216"/>
      <c r="C1273" s="217"/>
      <c r="D1273" s="207" t="s">
        <v>184</v>
      </c>
      <c r="E1273" s="218" t="s">
        <v>1</v>
      </c>
      <c r="F1273" s="219" t="s">
        <v>1138</v>
      </c>
      <c r="G1273" s="217"/>
      <c r="H1273" s="220">
        <v>10.6</v>
      </c>
      <c r="I1273" s="221"/>
      <c r="J1273" s="217"/>
      <c r="K1273" s="217"/>
      <c r="L1273" s="222"/>
      <c r="M1273" s="223"/>
      <c r="N1273" s="224"/>
      <c r="O1273" s="224"/>
      <c r="P1273" s="224"/>
      <c r="Q1273" s="224"/>
      <c r="R1273" s="224"/>
      <c r="S1273" s="224"/>
      <c r="T1273" s="225"/>
      <c r="AT1273" s="226" t="s">
        <v>184</v>
      </c>
      <c r="AU1273" s="226" t="s">
        <v>85</v>
      </c>
      <c r="AV1273" s="14" t="s">
        <v>85</v>
      </c>
      <c r="AW1273" s="14" t="s">
        <v>34</v>
      </c>
      <c r="AX1273" s="14" t="s">
        <v>76</v>
      </c>
      <c r="AY1273" s="226" t="s">
        <v>175</v>
      </c>
    </row>
    <row r="1274" spans="1:65" s="2" customFormat="1" ht="16.5" customHeight="1">
      <c r="A1274" s="35"/>
      <c r="B1274" s="36"/>
      <c r="C1274" s="254" t="s">
        <v>1139</v>
      </c>
      <c r="D1274" s="254" t="s">
        <v>539</v>
      </c>
      <c r="E1274" s="255" t="s">
        <v>1140</v>
      </c>
      <c r="F1274" s="256" t="s">
        <v>1141</v>
      </c>
      <c r="G1274" s="257" t="s">
        <v>233</v>
      </c>
      <c r="H1274" s="258">
        <v>2.3E-2</v>
      </c>
      <c r="I1274" s="259"/>
      <c r="J1274" s="260">
        <f>ROUND(I1274*H1274,2)</f>
        <v>0</v>
      </c>
      <c r="K1274" s="256" t="s">
        <v>224</v>
      </c>
      <c r="L1274" s="261"/>
      <c r="M1274" s="262" t="s">
        <v>1</v>
      </c>
      <c r="N1274" s="263" t="s">
        <v>41</v>
      </c>
      <c r="O1274" s="72"/>
      <c r="P1274" s="201">
        <f>O1274*H1274</f>
        <v>0</v>
      </c>
      <c r="Q1274" s="201">
        <v>1</v>
      </c>
      <c r="R1274" s="201">
        <f>Q1274*H1274</f>
        <v>2.3E-2</v>
      </c>
      <c r="S1274" s="201">
        <v>0</v>
      </c>
      <c r="T1274" s="202">
        <f>S1274*H1274</f>
        <v>0</v>
      </c>
      <c r="U1274" s="35"/>
      <c r="V1274" s="35"/>
      <c r="W1274" s="35"/>
      <c r="X1274" s="35"/>
      <c r="Y1274" s="35"/>
      <c r="Z1274" s="35"/>
      <c r="AA1274" s="35"/>
      <c r="AB1274" s="35"/>
      <c r="AC1274" s="35"/>
      <c r="AD1274" s="35"/>
      <c r="AE1274" s="35"/>
      <c r="AR1274" s="203" t="s">
        <v>532</v>
      </c>
      <c r="AT1274" s="203" t="s">
        <v>539</v>
      </c>
      <c r="AU1274" s="203" t="s">
        <v>85</v>
      </c>
      <c r="AY1274" s="18" t="s">
        <v>175</v>
      </c>
      <c r="BE1274" s="204">
        <f>IF(N1274="základní",J1274,0)</f>
        <v>0</v>
      </c>
      <c r="BF1274" s="204">
        <f>IF(N1274="snížená",J1274,0)</f>
        <v>0</v>
      </c>
      <c r="BG1274" s="204">
        <f>IF(N1274="zákl. přenesená",J1274,0)</f>
        <v>0</v>
      </c>
      <c r="BH1274" s="204">
        <f>IF(N1274="sníž. přenesená",J1274,0)</f>
        <v>0</v>
      </c>
      <c r="BI1274" s="204">
        <f>IF(N1274="nulová",J1274,0)</f>
        <v>0</v>
      </c>
      <c r="BJ1274" s="18" t="s">
        <v>83</v>
      </c>
      <c r="BK1274" s="204">
        <f>ROUND(I1274*H1274,2)</f>
        <v>0</v>
      </c>
      <c r="BL1274" s="18" t="s">
        <v>309</v>
      </c>
      <c r="BM1274" s="203" t="s">
        <v>1142</v>
      </c>
    </row>
    <row r="1275" spans="1:65" s="14" customFormat="1" ht="11.25">
      <c r="B1275" s="216"/>
      <c r="C1275" s="217"/>
      <c r="D1275" s="207" t="s">
        <v>184</v>
      </c>
      <c r="E1275" s="217"/>
      <c r="F1275" s="219" t="s">
        <v>1143</v>
      </c>
      <c r="G1275" s="217"/>
      <c r="H1275" s="220">
        <v>2.3E-2</v>
      </c>
      <c r="I1275" s="221"/>
      <c r="J1275" s="217"/>
      <c r="K1275" s="217"/>
      <c r="L1275" s="222"/>
      <c r="M1275" s="223"/>
      <c r="N1275" s="224"/>
      <c r="O1275" s="224"/>
      <c r="P1275" s="224"/>
      <c r="Q1275" s="224"/>
      <c r="R1275" s="224"/>
      <c r="S1275" s="224"/>
      <c r="T1275" s="225"/>
      <c r="AT1275" s="226" t="s">
        <v>184</v>
      </c>
      <c r="AU1275" s="226" t="s">
        <v>85</v>
      </c>
      <c r="AV1275" s="14" t="s">
        <v>85</v>
      </c>
      <c r="AW1275" s="14" t="s">
        <v>4</v>
      </c>
      <c r="AX1275" s="14" t="s">
        <v>83</v>
      </c>
      <c r="AY1275" s="226" t="s">
        <v>175</v>
      </c>
    </row>
    <row r="1276" spans="1:65" s="2" customFormat="1" ht="24.2" customHeight="1">
      <c r="A1276" s="35"/>
      <c r="B1276" s="36"/>
      <c r="C1276" s="192" t="s">
        <v>1144</v>
      </c>
      <c r="D1276" s="192" t="s">
        <v>178</v>
      </c>
      <c r="E1276" s="193" t="s">
        <v>1145</v>
      </c>
      <c r="F1276" s="194" t="s">
        <v>1146</v>
      </c>
      <c r="G1276" s="195" t="s">
        <v>242</v>
      </c>
      <c r="H1276" s="196">
        <v>155.80000000000001</v>
      </c>
      <c r="I1276" s="197"/>
      <c r="J1276" s="198">
        <f>ROUND(I1276*H1276,2)</f>
        <v>0</v>
      </c>
      <c r="K1276" s="194" t="s">
        <v>224</v>
      </c>
      <c r="L1276" s="40"/>
      <c r="M1276" s="199" t="s">
        <v>1</v>
      </c>
      <c r="N1276" s="200" t="s">
        <v>41</v>
      </c>
      <c r="O1276" s="72"/>
      <c r="P1276" s="201">
        <f>O1276*H1276</f>
        <v>0</v>
      </c>
      <c r="Q1276" s="201">
        <v>4.0000000000000002E-4</v>
      </c>
      <c r="R1276" s="201">
        <f>Q1276*H1276</f>
        <v>6.2320000000000007E-2</v>
      </c>
      <c r="S1276" s="201">
        <v>0</v>
      </c>
      <c r="T1276" s="202">
        <f>S1276*H1276</f>
        <v>0</v>
      </c>
      <c r="U1276" s="35"/>
      <c r="V1276" s="35"/>
      <c r="W1276" s="35"/>
      <c r="X1276" s="35"/>
      <c r="Y1276" s="35"/>
      <c r="Z1276" s="35"/>
      <c r="AA1276" s="35"/>
      <c r="AB1276" s="35"/>
      <c r="AC1276" s="35"/>
      <c r="AD1276" s="35"/>
      <c r="AE1276" s="35"/>
      <c r="AR1276" s="203" t="s">
        <v>309</v>
      </c>
      <c r="AT1276" s="203" t="s">
        <v>178</v>
      </c>
      <c r="AU1276" s="203" t="s">
        <v>85</v>
      </c>
      <c r="AY1276" s="18" t="s">
        <v>175</v>
      </c>
      <c r="BE1276" s="204">
        <f>IF(N1276="základní",J1276,0)</f>
        <v>0</v>
      </c>
      <c r="BF1276" s="204">
        <f>IF(N1276="snížená",J1276,0)</f>
        <v>0</v>
      </c>
      <c r="BG1276" s="204">
        <f>IF(N1276="zákl. přenesená",J1276,0)</f>
        <v>0</v>
      </c>
      <c r="BH1276" s="204">
        <f>IF(N1276="sníž. přenesená",J1276,0)</f>
        <v>0</v>
      </c>
      <c r="BI1276" s="204">
        <f>IF(N1276="nulová",J1276,0)</f>
        <v>0</v>
      </c>
      <c r="BJ1276" s="18" t="s">
        <v>83</v>
      </c>
      <c r="BK1276" s="204">
        <f>ROUND(I1276*H1276,2)</f>
        <v>0</v>
      </c>
      <c r="BL1276" s="18" t="s">
        <v>309</v>
      </c>
      <c r="BM1276" s="203" t="s">
        <v>1147</v>
      </c>
    </row>
    <row r="1277" spans="1:65" s="2" customFormat="1" ht="11.25">
      <c r="A1277" s="35"/>
      <c r="B1277" s="36"/>
      <c r="C1277" s="37"/>
      <c r="D1277" s="227" t="s">
        <v>193</v>
      </c>
      <c r="E1277" s="37"/>
      <c r="F1277" s="228" t="s">
        <v>1148</v>
      </c>
      <c r="G1277" s="37"/>
      <c r="H1277" s="37"/>
      <c r="I1277" s="229"/>
      <c r="J1277" s="37"/>
      <c r="K1277" s="37"/>
      <c r="L1277" s="40"/>
      <c r="M1277" s="230"/>
      <c r="N1277" s="231"/>
      <c r="O1277" s="72"/>
      <c r="P1277" s="72"/>
      <c r="Q1277" s="72"/>
      <c r="R1277" s="72"/>
      <c r="S1277" s="72"/>
      <c r="T1277" s="73"/>
      <c r="U1277" s="35"/>
      <c r="V1277" s="35"/>
      <c r="W1277" s="35"/>
      <c r="X1277" s="35"/>
      <c r="Y1277" s="35"/>
      <c r="Z1277" s="35"/>
      <c r="AA1277" s="35"/>
      <c r="AB1277" s="35"/>
      <c r="AC1277" s="35"/>
      <c r="AD1277" s="35"/>
      <c r="AE1277" s="35"/>
      <c r="AT1277" s="18" t="s">
        <v>193</v>
      </c>
      <c r="AU1277" s="18" t="s">
        <v>85</v>
      </c>
    </row>
    <row r="1278" spans="1:65" s="2" customFormat="1" ht="49.15" customHeight="1">
      <c r="A1278" s="35"/>
      <c r="B1278" s="36"/>
      <c r="C1278" s="254" t="s">
        <v>1149</v>
      </c>
      <c r="D1278" s="254" t="s">
        <v>539</v>
      </c>
      <c r="E1278" s="255" t="s">
        <v>1150</v>
      </c>
      <c r="F1278" s="256" t="s">
        <v>1151</v>
      </c>
      <c r="G1278" s="257" t="s">
        <v>242</v>
      </c>
      <c r="H1278" s="258">
        <v>89.584999999999994</v>
      </c>
      <c r="I1278" s="259"/>
      <c r="J1278" s="260">
        <f>ROUND(I1278*H1278,2)</f>
        <v>0</v>
      </c>
      <c r="K1278" s="256" t="s">
        <v>224</v>
      </c>
      <c r="L1278" s="261"/>
      <c r="M1278" s="262" t="s">
        <v>1</v>
      </c>
      <c r="N1278" s="263" t="s">
        <v>41</v>
      </c>
      <c r="O1278" s="72"/>
      <c r="P1278" s="201">
        <f>O1278*H1278</f>
        <v>0</v>
      </c>
      <c r="Q1278" s="201">
        <v>5.4000000000000003E-3</v>
      </c>
      <c r="R1278" s="201">
        <f>Q1278*H1278</f>
        <v>0.48375899999999999</v>
      </c>
      <c r="S1278" s="201">
        <v>0</v>
      </c>
      <c r="T1278" s="202">
        <f>S1278*H1278</f>
        <v>0</v>
      </c>
      <c r="U1278" s="35"/>
      <c r="V1278" s="35"/>
      <c r="W1278" s="35"/>
      <c r="X1278" s="35"/>
      <c r="Y1278" s="35"/>
      <c r="Z1278" s="35"/>
      <c r="AA1278" s="35"/>
      <c r="AB1278" s="35"/>
      <c r="AC1278" s="35"/>
      <c r="AD1278" s="35"/>
      <c r="AE1278" s="35"/>
      <c r="AR1278" s="203" t="s">
        <v>532</v>
      </c>
      <c r="AT1278" s="203" t="s">
        <v>539</v>
      </c>
      <c r="AU1278" s="203" t="s">
        <v>85</v>
      </c>
      <c r="AY1278" s="18" t="s">
        <v>175</v>
      </c>
      <c r="BE1278" s="204">
        <f>IF(N1278="základní",J1278,0)</f>
        <v>0</v>
      </c>
      <c r="BF1278" s="204">
        <f>IF(N1278="snížená",J1278,0)</f>
        <v>0</v>
      </c>
      <c r="BG1278" s="204">
        <f>IF(N1278="zákl. přenesená",J1278,0)</f>
        <v>0</v>
      </c>
      <c r="BH1278" s="204">
        <f>IF(N1278="sníž. přenesená",J1278,0)</f>
        <v>0</v>
      </c>
      <c r="BI1278" s="204">
        <f>IF(N1278="nulová",J1278,0)</f>
        <v>0</v>
      </c>
      <c r="BJ1278" s="18" t="s">
        <v>83</v>
      </c>
      <c r="BK1278" s="204">
        <f>ROUND(I1278*H1278,2)</f>
        <v>0</v>
      </c>
      <c r="BL1278" s="18" t="s">
        <v>309</v>
      </c>
      <c r="BM1278" s="203" t="s">
        <v>1152</v>
      </c>
    </row>
    <row r="1279" spans="1:65" s="13" customFormat="1" ht="22.5">
      <c r="B1279" s="205"/>
      <c r="C1279" s="206"/>
      <c r="D1279" s="207" t="s">
        <v>184</v>
      </c>
      <c r="E1279" s="208" t="s">
        <v>1</v>
      </c>
      <c r="F1279" s="209" t="s">
        <v>597</v>
      </c>
      <c r="G1279" s="206"/>
      <c r="H1279" s="208" t="s">
        <v>1</v>
      </c>
      <c r="I1279" s="210"/>
      <c r="J1279" s="206"/>
      <c r="K1279" s="206"/>
      <c r="L1279" s="211"/>
      <c r="M1279" s="212"/>
      <c r="N1279" s="213"/>
      <c r="O1279" s="213"/>
      <c r="P1279" s="213"/>
      <c r="Q1279" s="213"/>
      <c r="R1279" s="213"/>
      <c r="S1279" s="213"/>
      <c r="T1279" s="214"/>
      <c r="AT1279" s="215" t="s">
        <v>184</v>
      </c>
      <c r="AU1279" s="215" t="s">
        <v>85</v>
      </c>
      <c r="AV1279" s="13" t="s">
        <v>83</v>
      </c>
      <c r="AW1279" s="13" t="s">
        <v>34</v>
      </c>
      <c r="AX1279" s="13" t="s">
        <v>76</v>
      </c>
      <c r="AY1279" s="215" t="s">
        <v>175</v>
      </c>
    </row>
    <row r="1280" spans="1:65" s="13" customFormat="1" ht="11.25">
      <c r="B1280" s="205"/>
      <c r="C1280" s="206"/>
      <c r="D1280" s="207" t="s">
        <v>184</v>
      </c>
      <c r="E1280" s="208" t="s">
        <v>1</v>
      </c>
      <c r="F1280" s="209" t="s">
        <v>187</v>
      </c>
      <c r="G1280" s="206"/>
      <c r="H1280" s="208" t="s">
        <v>1</v>
      </c>
      <c r="I1280" s="210"/>
      <c r="J1280" s="206"/>
      <c r="K1280" s="206"/>
      <c r="L1280" s="211"/>
      <c r="M1280" s="212"/>
      <c r="N1280" s="213"/>
      <c r="O1280" s="213"/>
      <c r="P1280" s="213"/>
      <c r="Q1280" s="213"/>
      <c r="R1280" s="213"/>
      <c r="S1280" s="213"/>
      <c r="T1280" s="214"/>
      <c r="AT1280" s="215" t="s">
        <v>184</v>
      </c>
      <c r="AU1280" s="215" t="s">
        <v>85</v>
      </c>
      <c r="AV1280" s="13" t="s">
        <v>83</v>
      </c>
      <c r="AW1280" s="13" t="s">
        <v>34</v>
      </c>
      <c r="AX1280" s="13" t="s">
        <v>76</v>
      </c>
      <c r="AY1280" s="215" t="s">
        <v>175</v>
      </c>
    </row>
    <row r="1281" spans="1:65" s="13" customFormat="1" ht="11.25">
      <c r="B1281" s="205"/>
      <c r="C1281" s="206"/>
      <c r="D1281" s="207" t="s">
        <v>184</v>
      </c>
      <c r="E1281" s="208" t="s">
        <v>1</v>
      </c>
      <c r="F1281" s="209" t="s">
        <v>1153</v>
      </c>
      <c r="G1281" s="206"/>
      <c r="H1281" s="208" t="s">
        <v>1</v>
      </c>
      <c r="I1281" s="210"/>
      <c r="J1281" s="206"/>
      <c r="K1281" s="206"/>
      <c r="L1281" s="211"/>
      <c r="M1281" s="212"/>
      <c r="N1281" s="213"/>
      <c r="O1281" s="213"/>
      <c r="P1281" s="213"/>
      <c r="Q1281" s="213"/>
      <c r="R1281" s="213"/>
      <c r="S1281" s="213"/>
      <c r="T1281" s="214"/>
      <c r="AT1281" s="215" t="s">
        <v>184</v>
      </c>
      <c r="AU1281" s="215" t="s">
        <v>85</v>
      </c>
      <c r="AV1281" s="13" t="s">
        <v>83</v>
      </c>
      <c r="AW1281" s="13" t="s">
        <v>34</v>
      </c>
      <c r="AX1281" s="13" t="s">
        <v>76</v>
      </c>
      <c r="AY1281" s="215" t="s">
        <v>175</v>
      </c>
    </row>
    <row r="1282" spans="1:65" s="13" customFormat="1" ht="11.25">
      <c r="B1282" s="205"/>
      <c r="C1282" s="206"/>
      <c r="D1282" s="207" t="s">
        <v>184</v>
      </c>
      <c r="E1282" s="208" t="s">
        <v>1</v>
      </c>
      <c r="F1282" s="209" t="s">
        <v>207</v>
      </c>
      <c r="G1282" s="206"/>
      <c r="H1282" s="208" t="s">
        <v>1</v>
      </c>
      <c r="I1282" s="210"/>
      <c r="J1282" s="206"/>
      <c r="K1282" s="206"/>
      <c r="L1282" s="211"/>
      <c r="M1282" s="212"/>
      <c r="N1282" s="213"/>
      <c r="O1282" s="213"/>
      <c r="P1282" s="213"/>
      <c r="Q1282" s="213"/>
      <c r="R1282" s="213"/>
      <c r="S1282" s="213"/>
      <c r="T1282" s="214"/>
      <c r="AT1282" s="215" t="s">
        <v>184</v>
      </c>
      <c r="AU1282" s="215" t="s">
        <v>85</v>
      </c>
      <c r="AV1282" s="13" t="s">
        <v>83</v>
      </c>
      <c r="AW1282" s="13" t="s">
        <v>34</v>
      </c>
      <c r="AX1282" s="13" t="s">
        <v>76</v>
      </c>
      <c r="AY1282" s="215" t="s">
        <v>175</v>
      </c>
    </row>
    <row r="1283" spans="1:65" s="14" customFormat="1" ht="11.25">
      <c r="B1283" s="216"/>
      <c r="C1283" s="217"/>
      <c r="D1283" s="207" t="s">
        <v>184</v>
      </c>
      <c r="E1283" s="218" t="s">
        <v>1</v>
      </c>
      <c r="F1283" s="219" t="s">
        <v>1133</v>
      </c>
      <c r="G1283" s="217"/>
      <c r="H1283" s="220">
        <v>10.6</v>
      </c>
      <c r="I1283" s="221"/>
      <c r="J1283" s="217"/>
      <c r="K1283" s="217"/>
      <c r="L1283" s="222"/>
      <c r="M1283" s="223"/>
      <c r="N1283" s="224"/>
      <c r="O1283" s="224"/>
      <c r="P1283" s="224"/>
      <c r="Q1283" s="224"/>
      <c r="R1283" s="224"/>
      <c r="S1283" s="224"/>
      <c r="T1283" s="225"/>
      <c r="AT1283" s="226" t="s">
        <v>184</v>
      </c>
      <c r="AU1283" s="226" t="s">
        <v>85</v>
      </c>
      <c r="AV1283" s="14" t="s">
        <v>85</v>
      </c>
      <c r="AW1283" s="14" t="s">
        <v>34</v>
      </c>
      <c r="AX1283" s="14" t="s">
        <v>76</v>
      </c>
      <c r="AY1283" s="226" t="s">
        <v>175</v>
      </c>
    </row>
    <row r="1284" spans="1:65" s="14" customFormat="1" ht="11.25">
      <c r="B1284" s="216"/>
      <c r="C1284" s="217"/>
      <c r="D1284" s="207" t="s">
        <v>184</v>
      </c>
      <c r="E1284" s="218" t="s">
        <v>1</v>
      </c>
      <c r="F1284" s="219" t="s">
        <v>1134</v>
      </c>
      <c r="G1284" s="217"/>
      <c r="H1284" s="220">
        <v>1.8</v>
      </c>
      <c r="I1284" s="221"/>
      <c r="J1284" s="217"/>
      <c r="K1284" s="217"/>
      <c r="L1284" s="222"/>
      <c r="M1284" s="223"/>
      <c r="N1284" s="224"/>
      <c r="O1284" s="224"/>
      <c r="P1284" s="224"/>
      <c r="Q1284" s="224"/>
      <c r="R1284" s="224"/>
      <c r="S1284" s="224"/>
      <c r="T1284" s="225"/>
      <c r="AT1284" s="226" t="s">
        <v>184</v>
      </c>
      <c r="AU1284" s="226" t="s">
        <v>85</v>
      </c>
      <c r="AV1284" s="14" t="s">
        <v>85</v>
      </c>
      <c r="AW1284" s="14" t="s">
        <v>34</v>
      </c>
      <c r="AX1284" s="14" t="s">
        <v>76</v>
      </c>
      <c r="AY1284" s="226" t="s">
        <v>175</v>
      </c>
    </row>
    <row r="1285" spans="1:65" s="14" customFormat="1" ht="11.25">
      <c r="B1285" s="216"/>
      <c r="C1285" s="217"/>
      <c r="D1285" s="207" t="s">
        <v>184</v>
      </c>
      <c r="E1285" s="218" t="s">
        <v>1</v>
      </c>
      <c r="F1285" s="219" t="s">
        <v>1135</v>
      </c>
      <c r="G1285" s="217"/>
      <c r="H1285" s="220">
        <v>6</v>
      </c>
      <c r="I1285" s="221"/>
      <c r="J1285" s="217"/>
      <c r="K1285" s="217"/>
      <c r="L1285" s="222"/>
      <c r="M1285" s="223"/>
      <c r="N1285" s="224"/>
      <c r="O1285" s="224"/>
      <c r="P1285" s="224"/>
      <c r="Q1285" s="224"/>
      <c r="R1285" s="224"/>
      <c r="S1285" s="224"/>
      <c r="T1285" s="225"/>
      <c r="AT1285" s="226" t="s">
        <v>184</v>
      </c>
      <c r="AU1285" s="226" t="s">
        <v>85</v>
      </c>
      <c r="AV1285" s="14" t="s">
        <v>85</v>
      </c>
      <c r="AW1285" s="14" t="s">
        <v>34</v>
      </c>
      <c r="AX1285" s="14" t="s">
        <v>76</v>
      </c>
      <c r="AY1285" s="226" t="s">
        <v>175</v>
      </c>
    </row>
    <row r="1286" spans="1:65" s="14" customFormat="1" ht="11.25">
      <c r="B1286" s="216"/>
      <c r="C1286" s="217"/>
      <c r="D1286" s="207" t="s">
        <v>184</v>
      </c>
      <c r="E1286" s="218" t="s">
        <v>1</v>
      </c>
      <c r="F1286" s="219" t="s">
        <v>1136</v>
      </c>
      <c r="G1286" s="217"/>
      <c r="H1286" s="220">
        <v>34.200000000000003</v>
      </c>
      <c r="I1286" s="221"/>
      <c r="J1286" s="217"/>
      <c r="K1286" s="217"/>
      <c r="L1286" s="222"/>
      <c r="M1286" s="223"/>
      <c r="N1286" s="224"/>
      <c r="O1286" s="224"/>
      <c r="P1286" s="224"/>
      <c r="Q1286" s="224"/>
      <c r="R1286" s="224"/>
      <c r="S1286" s="224"/>
      <c r="T1286" s="225"/>
      <c r="AT1286" s="226" t="s">
        <v>184</v>
      </c>
      <c r="AU1286" s="226" t="s">
        <v>85</v>
      </c>
      <c r="AV1286" s="14" t="s">
        <v>85</v>
      </c>
      <c r="AW1286" s="14" t="s">
        <v>34</v>
      </c>
      <c r="AX1286" s="14" t="s">
        <v>76</v>
      </c>
      <c r="AY1286" s="226" t="s">
        <v>175</v>
      </c>
    </row>
    <row r="1287" spans="1:65" s="14" customFormat="1" ht="11.25">
      <c r="B1287" s="216"/>
      <c r="C1287" s="217"/>
      <c r="D1287" s="207" t="s">
        <v>184</v>
      </c>
      <c r="E1287" s="218" t="s">
        <v>1</v>
      </c>
      <c r="F1287" s="219" t="s">
        <v>1137</v>
      </c>
      <c r="G1287" s="217"/>
      <c r="H1287" s="220">
        <v>14.7</v>
      </c>
      <c r="I1287" s="221"/>
      <c r="J1287" s="217"/>
      <c r="K1287" s="217"/>
      <c r="L1287" s="222"/>
      <c r="M1287" s="223"/>
      <c r="N1287" s="224"/>
      <c r="O1287" s="224"/>
      <c r="P1287" s="224"/>
      <c r="Q1287" s="224"/>
      <c r="R1287" s="224"/>
      <c r="S1287" s="224"/>
      <c r="T1287" s="225"/>
      <c r="AT1287" s="226" t="s">
        <v>184</v>
      </c>
      <c r="AU1287" s="226" t="s">
        <v>85</v>
      </c>
      <c r="AV1287" s="14" t="s">
        <v>85</v>
      </c>
      <c r="AW1287" s="14" t="s">
        <v>34</v>
      </c>
      <c r="AX1287" s="14" t="s">
        <v>76</v>
      </c>
      <c r="AY1287" s="226" t="s">
        <v>175</v>
      </c>
    </row>
    <row r="1288" spans="1:65" s="14" customFormat="1" ht="11.25">
      <c r="B1288" s="216"/>
      <c r="C1288" s="217"/>
      <c r="D1288" s="207" t="s">
        <v>184</v>
      </c>
      <c r="E1288" s="218" t="s">
        <v>1</v>
      </c>
      <c r="F1288" s="219" t="s">
        <v>1138</v>
      </c>
      <c r="G1288" s="217"/>
      <c r="H1288" s="220">
        <v>10.6</v>
      </c>
      <c r="I1288" s="221"/>
      <c r="J1288" s="217"/>
      <c r="K1288" s="217"/>
      <c r="L1288" s="222"/>
      <c r="M1288" s="223"/>
      <c r="N1288" s="224"/>
      <c r="O1288" s="224"/>
      <c r="P1288" s="224"/>
      <c r="Q1288" s="224"/>
      <c r="R1288" s="224"/>
      <c r="S1288" s="224"/>
      <c r="T1288" s="225"/>
      <c r="AT1288" s="226" t="s">
        <v>184</v>
      </c>
      <c r="AU1288" s="226" t="s">
        <v>85</v>
      </c>
      <c r="AV1288" s="14" t="s">
        <v>85</v>
      </c>
      <c r="AW1288" s="14" t="s">
        <v>34</v>
      </c>
      <c r="AX1288" s="14" t="s">
        <v>76</v>
      </c>
      <c r="AY1288" s="226" t="s">
        <v>175</v>
      </c>
    </row>
    <row r="1289" spans="1:65" s="14" customFormat="1" ht="11.25">
      <c r="B1289" s="216"/>
      <c r="C1289" s="217"/>
      <c r="D1289" s="207" t="s">
        <v>184</v>
      </c>
      <c r="E1289" s="217"/>
      <c r="F1289" s="219" t="s">
        <v>1154</v>
      </c>
      <c r="G1289" s="217"/>
      <c r="H1289" s="220">
        <v>89.584999999999994</v>
      </c>
      <c r="I1289" s="221"/>
      <c r="J1289" s="217"/>
      <c r="K1289" s="217"/>
      <c r="L1289" s="222"/>
      <c r="M1289" s="223"/>
      <c r="N1289" s="224"/>
      <c r="O1289" s="224"/>
      <c r="P1289" s="224"/>
      <c r="Q1289" s="224"/>
      <c r="R1289" s="224"/>
      <c r="S1289" s="224"/>
      <c r="T1289" s="225"/>
      <c r="AT1289" s="226" t="s">
        <v>184</v>
      </c>
      <c r="AU1289" s="226" t="s">
        <v>85</v>
      </c>
      <c r="AV1289" s="14" t="s">
        <v>85</v>
      </c>
      <c r="AW1289" s="14" t="s">
        <v>4</v>
      </c>
      <c r="AX1289" s="14" t="s">
        <v>83</v>
      </c>
      <c r="AY1289" s="226" t="s">
        <v>175</v>
      </c>
    </row>
    <row r="1290" spans="1:65" s="2" customFormat="1" ht="49.15" customHeight="1">
      <c r="A1290" s="35"/>
      <c r="B1290" s="36"/>
      <c r="C1290" s="254" t="s">
        <v>1155</v>
      </c>
      <c r="D1290" s="254" t="s">
        <v>539</v>
      </c>
      <c r="E1290" s="255" t="s">
        <v>1156</v>
      </c>
      <c r="F1290" s="256" t="s">
        <v>1157</v>
      </c>
      <c r="G1290" s="257" t="s">
        <v>242</v>
      </c>
      <c r="H1290" s="258">
        <v>89.584999999999994</v>
      </c>
      <c r="I1290" s="259"/>
      <c r="J1290" s="260">
        <f>ROUND(I1290*H1290,2)</f>
        <v>0</v>
      </c>
      <c r="K1290" s="256" t="s">
        <v>224</v>
      </c>
      <c r="L1290" s="261"/>
      <c r="M1290" s="262" t="s">
        <v>1</v>
      </c>
      <c r="N1290" s="263" t="s">
        <v>41</v>
      </c>
      <c r="O1290" s="72"/>
      <c r="P1290" s="201">
        <f>O1290*H1290</f>
        <v>0</v>
      </c>
      <c r="Q1290" s="201">
        <v>4.7000000000000002E-3</v>
      </c>
      <c r="R1290" s="201">
        <f>Q1290*H1290</f>
        <v>0.42104949999999997</v>
      </c>
      <c r="S1290" s="201">
        <v>0</v>
      </c>
      <c r="T1290" s="202">
        <f>S1290*H1290</f>
        <v>0</v>
      </c>
      <c r="U1290" s="35"/>
      <c r="V1290" s="35"/>
      <c r="W1290" s="35"/>
      <c r="X1290" s="35"/>
      <c r="Y1290" s="35"/>
      <c r="Z1290" s="35"/>
      <c r="AA1290" s="35"/>
      <c r="AB1290" s="35"/>
      <c r="AC1290" s="35"/>
      <c r="AD1290" s="35"/>
      <c r="AE1290" s="35"/>
      <c r="AR1290" s="203" t="s">
        <v>532</v>
      </c>
      <c r="AT1290" s="203" t="s">
        <v>539</v>
      </c>
      <c r="AU1290" s="203" t="s">
        <v>85</v>
      </c>
      <c r="AY1290" s="18" t="s">
        <v>175</v>
      </c>
      <c r="BE1290" s="204">
        <f>IF(N1290="základní",J1290,0)</f>
        <v>0</v>
      </c>
      <c r="BF1290" s="204">
        <f>IF(N1290="snížená",J1290,0)</f>
        <v>0</v>
      </c>
      <c r="BG1290" s="204">
        <f>IF(N1290="zákl. přenesená",J1290,0)</f>
        <v>0</v>
      </c>
      <c r="BH1290" s="204">
        <f>IF(N1290="sníž. přenesená",J1290,0)</f>
        <v>0</v>
      </c>
      <c r="BI1290" s="204">
        <f>IF(N1290="nulová",J1290,0)</f>
        <v>0</v>
      </c>
      <c r="BJ1290" s="18" t="s">
        <v>83</v>
      </c>
      <c r="BK1290" s="204">
        <f>ROUND(I1290*H1290,2)</f>
        <v>0</v>
      </c>
      <c r="BL1290" s="18" t="s">
        <v>309</v>
      </c>
      <c r="BM1290" s="203" t="s">
        <v>1158</v>
      </c>
    </row>
    <row r="1291" spans="1:65" s="13" customFormat="1" ht="22.5">
      <c r="B1291" s="205"/>
      <c r="C1291" s="206"/>
      <c r="D1291" s="207" t="s">
        <v>184</v>
      </c>
      <c r="E1291" s="208" t="s">
        <v>1</v>
      </c>
      <c r="F1291" s="209" t="s">
        <v>597</v>
      </c>
      <c r="G1291" s="206"/>
      <c r="H1291" s="208" t="s">
        <v>1</v>
      </c>
      <c r="I1291" s="210"/>
      <c r="J1291" s="206"/>
      <c r="K1291" s="206"/>
      <c r="L1291" s="211"/>
      <c r="M1291" s="212"/>
      <c r="N1291" s="213"/>
      <c r="O1291" s="213"/>
      <c r="P1291" s="213"/>
      <c r="Q1291" s="213"/>
      <c r="R1291" s="213"/>
      <c r="S1291" s="213"/>
      <c r="T1291" s="214"/>
      <c r="AT1291" s="215" t="s">
        <v>184</v>
      </c>
      <c r="AU1291" s="215" t="s">
        <v>85</v>
      </c>
      <c r="AV1291" s="13" t="s">
        <v>83</v>
      </c>
      <c r="AW1291" s="13" t="s">
        <v>34</v>
      </c>
      <c r="AX1291" s="13" t="s">
        <v>76</v>
      </c>
      <c r="AY1291" s="215" t="s">
        <v>175</v>
      </c>
    </row>
    <row r="1292" spans="1:65" s="13" customFormat="1" ht="11.25">
      <c r="B1292" s="205"/>
      <c r="C1292" s="206"/>
      <c r="D1292" s="207" t="s">
        <v>184</v>
      </c>
      <c r="E1292" s="208" t="s">
        <v>1</v>
      </c>
      <c r="F1292" s="209" t="s">
        <v>187</v>
      </c>
      <c r="G1292" s="206"/>
      <c r="H1292" s="208" t="s">
        <v>1</v>
      </c>
      <c r="I1292" s="210"/>
      <c r="J1292" s="206"/>
      <c r="K1292" s="206"/>
      <c r="L1292" s="211"/>
      <c r="M1292" s="212"/>
      <c r="N1292" s="213"/>
      <c r="O1292" s="213"/>
      <c r="P1292" s="213"/>
      <c r="Q1292" s="213"/>
      <c r="R1292" s="213"/>
      <c r="S1292" s="213"/>
      <c r="T1292" s="214"/>
      <c r="AT1292" s="215" t="s">
        <v>184</v>
      </c>
      <c r="AU1292" s="215" t="s">
        <v>85</v>
      </c>
      <c r="AV1292" s="13" t="s">
        <v>83</v>
      </c>
      <c r="AW1292" s="13" t="s">
        <v>34</v>
      </c>
      <c r="AX1292" s="13" t="s">
        <v>76</v>
      </c>
      <c r="AY1292" s="215" t="s">
        <v>175</v>
      </c>
    </row>
    <row r="1293" spans="1:65" s="13" customFormat="1" ht="11.25">
      <c r="B1293" s="205"/>
      <c r="C1293" s="206"/>
      <c r="D1293" s="207" t="s">
        <v>184</v>
      </c>
      <c r="E1293" s="208" t="s">
        <v>1</v>
      </c>
      <c r="F1293" s="209" t="s">
        <v>1159</v>
      </c>
      <c r="G1293" s="206"/>
      <c r="H1293" s="208" t="s">
        <v>1</v>
      </c>
      <c r="I1293" s="210"/>
      <c r="J1293" s="206"/>
      <c r="K1293" s="206"/>
      <c r="L1293" s="211"/>
      <c r="M1293" s="212"/>
      <c r="N1293" s="213"/>
      <c r="O1293" s="213"/>
      <c r="P1293" s="213"/>
      <c r="Q1293" s="213"/>
      <c r="R1293" s="213"/>
      <c r="S1293" s="213"/>
      <c r="T1293" s="214"/>
      <c r="AT1293" s="215" t="s">
        <v>184</v>
      </c>
      <c r="AU1293" s="215" t="s">
        <v>85</v>
      </c>
      <c r="AV1293" s="13" t="s">
        <v>83</v>
      </c>
      <c r="AW1293" s="13" t="s">
        <v>34</v>
      </c>
      <c r="AX1293" s="13" t="s">
        <v>76</v>
      </c>
      <c r="AY1293" s="215" t="s">
        <v>175</v>
      </c>
    </row>
    <row r="1294" spans="1:65" s="13" customFormat="1" ht="11.25">
      <c r="B1294" s="205"/>
      <c r="C1294" s="206"/>
      <c r="D1294" s="207" t="s">
        <v>184</v>
      </c>
      <c r="E1294" s="208" t="s">
        <v>1</v>
      </c>
      <c r="F1294" s="209" t="s">
        <v>207</v>
      </c>
      <c r="G1294" s="206"/>
      <c r="H1294" s="208" t="s">
        <v>1</v>
      </c>
      <c r="I1294" s="210"/>
      <c r="J1294" s="206"/>
      <c r="K1294" s="206"/>
      <c r="L1294" s="211"/>
      <c r="M1294" s="212"/>
      <c r="N1294" s="213"/>
      <c r="O1294" s="213"/>
      <c r="P1294" s="213"/>
      <c r="Q1294" s="213"/>
      <c r="R1294" s="213"/>
      <c r="S1294" s="213"/>
      <c r="T1294" s="214"/>
      <c r="AT1294" s="215" t="s">
        <v>184</v>
      </c>
      <c r="AU1294" s="215" t="s">
        <v>85</v>
      </c>
      <c r="AV1294" s="13" t="s">
        <v>83</v>
      </c>
      <c r="AW1294" s="13" t="s">
        <v>34</v>
      </c>
      <c r="AX1294" s="13" t="s">
        <v>76</v>
      </c>
      <c r="AY1294" s="215" t="s">
        <v>175</v>
      </c>
    </row>
    <row r="1295" spans="1:65" s="14" customFormat="1" ht="11.25">
      <c r="B1295" s="216"/>
      <c r="C1295" s="217"/>
      <c r="D1295" s="207" t="s">
        <v>184</v>
      </c>
      <c r="E1295" s="218" t="s">
        <v>1</v>
      </c>
      <c r="F1295" s="219" t="s">
        <v>1133</v>
      </c>
      <c r="G1295" s="217"/>
      <c r="H1295" s="220">
        <v>10.6</v>
      </c>
      <c r="I1295" s="221"/>
      <c r="J1295" s="217"/>
      <c r="K1295" s="217"/>
      <c r="L1295" s="222"/>
      <c r="M1295" s="223"/>
      <c r="N1295" s="224"/>
      <c r="O1295" s="224"/>
      <c r="P1295" s="224"/>
      <c r="Q1295" s="224"/>
      <c r="R1295" s="224"/>
      <c r="S1295" s="224"/>
      <c r="T1295" s="225"/>
      <c r="AT1295" s="226" t="s">
        <v>184</v>
      </c>
      <c r="AU1295" s="226" t="s">
        <v>85</v>
      </c>
      <c r="AV1295" s="14" t="s">
        <v>85</v>
      </c>
      <c r="AW1295" s="14" t="s">
        <v>34</v>
      </c>
      <c r="AX1295" s="14" t="s">
        <v>76</v>
      </c>
      <c r="AY1295" s="226" t="s">
        <v>175</v>
      </c>
    </row>
    <row r="1296" spans="1:65" s="14" customFormat="1" ht="11.25">
      <c r="B1296" s="216"/>
      <c r="C1296" s="217"/>
      <c r="D1296" s="207" t="s">
        <v>184</v>
      </c>
      <c r="E1296" s="218" t="s">
        <v>1</v>
      </c>
      <c r="F1296" s="219" t="s">
        <v>1134</v>
      </c>
      <c r="G1296" s="217"/>
      <c r="H1296" s="220">
        <v>1.8</v>
      </c>
      <c r="I1296" s="221"/>
      <c r="J1296" s="217"/>
      <c r="K1296" s="217"/>
      <c r="L1296" s="222"/>
      <c r="M1296" s="223"/>
      <c r="N1296" s="224"/>
      <c r="O1296" s="224"/>
      <c r="P1296" s="224"/>
      <c r="Q1296" s="224"/>
      <c r="R1296" s="224"/>
      <c r="S1296" s="224"/>
      <c r="T1296" s="225"/>
      <c r="AT1296" s="226" t="s">
        <v>184</v>
      </c>
      <c r="AU1296" s="226" t="s">
        <v>85</v>
      </c>
      <c r="AV1296" s="14" t="s">
        <v>85</v>
      </c>
      <c r="AW1296" s="14" t="s">
        <v>34</v>
      </c>
      <c r="AX1296" s="14" t="s">
        <v>76</v>
      </c>
      <c r="AY1296" s="226" t="s">
        <v>175</v>
      </c>
    </row>
    <row r="1297" spans="1:65" s="14" customFormat="1" ht="11.25">
      <c r="B1297" s="216"/>
      <c r="C1297" s="217"/>
      <c r="D1297" s="207" t="s">
        <v>184</v>
      </c>
      <c r="E1297" s="218" t="s">
        <v>1</v>
      </c>
      <c r="F1297" s="219" t="s">
        <v>1135</v>
      </c>
      <c r="G1297" s="217"/>
      <c r="H1297" s="220">
        <v>6</v>
      </c>
      <c r="I1297" s="221"/>
      <c r="J1297" s="217"/>
      <c r="K1297" s="217"/>
      <c r="L1297" s="222"/>
      <c r="M1297" s="223"/>
      <c r="N1297" s="224"/>
      <c r="O1297" s="224"/>
      <c r="P1297" s="224"/>
      <c r="Q1297" s="224"/>
      <c r="R1297" s="224"/>
      <c r="S1297" s="224"/>
      <c r="T1297" s="225"/>
      <c r="AT1297" s="226" t="s">
        <v>184</v>
      </c>
      <c r="AU1297" s="226" t="s">
        <v>85</v>
      </c>
      <c r="AV1297" s="14" t="s">
        <v>85</v>
      </c>
      <c r="AW1297" s="14" t="s">
        <v>34</v>
      </c>
      <c r="AX1297" s="14" t="s">
        <v>76</v>
      </c>
      <c r="AY1297" s="226" t="s">
        <v>175</v>
      </c>
    </row>
    <row r="1298" spans="1:65" s="14" customFormat="1" ht="11.25">
      <c r="B1298" s="216"/>
      <c r="C1298" s="217"/>
      <c r="D1298" s="207" t="s">
        <v>184</v>
      </c>
      <c r="E1298" s="218" t="s">
        <v>1</v>
      </c>
      <c r="F1298" s="219" t="s">
        <v>1136</v>
      </c>
      <c r="G1298" s="217"/>
      <c r="H1298" s="220">
        <v>34.200000000000003</v>
      </c>
      <c r="I1298" s="221"/>
      <c r="J1298" s="217"/>
      <c r="K1298" s="217"/>
      <c r="L1298" s="222"/>
      <c r="M1298" s="223"/>
      <c r="N1298" s="224"/>
      <c r="O1298" s="224"/>
      <c r="P1298" s="224"/>
      <c r="Q1298" s="224"/>
      <c r="R1298" s="224"/>
      <c r="S1298" s="224"/>
      <c r="T1298" s="225"/>
      <c r="AT1298" s="226" t="s">
        <v>184</v>
      </c>
      <c r="AU1298" s="226" t="s">
        <v>85</v>
      </c>
      <c r="AV1298" s="14" t="s">
        <v>85</v>
      </c>
      <c r="AW1298" s="14" t="s">
        <v>34</v>
      </c>
      <c r="AX1298" s="14" t="s">
        <v>76</v>
      </c>
      <c r="AY1298" s="226" t="s">
        <v>175</v>
      </c>
    </row>
    <row r="1299" spans="1:65" s="14" customFormat="1" ht="11.25">
      <c r="B1299" s="216"/>
      <c r="C1299" s="217"/>
      <c r="D1299" s="207" t="s">
        <v>184</v>
      </c>
      <c r="E1299" s="218" t="s">
        <v>1</v>
      </c>
      <c r="F1299" s="219" t="s">
        <v>1137</v>
      </c>
      <c r="G1299" s="217"/>
      <c r="H1299" s="220">
        <v>14.7</v>
      </c>
      <c r="I1299" s="221"/>
      <c r="J1299" s="217"/>
      <c r="K1299" s="217"/>
      <c r="L1299" s="222"/>
      <c r="M1299" s="223"/>
      <c r="N1299" s="224"/>
      <c r="O1299" s="224"/>
      <c r="P1299" s="224"/>
      <c r="Q1299" s="224"/>
      <c r="R1299" s="224"/>
      <c r="S1299" s="224"/>
      <c r="T1299" s="225"/>
      <c r="AT1299" s="226" t="s">
        <v>184</v>
      </c>
      <c r="AU1299" s="226" t="s">
        <v>85</v>
      </c>
      <c r="AV1299" s="14" t="s">
        <v>85</v>
      </c>
      <c r="AW1299" s="14" t="s">
        <v>34</v>
      </c>
      <c r="AX1299" s="14" t="s">
        <v>76</v>
      </c>
      <c r="AY1299" s="226" t="s">
        <v>175</v>
      </c>
    </row>
    <row r="1300" spans="1:65" s="14" customFormat="1" ht="11.25">
      <c r="B1300" s="216"/>
      <c r="C1300" s="217"/>
      <c r="D1300" s="207" t="s">
        <v>184</v>
      </c>
      <c r="E1300" s="218" t="s">
        <v>1</v>
      </c>
      <c r="F1300" s="219" t="s">
        <v>1138</v>
      </c>
      <c r="G1300" s="217"/>
      <c r="H1300" s="220">
        <v>10.6</v>
      </c>
      <c r="I1300" s="221"/>
      <c r="J1300" s="217"/>
      <c r="K1300" s="217"/>
      <c r="L1300" s="222"/>
      <c r="M1300" s="223"/>
      <c r="N1300" s="224"/>
      <c r="O1300" s="224"/>
      <c r="P1300" s="224"/>
      <c r="Q1300" s="224"/>
      <c r="R1300" s="224"/>
      <c r="S1300" s="224"/>
      <c r="T1300" s="225"/>
      <c r="AT1300" s="226" t="s">
        <v>184</v>
      </c>
      <c r="AU1300" s="226" t="s">
        <v>85</v>
      </c>
      <c r="AV1300" s="14" t="s">
        <v>85</v>
      </c>
      <c r="AW1300" s="14" t="s">
        <v>34</v>
      </c>
      <c r="AX1300" s="14" t="s">
        <v>76</v>
      </c>
      <c r="AY1300" s="226" t="s">
        <v>175</v>
      </c>
    </row>
    <row r="1301" spans="1:65" s="14" customFormat="1" ht="11.25">
      <c r="B1301" s="216"/>
      <c r="C1301" s="217"/>
      <c r="D1301" s="207" t="s">
        <v>184</v>
      </c>
      <c r="E1301" s="217"/>
      <c r="F1301" s="219" t="s">
        <v>1154</v>
      </c>
      <c r="G1301" s="217"/>
      <c r="H1301" s="220">
        <v>89.584999999999994</v>
      </c>
      <c r="I1301" s="221"/>
      <c r="J1301" s="217"/>
      <c r="K1301" s="217"/>
      <c r="L1301" s="222"/>
      <c r="M1301" s="223"/>
      <c r="N1301" s="224"/>
      <c r="O1301" s="224"/>
      <c r="P1301" s="224"/>
      <c r="Q1301" s="224"/>
      <c r="R1301" s="224"/>
      <c r="S1301" s="224"/>
      <c r="T1301" s="225"/>
      <c r="AT1301" s="226" t="s">
        <v>184</v>
      </c>
      <c r="AU1301" s="226" t="s">
        <v>85</v>
      </c>
      <c r="AV1301" s="14" t="s">
        <v>85</v>
      </c>
      <c r="AW1301" s="14" t="s">
        <v>4</v>
      </c>
      <c r="AX1301" s="14" t="s">
        <v>83</v>
      </c>
      <c r="AY1301" s="226" t="s">
        <v>175</v>
      </c>
    </row>
    <row r="1302" spans="1:65" s="2" customFormat="1" ht="37.9" customHeight="1">
      <c r="A1302" s="35"/>
      <c r="B1302" s="36"/>
      <c r="C1302" s="192" t="s">
        <v>1160</v>
      </c>
      <c r="D1302" s="192" t="s">
        <v>178</v>
      </c>
      <c r="E1302" s="193" t="s">
        <v>1161</v>
      </c>
      <c r="F1302" s="194" t="s">
        <v>1162</v>
      </c>
      <c r="G1302" s="195" t="s">
        <v>233</v>
      </c>
      <c r="H1302" s="196">
        <v>0.99</v>
      </c>
      <c r="I1302" s="197"/>
      <c r="J1302" s="198">
        <f>ROUND(I1302*H1302,2)</f>
        <v>0</v>
      </c>
      <c r="K1302" s="194" t="s">
        <v>224</v>
      </c>
      <c r="L1302" s="40"/>
      <c r="M1302" s="199" t="s">
        <v>1</v>
      </c>
      <c r="N1302" s="200" t="s">
        <v>41</v>
      </c>
      <c r="O1302" s="72"/>
      <c r="P1302" s="201">
        <f>O1302*H1302</f>
        <v>0</v>
      </c>
      <c r="Q1302" s="201">
        <v>0</v>
      </c>
      <c r="R1302" s="201">
        <f>Q1302*H1302</f>
        <v>0</v>
      </c>
      <c r="S1302" s="201">
        <v>0</v>
      </c>
      <c r="T1302" s="202">
        <f>S1302*H1302</f>
        <v>0</v>
      </c>
      <c r="U1302" s="35"/>
      <c r="V1302" s="35"/>
      <c r="W1302" s="35"/>
      <c r="X1302" s="35"/>
      <c r="Y1302" s="35"/>
      <c r="Z1302" s="35"/>
      <c r="AA1302" s="35"/>
      <c r="AB1302" s="35"/>
      <c r="AC1302" s="35"/>
      <c r="AD1302" s="35"/>
      <c r="AE1302" s="35"/>
      <c r="AR1302" s="203" t="s">
        <v>309</v>
      </c>
      <c r="AT1302" s="203" t="s">
        <v>178</v>
      </c>
      <c r="AU1302" s="203" t="s">
        <v>85</v>
      </c>
      <c r="AY1302" s="18" t="s">
        <v>175</v>
      </c>
      <c r="BE1302" s="204">
        <f>IF(N1302="základní",J1302,0)</f>
        <v>0</v>
      </c>
      <c r="BF1302" s="204">
        <f>IF(N1302="snížená",J1302,0)</f>
        <v>0</v>
      </c>
      <c r="BG1302" s="204">
        <f>IF(N1302="zákl. přenesená",J1302,0)</f>
        <v>0</v>
      </c>
      <c r="BH1302" s="204">
        <f>IF(N1302="sníž. přenesená",J1302,0)</f>
        <v>0</v>
      </c>
      <c r="BI1302" s="204">
        <f>IF(N1302="nulová",J1302,0)</f>
        <v>0</v>
      </c>
      <c r="BJ1302" s="18" t="s">
        <v>83</v>
      </c>
      <c r="BK1302" s="204">
        <f>ROUND(I1302*H1302,2)</f>
        <v>0</v>
      </c>
      <c r="BL1302" s="18" t="s">
        <v>309</v>
      </c>
      <c r="BM1302" s="203" t="s">
        <v>1163</v>
      </c>
    </row>
    <row r="1303" spans="1:65" s="2" customFormat="1" ht="11.25">
      <c r="A1303" s="35"/>
      <c r="B1303" s="36"/>
      <c r="C1303" s="37"/>
      <c r="D1303" s="227" t="s">
        <v>193</v>
      </c>
      <c r="E1303" s="37"/>
      <c r="F1303" s="228" t="s">
        <v>1164</v>
      </c>
      <c r="G1303" s="37"/>
      <c r="H1303" s="37"/>
      <c r="I1303" s="229"/>
      <c r="J1303" s="37"/>
      <c r="K1303" s="37"/>
      <c r="L1303" s="40"/>
      <c r="M1303" s="230"/>
      <c r="N1303" s="231"/>
      <c r="O1303" s="72"/>
      <c r="P1303" s="72"/>
      <c r="Q1303" s="72"/>
      <c r="R1303" s="72"/>
      <c r="S1303" s="72"/>
      <c r="T1303" s="73"/>
      <c r="U1303" s="35"/>
      <c r="V1303" s="35"/>
      <c r="W1303" s="35"/>
      <c r="X1303" s="35"/>
      <c r="Y1303" s="35"/>
      <c r="Z1303" s="35"/>
      <c r="AA1303" s="35"/>
      <c r="AB1303" s="35"/>
      <c r="AC1303" s="35"/>
      <c r="AD1303" s="35"/>
      <c r="AE1303" s="35"/>
      <c r="AT1303" s="18" t="s">
        <v>193</v>
      </c>
      <c r="AU1303" s="18" t="s">
        <v>85</v>
      </c>
    </row>
    <row r="1304" spans="1:65" s="12" customFormat="1" ht="22.9" customHeight="1">
      <c r="B1304" s="176"/>
      <c r="C1304" s="177"/>
      <c r="D1304" s="178" t="s">
        <v>75</v>
      </c>
      <c r="E1304" s="190" t="s">
        <v>1165</v>
      </c>
      <c r="F1304" s="190" t="s">
        <v>1166</v>
      </c>
      <c r="G1304" s="177"/>
      <c r="H1304" s="177"/>
      <c r="I1304" s="180"/>
      <c r="J1304" s="191">
        <f>BK1304</f>
        <v>0</v>
      </c>
      <c r="K1304" s="177"/>
      <c r="L1304" s="182"/>
      <c r="M1304" s="183"/>
      <c r="N1304" s="184"/>
      <c r="O1304" s="184"/>
      <c r="P1304" s="185">
        <f>SUM(P1305:P1452)</f>
        <v>0</v>
      </c>
      <c r="Q1304" s="184"/>
      <c r="R1304" s="185">
        <f>SUM(R1305:R1452)</f>
        <v>0.25601197999999997</v>
      </c>
      <c r="S1304" s="184"/>
      <c r="T1304" s="186">
        <f>SUM(T1305:T1452)</f>
        <v>0</v>
      </c>
      <c r="AR1304" s="187" t="s">
        <v>85</v>
      </c>
      <c r="AT1304" s="188" t="s">
        <v>75</v>
      </c>
      <c r="AU1304" s="188" t="s">
        <v>83</v>
      </c>
      <c r="AY1304" s="187" t="s">
        <v>175</v>
      </c>
      <c r="BK1304" s="189">
        <f>SUM(BK1305:BK1452)</f>
        <v>0</v>
      </c>
    </row>
    <row r="1305" spans="1:65" s="2" customFormat="1" ht="24.2" customHeight="1">
      <c r="A1305" s="35"/>
      <c r="B1305" s="36"/>
      <c r="C1305" s="192" t="s">
        <v>1167</v>
      </c>
      <c r="D1305" s="192" t="s">
        <v>178</v>
      </c>
      <c r="E1305" s="193" t="s">
        <v>1168</v>
      </c>
      <c r="F1305" s="194" t="s">
        <v>1169</v>
      </c>
      <c r="G1305" s="195" t="s">
        <v>242</v>
      </c>
      <c r="H1305" s="196">
        <v>192.92699999999999</v>
      </c>
      <c r="I1305" s="197"/>
      <c r="J1305" s="198">
        <f>ROUND(I1305*H1305,2)</f>
        <v>0</v>
      </c>
      <c r="K1305" s="194" t="s">
        <v>224</v>
      </c>
      <c r="L1305" s="40"/>
      <c r="M1305" s="199" t="s">
        <v>1</v>
      </c>
      <c r="N1305" s="200" t="s">
        <v>41</v>
      </c>
      <c r="O1305" s="72"/>
      <c r="P1305" s="201">
        <f>O1305*H1305</f>
        <v>0</v>
      </c>
      <c r="Q1305" s="201">
        <v>0</v>
      </c>
      <c r="R1305" s="201">
        <f>Q1305*H1305</f>
        <v>0</v>
      </c>
      <c r="S1305" s="201">
        <v>0</v>
      </c>
      <c r="T1305" s="202">
        <f>S1305*H1305</f>
        <v>0</v>
      </c>
      <c r="U1305" s="35"/>
      <c r="V1305" s="35"/>
      <c r="W1305" s="35"/>
      <c r="X1305" s="35"/>
      <c r="Y1305" s="35"/>
      <c r="Z1305" s="35"/>
      <c r="AA1305" s="35"/>
      <c r="AB1305" s="35"/>
      <c r="AC1305" s="35"/>
      <c r="AD1305" s="35"/>
      <c r="AE1305" s="35"/>
      <c r="AR1305" s="203" t="s">
        <v>309</v>
      </c>
      <c r="AT1305" s="203" t="s">
        <v>178</v>
      </c>
      <c r="AU1305" s="203" t="s">
        <v>85</v>
      </c>
      <c r="AY1305" s="18" t="s">
        <v>175</v>
      </c>
      <c r="BE1305" s="204">
        <f>IF(N1305="základní",J1305,0)</f>
        <v>0</v>
      </c>
      <c r="BF1305" s="204">
        <f>IF(N1305="snížená",J1305,0)</f>
        <v>0</v>
      </c>
      <c r="BG1305" s="204">
        <f>IF(N1305="zákl. přenesená",J1305,0)</f>
        <v>0</v>
      </c>
      <c r="BH1305" s="204">
        <f>IF(N1305="sníž. přenesená",J1305,0)</f>
        <v>0</v>
      </c>
      <c r="BI1305" s="204">
        <f>IF(N1305="nulová",J1305,0)</f>
        <v>0</v>
      </c>
      <c r="BJ1305" s="18" t="s">
        <v>83</v>
      </c>
      <c r="BK1305" s="204">
        <f>ROUND(I1305*H1305,2)</f>
        <v>0</v>
      </c>
      <c r="BL1305" s="18" t="s">
        <v>309</v>
      </c>
      <c r="BM1305" s="203" t="s">
        <v>1170</v>
      </c>
    </row>
    <row r="1306" spans="1:65" s="2" customFormat="1" ht="11.25">
      <c r="A1306" s="35"/>
      <c r="B1306" s="36"/>
      <c r="C1306" s="37"/>
      <c r="D1306" s="227" t="s">
        <v>193</v>
      </c>
      <c r="E1306" s="37"/>
      <c r="F1306" s="228" t="s">
        <v>1171</v>
      </c>
      <c r="G1306" s="37"/>
      <c r="H1306" s="37"/>
      <c r="I1306" s="229"/>
      <c r="J1306" s="37"/>
      <c r="K1306" s="37"/>
      <c r="L1306" s="40"/>
      <c r="M1306" s="230"/>
      <c r="N1306" s="231"/>
      <c r="O1306" s="72"/>
      <c r="P1306" s="72"/>
      <c r="Q1306" s="72"/>
      <c r="R1306" s="72"/>
      <c r="S1306" s="72"/>
      <c r="T1306" s="73"/>
      <c r="U1306" s="35"/>
      <c r="V1306" s="35"/>
      <c r="W1306" s="35"/>
      <c r="X1306" s="35"/>
      <c r="Y1306" s="35"/>
      <c r="Z1306" s="35"/>
      <c r="AA1306" s="35"/>
      <c r="AB1306" s="35"/>
      <c r="AC1306" s="35"/>
      <c r="AD1306" s="35"/>
      <c r="AE1306" s="35"/>
      <c r="AT1306" s="18" t="s">
        <v>193</v>
      </c>
      <c r="AU1306" s="18" t="s">
        <v>85</v>
      </c>
    </row>
    <row r="1307" spans="1:65" s="2" customFormat="1" ht="39">
      <c r="A1307" s="35"/>
      <c r="B1307" s="36"/>
      <c r="C1307" s="37"/>
      <c r="D1307" s="207" t="s">
        <v>604</v>
      </c>
      <c r="E1307" s="37"/>
      <c r="F1307" s="264" t="s">
        <v>1172</v>
      </c>
      <c r="G1307" s="37"/>
      <c r="H1307" s="37"/>
      <c r="I1307" s="229"/>
      <c r="J1307" s="37"/>
      <c r="K1307" s="37"/>
      <c r="L1307" s="40"/>
      <c r="M1307" s="230"/>
      <c r="N1307" s="231"/>
      <c r="O1307" s="72"/>
      <c r="P1307" s="72"/>
      <c r="Q1307" s="72"/>
      <c r="R1307" s="72"/>
      <c r="S1307" s="72"/>
      <c r="T1307" s="73"/>
      <c r="U1307" s="35"/>
      <c r="V1307" s="35"/>
      <c r="W1307" s="35"/>
      <c r="X1307" s="35"/>
      <c r="Y1307" s="35"/>
      <c r="Z1307" s="35"/>
      <c r="AA1307" s="35"/>
      <c r="AB1307" s="35"/>
      <c r="AC1307" s="35"/>
      <c r="AD1307" s="35"/>
      <c r="AE1307" s="35"/>
      <c r="AT1307" s="18" t="s">
        <v>604</v>
      </c>
      <c r="AU1307" s="18" t="s">
        <v>85</v>
      </c>
    </row>
    <row r="1308" spans="1:65" s="2" customFormat="1" ht="24.2" customHeight="1">
      <c r="A1308" s="35"/>
      <c r="B1308" s="36"/>
      <c r="C1308" s="254" t="s">
        <v>1173</v>
      </c>
      <c r="D1308" s="254" t="s">
        <v>539</v>
      </c>
      <c r="E1308" s="255" t="s">
        <v>1174</v>
      </c>
      <c r="F1308" s="256" t="s">
        <v>1175</v>
      </c>
      <c r="G1308" s="257" t="s">
        <v>242</v>
      </c>
      <c r="H1308" s="258">
        <v>17.43</v>
      </c>
      <c r="I1308" s="259"/>
      <c r="J1308" s="260">
        <f>ROUND(I1308*H1308,2)</f>
        <v>0</v>
      </c>
      <c r="K1308" s="256" t="s">
        <v>224</v>
      </c>
      <c r="L1308" s="261"/>
      <c r="M1308" s="262" t="s">
        <v>1</v>
      </c>
      <c r="N1308" s="263" t="s">
        <v>41</v>
      </c>
      <c r="O1308" s="72"/>
      <c r="P1308" s="201">
        <f>O1308*H1308</f>
        <v>0</v>
      </c>
      <c r="Q1308" s="201">
        <v>8.9999999999999998E-4</v>
      </c>
      <c r="R1308" s="201">
        <f>Q1308*H1308</f>
        <v>1.5687E-2</v>
      </c>
      <c r="S1308" s="201">
        <v>0</v>
      </c>
      <c r="T1308" s="202">
        <f>S1308*H1308</f>
        <v>0</v>
      </c>
      <c r="U1308" s="35"/>
      <c r="V1308" s="35"/>
      <c r="W1308" s="35"/>
      <c r="X1308" s="35"/>
      <c r="Y1308" s="35"/>
      <c r="Z1308" s="35"/>
      <c r="AA1308" s="35"/>
      <c r="AB1308" s="35"/>
      <c r="AC1308" s="35"/>
      <c r="AD1308" s="35"/>
      <c r="AE1308" s="35"/>
      <c r="AR1308" s="203" t="s">
        <v>532</v>
      </c>
      <c r="AT1308" s="203" t="s">
        <v>539</v>
      </c>
      <c r="AU1308" s="203" t="s">
        <v>85</v>
      </c>
      <c r="AY1308" s="18" t="s">
        <v>175</v>
      </c>
      <c r="BE1308" s="204">
        <f>IF(N1308="základní",J1308,0)</f>
        <v>0</v>
      </c>
      <c r="BF1308" s="204">
        <f>IF(N1308="snížená",J1308,0)</f>
        <v>0</v>
      </c>
      <c r="BG1308" s="204">
        <f>IF(N1308="zákl. přenesená",J1308,0)</f>
        <v>0</v>
      </c>
      <c r="BH1308" s="204">
        <f>IF(N1308="sníž. přenesená",J1308,0)</f>
        <v>0</v>
      </c>
      <c r="BI1308" s="204">
        <f>IF(N1308="nulová",J1308,0)</f>
        <v>0</v>
      </c>
      <c r="BJ1308" s="18" t="s">
        <v>83</v>
      </c>
      <c r="BK1308" s="204">
        <f>ROUND(I1308*H1308,2)</f>
        <v>0</v>
      </c>
      <c r="BL1308" s="18" t="s">
        <v>309</v>
      </c>
      <c r="BM1308" s="203" t="s">
        <v>1176</v>
      </c>
    </row>
    <row r="1309" spans="1:65" s="13" customFormat="1" ht="22.5">
      <c r="B1309" s="205"/>
      <c r="C1309" s="206"/>
      <c r="D1309" s="207" t="s">
        <v>184</v>
      </c>
      <c r="E1309" s="208" t="s">
        <v>1</v>
      </c>
      <c r="F1309" s="209" t="s">
        <v>206</v>
      </c>
      <c r="G1309" s="206"/>
      <c r="H1309" s="208" t="s">
        <v>1</v>
      </c>
      <c r="I1309" s="210"/>
      <c r="J1309" s="206"/>
      <c r="K1309" s="206"/>
      <c r="L1309" s="211"/>
      <c r="M1309" s="212"/>
      <c r="N1309" s="213"/>
      <c r="O1309" s="213"/>
      <c r="P1309" s="213"/>
      <c r="Q1309" s="213"/>
      <c r="R1309" s="213"/>
      <c r="S1309" s="213"/>
      <c r="T1309" s="214"/>
      <c r="AT1309" s="215" t="s">
        <v>184</v>
      </c>
      <c r="AU1309" s="215" t="s">
        <v>85</v>
      </c>
      <c r="AV1309" s="13" t="s">
        <v>83</v>
      </c>
      <c r="AW1309" s="13" t="s">
        <v>34</v>
      </c>
      <c r="AX1309" s="13" t="s">
        <v>76</v>
      </c>
      <c r="AY1309" s="215" t="s">
        <v>175</v>
      </c>
    </row>
    <row r="1310" spans="1:65" s="13" customFormat="1" ht="11.25">
      <c r="B1310" s="205"/>
      <c r="C1310" s="206"/>
      <c r="D1310" s="207" t="s">
        <v>184</v>
      </c>
      <c r="E1310" s="208" t="s">
        <v>1</v>
      </c>
      <c r="F1310" s="209" t="s">
        <v>280</v>
      </c>
      <c r="G1310" s="206"/>
      <c r="H1310" s="208" t="s">
        <v>1</v>
      </c>
      <c r="I1310" s="210"/>
      <c r="J1310" s="206"/>
      <c r="K1310" s="206"/>
      <c r="L1310" s="211"/>
      <c r="M1310" s="212"/>
      <c r="N1310" s="213"/>
      <c r="O1310" s="213"/>
      <c r="P1310" s="213"/>
      <c r="Q1310" s="213"/>
      <c r="R1310" s="213"/>
      <c r="S1310" s="213"/>
      <c r="T1310" s="214"/>
      <c r="AT1310" s="215" t="s">
        <v>184</v>
      </c>
      <c r="AU1310" s="215" t="s">
        <v>85</v>
      </c>
      <c r="AV1310" s="13" t="s">
        <v>83</v>
      </c>
      <c r="AW1310" s="13" t="s">
        <v>34</v>
      </c>
      <c r="AX1310" s="13" t="s">
        <v>76</v>
      </c>
      <c r="AY1310" s="215" t="s">
        <v>175</v>
      </c>
    </row>
    <row r="1311" spans="1:65" s="13" customFormat="1" ht="11.25">
      <c r="B1311" s="205"/>
      <c r="C1311" s="206"/>
      <c r="D1311" s="207" t="s">
        <v>184</v>
      </c>
      <c r="E1311" s="208" t="s">
        <v>1</v>
      </c>
      <c r="F1311" s="209" t="s">
        <v>187</v>
      </c>
      <c r="G1311" s="206"/>
      <c r="H1311" s="208" t="s">
        <v>1</v>
      </c>
      <c r="I1311" s="210"/>
      <c r="J1311" s="206"/>
      <c r="K1311" s="206"/>
      <c r="L1311" s="211"/>
      <c r="M1311" s="212"/>
      <c r="N1311" s="213"/>
      <c r="O1311" s="213"/>
      <c r="P1311" s="213"/>
      <c r="Q1311" s="213"/>
      <c r="R1311" s="213"/>
      <c r="S1311" s="213"/>
      <c r="T1311" s="214"/>
      <c r="AT1311" s="215" t="s">
        <v>184</v>
      </c>
      <c r="AU1311" s="215" t="s">
        <v>85</v>
      </c>
      <c r="AV1311" s="13" t="s">
        <v>83</v>
      </c>
      <c r="AW1311" s="13" t="s">
        <v>34</v>
      </c>
      <c r="AX1311" s="13" t="s">
        <v>76</v>
      </c>
      <c r="AY1311" s="215" t="s">
        <v>175</v>
      </c>
    </row>
    <row r="1312" spans="1:65" s="13" customFormat="1" ht="11.25">
      <c r="B1312" s="205"/>
      <c r="C1312" s="206"/>
      <c r="D1312" s="207" t="s">
        <v>184</v>
      </c>
      <c r="E1312" s="208" t="s">
        <v>1</v>
      </c>
      <c r="F1312" s="209" t="s">
        <v>1177</v>
      </c>
      <c r="G1312" s="206"/>
      <c r="H1312" s="208" t="s">
        <v>1</v>
      </c>
      <c r="I1312" s="210"/>
      <c r="J1312" s="206"/>
      <c r="K1312" s="206"/>
      <c r="L1312" s="211"/>
      <c r="M1312" s="212"/>
      <c r="N1312" s="213"/>
      <c r="O1312" s="213"/>
      <c r="P1312" s="213"/>
      <c r="Q1312" s="213"/>
      <c r="R1312" s="213"/>
      <c r="S1312" s="213"/>
      <c r="T1312" s="214"/>
      <c r="AT1312" s="215" t="s">
        <v>184</v>
      </c>
      <c r="AU1312" s="215" t="s">
        <v>85</v>
      </c>
      <c r="AV1312" s="13" t="s">
        <v>83</v>
      </c>
      <c r="AW1312" s="13" t="s">
        <v>34</v>
      </c>
      <c r="AX1312" s="13" t="s">
        <v>76</v>
      </c>
      <c r="AY1312" s="215" t="s">
        <v>175</v>
      </c>
    </row>
    <row r="1313" spans="1:65" s="13" customFormat="1" ht="11.25">
      <c r="B1313" s="205"/>
      <c r="C1313" s="206"/>
      <c r="D1313" s="207" t="s">
        <v>184</v>
      </c>
      <c r="E1313" s="208" t="s">
        <v>1</v>
      </c>
      <c r="F1313" s="209" t="s">
        <v>402</v>
      </c>
      <c r="G1313" s="206"/>
      <c r="H1313" s="208" t="s">
        <v>1</v>
      </c>
      <c r="I1313" s="210"/>
      <c r="J1313" s="206"/>
      <c r="K1313" s="206"/>
      <c r="L1313" s="211"/>
      <c r="M1313" s="212"/>
      <c r="N1313" s="213"/>
      <c r="O1313" s="213"/>
      <c r="P1313" s="213"/>
      <c r="Q1313" s="213"/>
      <c r="R1313" s="213"/>
      <c r="S1313" s="213"/>
      <c r="T1313" s="214"/>
      <c r="AT1313" s="215" t="s">
        <v>184</v>
      </c>
      <c r="AU1313" s="215" t="s">
        <v>85</v>
      </c>
      <c r="AV1313" s="13" t="s">
        <v>83</v>
      </c>
      <c r="AW1313" s="13" t="s">
        <v>34</v>
      </c>
      <c r="AX1313" s="13" t="s">
        <v>76</v>
      </c>
      <c r="AY1313" s="215" t="s">
        <v>175</v>
      </c>
    </row>
    <row r="1314" spans="1:65" s="14" customFormat="1" ht="11.25">
      <c r="B1314" s="216"/>
      <c r="C1314" s="217"/>
      <c r="D1314" s="207" t="s">
        <v>184</v>
      </c>
      <c r="E1314" s="218" t="s">
        <v>1</v>
      </c>
      <c r="F1314" s="219" t="s">
        <v>443</v>
      </c>
      <c r="G1314" s="217"/>
      <c r="H1314" s="220">
        <v>6</v>
      </c>
      <c r="I1314" s="221"/>
      <c r="J1314" s="217"/>
      <c r="K1314" s="217"/>
      <c r="L1314" s="222"/>
      <c r="M1314" s="223"/>
      <c r="N1314" s="224"/>
      <c r="O1314" s="224"/>
      <c r="P1314" s="224"/>
      <c r="Q1314" s="224"/>
      <c r="R1314" s="224"/>
      <c r="S1314" s="224"/>
      <c r="T1314" s="225"/>
      <c r="AT1314" s="226" t="s">
        <v>184</v>
      </c>
      <c r="AU1314" s="226" t="s">
        <v>85</v>
      </c>
      <c r="AV1314" s="14" t="s">
        <v>85</v>
      </c>
      <c r="AW1314" s="14" t="s">
        <v>34</v>
      </c>
      <c r="AX1314" s="14" t="s">
        <v>76</v>
      </c>
      <c r="AY1314" s="226" t="s">
        <v>175</v>
      </c>
    </row>
    <row r="1315" spans="1:65" s="13" customFormat="1" ht="11.25">
      <c r="B1315" s="205"/>
      <c r="C1315" s="206"/>
      <c r="D1315" s="207" t="s">
        <v>184</v>
      </c>
      <c r="E1315" s="208" t="s">
        <v>1</v>
      </c>
      <c r="F1315" s="209" t="s">
        <v>406</v>
      </c>
      <c r="G1315" s="206"/>
      <c r="H1315" s="208" t="s">
        <v>1</v>
      </c>
      <c r="I1315" s="210"/>
      <c r="J1315" s="206"/>
      <c r="K1315" s="206"/>
      <c r="L1315" s="211"/>
      <c r="M1315" s="212"/>
      <c r="N1315" s="213"/>
      <c r="O1315" s="213"/>
      <c r="P1315" s="213"/>
      <c r="Q1315" s="213"/>
      <c r="R1315" s="213"/>
      <c r="S1315" s="213"/>
      <c r="T1315" s="214"/>
      <c r="AT1315" s="215" t="s">
        <v>184</v>
      </c>
      <c r="AU1315" s="215" t="s">
        <v>85</v>
      </c>
      <c r="AV1315" s="13" t="s">
        <v>83</v>
      </c>
      <c r="AW1315" s="13" t="s">
        <v>34</v>
      </c>
      <c r="AX1315" s="13" t="s">
        <v>76</v>
      </c>
      <c r="AY1315" s="215" t="s">
        <v>175</v>
      </c>
    </row>
    <row r="1316" spans="1:65" s="14" customFormat="1" ht="11.25">
      <c r="B1316" s="216"/>
      <c r="C1316" s="217"/>
      <c r="D1316" s="207" t="s">
        <v>184</v>
      </c>
      <c r="E1316" s="218" t="s">
        <v>1</v>
      </c>
      <c r="F1316" s="219" t="s">
        <v>445</v>
      </c>
      <c r="G1316" s="217"/>
      <c r="H1316" s="220">
        <v>10.6</v>
      </c>
      <c r="I1316" s="221"/>
      <c r="J1316" s="217"/>
      <c r="K1316" s="217"/>
      <c r="L1316" s="222"/>
      <c r="M1316" s="223"/>
      <c r="N1316" s="224"/>
      <c r="O1316" s="224"/>
      <c r="P1316" s="224"/>
      <c r="Q1316" s="224"/>
      <c r="R1316" s="224"/>
      <c r="S1316" s="224"/>
      <c r="T1316" s="225"/>
      <c r="AT1316" s="226" t="s">
        <v>184</v>
      </c>
      <c r="AU1316" s="226" t="s">
        <v>85</v>
      </c>
      <c r="AV1316" s="14" t="s">
        <v>85</v>
      </c>
      <c r="AW1316" s="14" t="s">
        <v>34</v>
      </c>
      <c r="AX1316" s="14" t="s">
        <v>76</v>
      </c>
      <c r="AY1316" s="226" t="s">
        <v>175</v>
      </c>
    </row>
    <row r="1317" spans="1:65" s="16" customFormat="1" ht="11.25">
      <c r="B1317" s="243"/>
      <c r="C1317" s="244"/>
      <c r="D1317" s="207" t="s">
        <v>184</v>
      </c>
      <c r="E1317" s="245" t="s">
        <v>1</v>
      </c>
      <c r="F1317" s="246" t="s">
        <v>291</v>
      </c>
      <c r="G1317" s="244"/>
      <c r="H1317" s="247">
        <v>16.600000000000001</v>
      </c>
      <c r="I1317" s="248"/>
      <c r="J1317" s="244"/>
      <c r="K1317" s="244"/>
      <c r="L1317" s="249"/>
      <c r="M1317" s="250"/>
      <c r="N1317" s="251"/>
      <c r="O1317" s="251"/>
      <c r="P1317" s="251"/>
      <c r="Q1317" s="251"/>
      <c r="R1317" s="251"/>
      <c r="S1317" s="251"/>
      <c r="T1317" s="252"/>
      <c r="AT1317" s="253" t="s">
        <v>184</v>
      </c>
      <c r="AU1317" s="253" t="s">
        <v>85</v>
      </c>
      <c r="AV1317" s="16" t="s">
        <v>182</v>
      </c>
      <c r="AW1317" s="16" t="s">
        <v>34</v>
      </c>
      <c r="AX1317" s="16" t="s">
        <v>83</v>
      </c>
      <c r="AY1317" s="253" t="s">
        <v>175</v>
      </c>
    </row>
    <row r="1318" spans="1:65" s="14" customFormat="1" ht="11.25">
      <c r="B1318" s="216"/>
      <c r="C1318" s="217"/>
      <c r="D1318" s="207" t="s">
        <v>184</v>
      </c>
      <c r="E1318" s="217"/>
      <c r="F1318" s="219" t="s">
        <v>1178</v>
      </c>
      <c r="G1318" s="217"/>
      <c r="H1318" s="220">
        <v>17.43</v>
      </c>
      <c r="I1318" s="221"/>
      <c r="J1318" s="217"/>
      <c r="K1318" s="217"/>
      <c r="L1318" s="222"/>
      <c r="M1318" s="223"/>
      <c r="N1318" s="224"/>
      <c r="O1318" s="224"/>
      <c r="P1318" s="224"/>
      <c r="Q1318" s="224"/>
      <c r="R1318" s="224"/>
      <c r="S1318" s="224"/>
      <c r="T1318" s="225"/>
      <c r="AT1318" s="226" t="s">
        <v>184</v>
      </c>
      <c r="AU1318" s="226" t="s">
        <v>85</v>
      </c>
      <c r="AV1318" s="14" t="s">
        <v>85</v>
      </c>
      <c r="AW1318" s="14" t="s">
        <v>4</v>
      </c>
      <c r="AX1318" s="14" t="s">
        <v>83</v>
      </c>
      <c r="AY1318" s="226" t="s">
        <v>175</v>
      </c>
    </row>
    <row r="1319" spans="1:65" s="2" customFormat="1" ht="24.2" customHeight="1">
      <c r="A1319" s="35"/>
      <c r="B1319" s="36"/>
      <c r="C1319" s="254" t="s">
        <v>1179</v>
      </c>
      <c r="D1319" s="254" t="s">
        <v>539</v>
      </c>
      <c r="E1319" s="255" t="s">
        <v>1180</v>
      </c>
      <c r="F1319" s="256" t="s">
        <v>1181</v>
      </c>
      <c r="G1319" s="257" t="s">
        <v>242</v>
      </c>
      <c r="H1319" s="258">
        <v>52.9</v>
      </c>
      <c r="I1319" s="259"/>
      <c r="J1319" s="260">
        <f>ROUND(I1319*H1319,2)</f>
        <v>0</v>
      </c>
      <c r="K1319" s="256" t="s">
        <v>224</v>
      </c>
      <c r="L1319" s="261"/>
      <c r="M1319" s="262" t="s">
        <v>1</v>
      </c>
      <c r="N1319" s="263" t="s">
        <v>41</v>
      </c>
      <c r="O1319" s="72"/>
      <c r="P1319" s="201">
        <f>O1319*H1319</f>
        <v>0</v>
      </c>
      <c r="Q1319" s="201">
        <v>1.1999999999999999E-3</v>
      </c>
      <c r="R1319" s="201">
        <f>Q1319*H1319</f>
        <v>6.3479999999999995E-2</v>
      </c>
      <c r="S1319" s="201">
        <v>0</v>
      </c>
      <c r="T1319" s="202">
        <f>S1319*H1319</f>
        <v>0</v>
      </c>
      <c r="U1319" s="35"/>
      <c r="V1319" s="35"/>
      <c r="W1319" s="35"/>
      <c r="X1319" s="35"/>
      <c r="Y1319" s="35"/>
      <c r="Z1319" s="35"/>
      <c r="AA1319" s="35"/>
      <c r="AB1319" s="35"/>
      <c r="AC1319" s="35"/>
      <c r="AD1319" s="35"/>
      <c r="AE1319" s="35"/>
      <c r="AR1319" s="203" t="s">
        <v>532</v>
      </c>
      <c r="AT1319" s="203" t="s">
        <v>539</v>
      </c>
      <c r="AU1319" s="203" t="s">
        <v>85</v>
      </c>
      <c r="AY1319" s="18" t="s">
        <v>175</v>
      </c>
      <c r="BE1319" s="204">
        <f>IF(N1319="základní",J1319,0)</f>
        <v>0</v>
      </c>
      <c r="BF1319" s="204">
        <f>IF(N1319="snížená",J1319,0)</f>
        <v>0</v>
      </c>
      <c r="BG1319" s="204">
        <f>IF(N1319="zákl. přenesená",J1319,0)</f>
        <v>0</v>
      </c>
      <c r="BH1319" s="204">
        <f>IF(N1319="sníž. přenesená",J1319,0)</f>
        <v>0</v>
      </c>
      <c r="BI1319" s="204">
        <f>IF(N1319="nulová",J1319,0)</f>
        <v>0</v>
      </c>
      <c r="BJ1319" s="18" t="s">
        <v>83</v>
      </c>
      <c r="BK1319" s="204">
        <f>ROUND(I1319*H1319,2)</f>
        <v>0</v>
      </c>
      <c r="BL1319" s="18" t="s">
        <v>309</v>
      </c>
      <c r="BM1319" s="203" t="s">
        <v>1182</v>
      </c>
    </row>
    <row r="1320" spans="1:65" s="13" customFormat="1" ht="22.5">
      <c r="B1320" s="205"/>
      <c r="C1320" s="206"/>
      <c r="D1320" s="207" t="s">
        <v>184</v>
      </c>
      <c r="E1320" s="208" t="s">
        <v>1</v>
      </c>
      <c r="F1320" s="209" t="s">
        <v>206</v>
      </c>
      <c r="G1320" s="206"/>
      <c r="H1320" s="208" t="s">
        <v>1</v>
      </c>
      <c r="I1320" s="210"/>
      <c r="J1320" s="206"/>
      <c r="K1320" s="206"/>
      <c r="L1320" s="211"/>
      <c r="M1320" s="212"/>
      <c r="N1320" s="213"/>
      <c r="O1320" s="213"/>
      <c r="P1320" s="213"/>
      <c r="Q1320" s="213"/>
      <c r="R1320" s="213"/>
      <c r="S1320" s="213"/>
      <c r="T1320" s="214"/>
      <c r="AT1320" s="215" t="s">
        <v>184</v>
      </c>
      <c r="AU1320" s="215" t="s">
        <v>85</v>
      </c>
      <c r="AV1320" s="13" t="s">
        <v>83</v>
      </c>
      <c r="AW1320" s="13" t="s">
        <v>34</v>
      </c>
      <c r="AX1320" s="13" t="s">
        <v>76</v>
      </c>
      <c r="AY1320" s="215" t="s">
        <v>175</v>
      </c>
    </row>
    <row r="1321" spans="1:65" s="13" customFormat="1" ht="11.25">
      <c r="B1321" s="205"/>
      <c r="C1321" s="206"/>
      <c r="D1321" s="207" t="s">
        <v>184</v>
      </c>
      <c r="E1321" s="208" t="s">
        <v>1</v>
      </c>
      <c r="F1321" s="209" t="s">
        <v>280</v>
      </c>
      <c r="G1321" s="206"/>
      <c r="H1321" s="208" t="s">
        <v>1</v>
      </c>
      <c r="I1321" s="210"/>
      <c r="J1321" s="206"/>
      <c r="K1321" s="206"/>
      <c r="L1321" s="211"/>
      <c r="M1321" s="212"/>
      <c r="N1321" s="213"/>
      <c r="O1321" s="213"/>
      <c r="P1321" s="213"/>
      <c r="Q1321" s="213"/>
      <c r="R1321" s="213"/>
      <c r="S1321" s="213"/>
      <c r="T1321" s="214"/>
      <c r="AT1321" s="215" t="s">
        <v>184</v>
      </c>
      <c r="AU1321" s="215" t="s">
        <v>85</v>
      </c>
      <c r="AV1321" s="13" t="s">
        <v>83</v>
      </c>
      <c r="AW1321" s="13" t="s">
        <v>34</v>
      </c>
      <c r="AX1321" s="13" t="s">
        <v>76</v>
      </c>
      <c r="AY1321" s="215" t="s">
        <v>175</v>
      </c>
    </row>
    <row r="1322" spans="1:65" s="13" customFormat="1" ht="11.25">
      <c r="B1322" s="205"/>
      <c r="C1322" s="206"/>
      <c r="D1322" s="207" t="s">
        <v>184</v>
      </c>
      <c r="E1322" s="208" t="s">
        <v>1</v>
      </c>
      <c r="F1322" s="209" t="s">
        <v>187</v>
      </c>
      <c r="G1322" s="206"/>
      <c r="H1322" s="208" t="s">
        <v>1</v>
      </c>
      <c r="I1322" s="210"/>
      <c r="J1322" s="206"/>
      <c r="K1322" s="206"/>
      <c r="L1322" s="211"/>
      <c r="M1322" s="212"/>
      <c r="N1322" s="213"/>
      <c r="O1322" s="213"/>
      <c r="P1322" s="213"/>
      <c r="Q1322" s="213"/>
      <c r="R1322" s="213"/>
      <c r="S1322" s="213"/>
      <c r="T1322" s="214"/>
      <c r="AT1322" s="215" t="s">
        <v>184</v>
      </c>
      <c r="AU1322" s="215" t="s">
        <v>85</v>
      </c>
      <c r="AV1322" s="13" t="s">
        <v>83</v>
      </c>
      <c r="AW1322" s="13" t="s">
        <v>34</v>
      </c>
      <c r="AX1322" s="13" t="s">
        <v>76</v>
      </c>
      <c r="AY1322" s="215" t="s">
        <v>175</v>
      </c>
    </row>
    <row r="1323" spans="1:65" s="13" customFormat="1" ht="11.25">
      <c r="B1323" s="205"/>
      <c r="C1323" s="206"/>
      <c r="D1323" s="207" t="s">
        <v>184</v>
      </c>
      <c r="E1323" s="208" t="s">
        <v>1</v>
      </c>
      <c r="F1323" s="209" t="s">
        <v>1183</v>
      </c>
      <c r="G1323" s="206"/>
      <c r="H1323" s="208" t="s">
        <v>1</v>
      </c>
      <c r="I1323" s="210"/>
      <c r="J1323" s="206"/>
      <c r="K1323" s="206"/>
      <c r="L1323" s="211"/>
      <c r="M1323" s="212"/>
      <c r="N1323" s="213"/>
      <c r="O1323" s="213"/>
      <c r="P1323" s="213"/>
      <c r="Q1323" s="213"/>
      <c r="R1323" s="213"/>
      <c r="S1323" s="213"/>
      <c r="T1323" s="214"/>
      <c r="AT1323" s="215" t="s">
        <v>184</v>
      </c>
      <c r="AU1323" s="215" t="s">
        <v>85</v>
      </c>
      <c r="AV1323" s="13" t="s">
        <v>83</v>
      </c>
      <c r="AW1323" s="13" t="s">
        <v>34</v>
      </c>
      <c r="AX1323" s="13" t="s">
        <v>76</v>
      </c>
      <c r="AY1323" s="215" t="s">
        <v>175</v>
      </c>
    </row>
    <row r="1324" spans="1:65" s="13" customFormat="1" ht="11.25">
      <c r="B1324" s="205"/>
      <c r="C1324" s="206"/>
      <c r="D1324" s="207" t="s">
        <v>184</v>
      </c>
      <c r="E1324" s="208" t="s">
        <v>1</v>
      </c>
      <c r="F1324" s="209" t="s">
        <v>1184</v>
      </c>
      <c r="G1324" s="206"/>
      <c r="H1324" s="208" t="s">
        <v>1</v>
      </c>
      <c r="I1324" s="210"/>
      <c r="J1324" s="206"/>
      <c r="K1324" s="206"/>
      <c r="L1324" s="211"/>
      <c r="M1324" s="212"/>
      <c r="N1324" s="213"/>
      <c r="O1324" s="213"/>
      <c r="P1324" s="213"/>
      <c r="Q1324" s="213"/>
      <c r="R1324" s="213"/>
      <c r="S1324" s="213"/>
      <c r="T1324" s="214"/>
      <c r="AT1324" s="215" t="s">
        <v>184</v>
      </c>
      <c r="AU1324" s="215" t="s">
        <v>85</v>
      </c>
      <c r="AV1324" s="13" t="s">
        <v>83</v>
      </c>
      <c r="AW1324" s="13" t="s">
        <v>34</v>
      </c>
      <c r="AX1324" s="13" t="s">
        <v>76</v>
      </c>
      <c r="AY1324" s="215" t="s">
        <v>175</v>
      </c>
    </row>
    <row r="1325" spans="1:65" s="14" customFormat="1" ht="11.25">
      <c r="B1325" s="216"/>
      <c r="C1325" s="217"/>
      <c r="D1325" s="207" t="s">
        <v>184</v>
      </c>
      <c r="E1325" s="218" t="s">
        <v>1</v>
      </c>
      <c r="F1325" s="219" t="s">
        <v>444</v>
      </c>
      <c r="G1325" s="217"/>
      <c r="H1325" s="220">
        <v>1.8</v>
      </c>
      <c r="I1325" s="221"/>
      <c r="J1325" s="217"/>
      <c r="K1325" s="217"/>
      <c r="L1325" s="222"/>
      <c r="M1325" s="223"/>
      <c r="N1325" s="224"/>
      <c r="O1325" s="224"/>
      <c r="P1325" s="224"/>
      <c r="Q1325" s="224"/>
      <c r="R1325" s="224"/>
      <c r="S1325" s="224"/>
      <c r="T1325" s="225"/>
      <c r="AT1325" s="226" t="s">
        <v>184</v>
      </c>
      <c r="AU1325" s="226" t="s">
        <v>85</v>
      </c>
      <c r="AV1325" s="14" t="s">
        <v>85</v>
      </c>
      <c r="AW1325" s="14" t="s">
        <v>34</v>
      </c>
      <c r="AX1325" s="14" t="s">
        <v>76</v>
      </c>
      <c r="AY1325" s="226" t="s">
        <v>175</v>
      </c>
    </row>
    <row r="1326" spans="1:65" s="13" customFormat="1" ht="11.25">
      <c r="B1326" s="205"/>
      <c r="C1326" s="206"/>
      <c r="D1326" s="207" t="s">
        <v>184</v>
      </c>
      <c r="E1326" s="208" t="s">
        <v>1</v>
      </c>
      <c r="F1326" s="209" t="s">
        <v>187</v>
      </c>
      <c r="G1326" s="206"/>
      <c r="H1326" s="208" t="s">
        <v>1</v>
      </c>
      <c r="I1326" s="210"/>
      <c r="J1326" s="206"/>
      <c r="K1326" s="206"/>
      <c r="L1326" s="211"/>
      <c r="M1326" s="212"/>
      <c r="N1326" s="213"/>
      <c r="O1326" s="213"/>
      <c r="P1326" s="213"/>
      <c r="Q1326" s="213"/>
      <c r="R1326" s="213"/>
      <c r="S1326" s="213"/>
      <c r="T1326" s="214"/>
      <c r="AT1326" s="215" t="s">
        <v>184</v>
      </c>
      <c r="AU1326" s="215" t="s">
        <v>85</v>
      </c>
      <c r="AV1326" s="13" t="s">
        <v>83</v>
      </c>
      <c r="AW1326" s="13" t="s">
        <v>34</v>
      </c>
      <c r="AX1326" s="13" t="s">
        <v>76</v>
      </c>
      <c r="AY1326" s="215" t="s">
        <v>175</v>
      </c>
    </row>
    <row r="1327" spans="1:65" s="13" customFormat="1" ht="11.25">
      <c r="B1327" s="205"/>
      <c r="C1327" s="206"/>
      <c r="D1327" s="207" t="s">
        <v>184</v>
      </c>
      <c r="E1327" s="208" t="s">
        <v>1</v>
      </c>
      <c r="F1327" s="209" t="s">
        <v>1185</v>
      </c>
      <c r="G1327" s="206"/>
      <c r="H1327" s="208" t="s">
        <v>1</v>
      </c>
      <c r="I1327" s="210"/>
      <c r="J1327" s="206"/>
      <c r="K1327" s="206"/>
      <c r="L1327" s="211"/>
      <c r="M1327" s="212"/>
      <c r="N1327" s="213"/>
      <c r="O1327" s="213"/>
      <c r="P1327" s="213"/>
      <c r="Q1327" s="213"/>
      <c r="R1327" s="213"/>
      <c r="S1327" s="213"/>
      <c r="T1327" s="214"/>
      <c r="AT1327" s="215" t="s">
        <v>184</v>
      </c>
      <c r="AU1327" s="215" t="s">
        <v>85</v>
      </c>
      <c r="AV1327" s="13" t="s">
        <v>83</v>
      </c>
      <c r="AW1327" s="13" t="s">
        <v>34</v>
      </c>
      <c r="AX1327" s="13" t="s">
        <v>76</v>
      </c>
      <c r="AY1327" s="215" t="s">
        <v>175</v>
      </c>
    </row>
    <row r="1328" spans="1:65" s="13" customFormat="1" ht="11.25">
      <c r="B1328" s="205"/>
      <c r="C1328" s="206"/>
      <c r="D1328" s="207" t="s">
        <v>184</v>
      </c>
      <c r="E1328" s="208" t="s">
        <v>1</v>
      </c>
      <c r="F1328" s="209" t="s">
        <v>389</v>
      </c>
      <c r="G1328" s="206"/>
      <c r="H1328" s="208" t="s">
        <v>1</v>
      </c>
      <c r="I1328" s="210"/>
      <c r="J1328" s="206"/>
      <c r="K1328" s="206"/>
      <c r="L1328" s="211"/>
      <c r="M1328" s="212"/>
      <c r="N1328" s="213"/>
      <c r="O1328" s="213"/>
      <c r="P1328" s="213"/>
      <c r="Q1328" s="213"/>
      <c r="R1328" s="213"/>
      <c r="S1328" s="213"/>
      <c r="T1328" s="214"/>
      <c r="AT1328" s="215" t="s">
        <v>184</v>
      </c>
      <c r="AU1328" s="215" t="s">
        <v>85</v>
      </c>
      <c r="AV1328" s="13" t="s">
        <v>83</v>
      </c>
      <c r="AW1328" s="13" t="s">
        <v>34</v>
      </c>
      <c r="AX1328" s="13" t="s">
        <v>76</v>
      </c>
      <c r="AY1328" s="215" t="s">
        <v>175</v>
      </c>
    </row>
    <row r="1329" spans="1:65" s="14" customFormat="1" ht="11.25">
      <c r="B1329" s="216"/>
      <c r="C1329" s="217"/>
      <c r="D1329" s="207" t="s">
        <v>184</v>
      </c>
      <c r="E1329" s="218" t="s">
        <v>1</v>
      </c>
      <c r="F1329" s="219" t="s">
        <v>433</v>
      </c>
      <c r="G1329" s="217"/>
      <c r="H1329" s="220">
        <v>34.200000000000003</v>
      </c>
      <c r="I1329" s="221"/>
      <c r="J1329" s="217"/>
      <c r="K1329" s="217"/>
      <c r="L1329" s="222"/>
      <c r="M1329" s="223"/>
      <c r="N1329" s="224"/>
      <c r="O1329" s="224"/>
      <c r="P1329" s="224"/>
      <c r="Q1329" s="224"/>
      <c r="R1329" s="224"/>
      <c r="S1329" s="224"/>
      <c r="T1329" s="225"/>
      <c r="AT1329" s="226" t="s">
        <v>184</v>
      </c>
      <c r="AU1329" s="226" t="s">
        <v>85</v>
      </c>
      <c r="AV1329" s="14" t="s">
        <v>85</v>
      </c>
      <c r="AW1329" s="14" t="s">
        <v>34</v>
      </c>
      <c r="AX1329" s="14" t="s">
        <v>76</v>
      </c>
      <c r="AY1329" s="226" t="s">
        <v>175</v>
      </c>
    </row>
    <row r="1330" spans="1:65" s="14" customFormat="1" ht="11.25">
      <c r="B1330" s="216"/>
      <c r="C1330" s="217"/>
      <c r="D1330" s="207" t="s">
        <v>184</v>
      </c>
      <c r="E1330" s="218" t="s">
        <v>1</v>
      </c>
      <c r="F1330" s="219" t="s">
        <v>434</v>
      </c>
      <c r="G1330" s="217"/>
      <c r="H1330" s="220">
        <v>14.7</v>
      </c>
      <c r="I1330" s="221"/>
      <c r="J1330" s="217"/>
      <c r="K1330" s="217"/>
      <c r="L1330" s="222"/>
      <c r="M1330" s="223"/>
      <c r="N1330" s="224"/>
      <c r="O1330" s="224"/>
      <c r="P1330" s="224"/>
      <c r="Q1330" s="224"/>
      <c r="R1330" s="224"/>
      <c r="S1330" s="224"/>
      <c r="T1330" s="225"/>
      <c r="AT1330" s="226" t="s">
        <v>184</v>
      </c>
      <c r="AU1330" s="226" t="s">
        <v>85</v>
      </c>
      <c r="AV1330" s="14" t="s">
        <v>85</v>
      </c>
      <c r="AW1330" s="14" t="s">
        <v>34</v>
      </c>
      <c r="AX1330" s="14" t="s">
        <v>76</v>
      </c>
      <c r="AY1330" s="226" t="s">
        <v>175</v>
      </c>
    </row>
    <row r="1331" spans="1:65" s="13" customFormat="1" ht="11.25">
      <c r="B1331" s="205"/>
      <c r="C1331" s="206"/>
      <c r="D1331" s="207" t="s">
        <v>184</v>
      </c>
      <c r="E1331" s="208" t="s">
        <v>1</v>
      </c>
      <c r="F1331" s="209" t="s">
        <v>392</v>
      </c>
      <c r="G1331" s="206"/>
      <c r="H1331" s="208" t="s">
        <v>1</v>
      </c>
      <c r="I1331" s="210"/>
      <c r="J1331" s="206"/>
      <c r="K1331" s="206"/>
      <c r="L1331" s="211"/>
      <c r="M1331" s="212"/>
      <c r="N1331" s="213"/>
      <c r="O1331" s="213"/>
      <c r="P1331" s="213"/>
      <c r="Q1331" s="213"/>
      <c r="R1331" s="213"/>
      <c r="S1331" s="213"/>
      <c r="T1331" s="214"/>
      <c r="AT1331" s="215" t="s">
        <v>184</v>
      </c>
      <c r="AU1331" s="215" t="s">
        <v>85</v>
      </c>
      <c r="AV1331" s="13" t="s">
        <v>83</v>
      </c>
      <c r="AW1331" s="13" t="s">
        <v>34</v>
      </c>
      <c r="AX1331" s="13" t="s">
        <v>76</v>
      </c>
      <c r="AY1331" s="215" t="s">
        <v>175</v>
      </c>
    </row>
    <row r="1332" spans="1:65" s="14" customFormat="1" ht="11.25">
      <c r="B1332" s="216"/>
      <c r="C1332" s="217"/>
      <c r="D1332" s="207" t="s">
        <v>184</v>
      </c>
      <c r="E1332" s="218" t="s">
        <v>1</v>
      </c>
      <c r="F1332" s="219" t="s">
        <v>435</v>
      </c>
      <c r="G1332" s="217"/>
      <c r="H1332" s="220">
        <v>2.2000000000000002</v>
      </c>
      <c r="I1332" s="221"/>
      <c r="J1332" s="217"/>
      <c r="K1332" s="217"/>
      <c r="L1332" s="222"/>
      <c r="M1332" s="223"/>
      <c r="N1332" s="224"/>
      <c r="O1332" s="224"/>
      <c r="P1332" s="224"/>
      <c r="Q1332" s="224"/>
      <c r="R1332" s="224"/>
      <c r="S1332" s="224"/>
      <c r="T1332" s="225"/>
      <c r="AT1332" s="226" t="s">
        <v>184</v>
      </c>
      <c r="AU1332" s="226" t="s">
        <v>85</v>
      </c>
      <c r="AV1332" s="14" t="s">
        <v>85</v>
      </c>
      <c r="AW1332" s="14" t="s">
        <v>34</v>
      </c>
      <c r="AX1332" s="14" t="s">
        <v>76</v>
      </c>
      <c r="AY1332" s="226" t="s">
        <v>175</v>
      </c>
    </row>
    <row r="1333" spans="1:65" s="16" customFormat="1" ht="11.25">
      <c r="B1333" s="243"/>
      <c r="C1333" s="244"/>
      <c r="D1333" s="207" t="s">
        <v>184</v>
      </c>
      <c r="E1333" s="245" t="s">
        <v>1</v>
      </c>
      <c r="F1333" s="246" t="s">
        <v>291</v>
      </c>
      <c r="G1333" s="244"/>
      <c r="H1333" s="247">
        <v>52.900000000000006</v>
      </c>
      <c r="I1333" s="248"/>
      <c r="J1333" s="244"/>
      <c r="K1333" s="244"/>
      <c r="L1333" s="249"/>
      <c r="M1333" s="250"/>
      <c r="N1333" s="251"/>
      <c r="O1333" s="251"/>
      <c r="P1333" s="251"/>
      <c r="Q1333" s="251"/>
      <c r="R1333" s="251"/>
      <c r="S1333" s="251"/>
      <c r="T1333" s="252"/>
      <c r="AT1333" s="253" t="s">
        <v>184</v>
      </c>
      <c r="AU1333" s="253" t="s">
        <v>85</v>
      </c>
      <c r="AV1333" s="16" t="s">
        <v>182</v>
      </c>
      <c r="AW1333" s="16" t="s">
        <v>34</v>
      </c>
      <c r="AX1333" s="16" t="s">
        <v>83</v>
      </c>
      <c r="AY1333" s="253" t="s">
        <v>175</v>
      </c>
    </row>
    <row r="1334" spans="1:65" s="2" customFormat="1" ht="24.2" customHeight="1">
      <c r="A1334" s="35"/>
      <c r="B1334" s="36"/>
      <c r="C1334" s="254" t="s">
        <v>1186</v>
      </c>
      <c r="D1334" s="254" t="s">
        <v>539</v>
      </c>
      <c r="E1334" s="255" t="s">
        <v>1187</v>
      </c>
      <c r="F1334" s="256" t="s">
        <v>1188</v>
      </c>
      <c r="G1334" s="257" t="s">
        <v>242</v>
      </c>
      <c r="H1334" s="258">
        <v>10.6</v>
      </c>
      <c r="I1334" s="259"/>
      <c r="J1334" s="260">
        <f>ROUND(I1334*H1334,2)</f>
        <v>0</v>
      </c>
      <c r="K1334" s="256" t="s">
        <v>224</v>
      </c>
      <c r="L1334" s="261"/>
      <c r="M1334" s="262" t="s">
        <v>1</v>
      </c>
      <c r="N1334" s="263" t="s">
        <v>41</v>
      </c>
      <c r="O1334" s="72"/>
      <c r="P1334" s="201">
        <f>O1334*H1334</f>
        <v>0</v>
      </c>
      <c r="Q1334" s="201">
        <v>1.5E-3</v>
      </c>
      <c r="R1334" s="201">
        <f>Q1334*H1334</f>
        <v>1.5900000000000001E-2</v>
      </c>
      <c r="S1334" s="201">
        <v>0</v>
      </c>
      <c r="T1334" s="202">
        <f>S1334*H1334</f>
        <v>0</v>
      </c>
      <c r="U1334" s="35"/>
      <c r="V1334" s="35"/>
      <c r="W1334" s="35"/>
      <c r="X1334" s="35"/>
      <c r="Y1334" s="35"/>
      <c r="Z1334" s="35"/>
      <c r="AA1334" s="35"/>
      <c r="AB1334" s="35"/>
      <c r="AC1334" s="35"/>
      <c r="AD1334" s="35"/>
      <c r="AE1334" s="35"/>
      <c r="AR1334" s="203" t="s">
        <v>532</v>
      </c>
      <c r="AT1334" s="203" t="s">
        <v>539</v>
      </c>
      <c r="AU1334" s="203" t="s">
        <v>85</v>
      </c>
      <c r="AY1334" s="18" t="s">
        <v>175</v>
      </c>
      <c r="BE1334" s="204">
        <f>IF(N1334="základní",J1334,0)</f>
        <v>0</v>
      </c>
      <c r="BF1334" s="204">
        <f>IF(N1334="snížená",J1334,0)</f>
        <v>0</v>
      </c>
      <c r="BG1334" s="204">
        <f>IF(N1334="zákl. přenesená",J1334,0)</f>
        <v>0</v>
      </c>
      <c r="BH1334" s="204">
        <f>IF(N1334="sníž. přenesená",J1334,0)</f>
        <v>0</v>
      </c>
      <c r="BI1334" s="204">
        <f>IF(N1334="nulová",J1334,0)</f>
        <v>0</v>
      </c>
      <c r="BJ1334" s="18" t="s">
        <v>83</v>
      </c>
      <c r="BK1334" s="204">
        <f>ROUND(I1334*H1334,2)</f>
        <v>0</v>
      </c>
      <c r="BL1334" s="18" t="s">
        <v>309</v>
      </c>
      <c r="BM1334" s="203" t="s">
        <v>1189</v>
      </c>
    </row>
    <row r="1335" spans="1:65" s="13" customFormat="1" ht="22.5">
      <c r="B1335" s="205"/>
      <c r="C1335" s="206"/>
      <c r="D1335" s="207" t="s">
        <v>184</v>
      </c>
      <c r="E1335" s="208" t="s">
        <v>1</v>
      </c>
      <c r="F1335" s="209" t="s">
        <v>206</v>
      </c>
      <c r="G1335" s="206"/>
      <c r="H1335" s="208" t="s">
        <v>1</v>
      </c>
      <c r="I1335" s="210"/>
      <c r="J1335" s="206"/>
      <c r="K1335" s="206"/>
      <c r="L1335" s="211"/>
      <c r="M1335" s="212"/>
      <c r="N1335" s="213"/>
      <c r="O1335" s="213"/>
      <c r="P1335" s="213"/>
      <c r="Q1335" s="213"/>
      <c r="R1335" s="213"/>
      <c r="S1335" s="213"/>
      <c r="T1335" s="214"/>
      <c r="AT1335" s="215" t="s">
        <v>184</v>
      </c>
      <c r="AU1335" s="215" t="s">
        <v>85</v>
      </c>
      <c r="AV1335" s="13" t="s">
        <v>83</v>
      </c>
      <c r="AW1335" s="13" t="s">
        <v>34</v>
      </c>
      <c r="AX1335" s="13" t="s">
        <v>76</v>
      </c>
      <c r="AY1335" s="215" t="s">
        <v>175</v>
      </c>
    </row>
    <row r="1336" spans="1:65" s="13" customFormat="1" ht="11.25">
      <c r="B1336" s="205"/>
      <c r="C1336" s="206"/>
      <c r="D1336" s="207" t="s">
        <v>184</v>
      </c>
      <c r="E1336" s="208" t="s">
        <v>1</v>
      </c>
      <c r="F1336" s="209" t="s">
        <v>280</v>
      </c>
      <c r="G1336" s="206"/>
      <c r="H1336" s="208" t="s">
        <v>1</v>
      </c>
      <c r="I1336" s="210"/>
      <c r="J1336" s="206"/>
      <c r="K1336" s="206"/>
      <c r="L1336" s="211"/>
      <c r="M1336" s="212"/>
      <c r="N1336" s="213"/>
      <c r="O1336" s="213"/>
      <c r="P1336" s="213"/>
      <c r="Q1336" s="213"/>
      <c r="R1336" s="213"/>
      <c r="S1336" s="213"/>
      <c r="T1336" s="214"/>
      <c r="AT1336" s="215" t="s">
        <v>184</v>
      </c>
      <c r="AU1336" s="215" t="s">
        <v>85</v>
      </c>
      <c r="AV1336" s="13" t="s">
        <v>83</v>
      </c>
      <c r="AW1336" s="13" t="s">
        <v>34</v>
      </c>
      <c r="AX1336" s="13" t="s">
        <v>76</v>
      </c>
      <c r="AY1336" s="215" t="s">
        <v>175</v>
      </c>
    </row>
    <row r="1337" spans="1:65" s="13" customFormat="1" ht="11.25">
      <c r="B1337" s="205"/>
      <c r="C1337" s="206"/>
      <c r="D1337" s="207" t="s">
        <v>184</v>
      </c>
      <c r="E1337" s="208" t="s">
        <v>1</v>
      </c>
      <c r="F1337" s="209" t="s">
        <v>187</v>
      </c>
      <c r="G1337" s="206"/>
      <c r="H1337" s="208" t="s">
        <v>1</v>
      </c>
      <c r="I1337" s="210"/>
      <c r="J1337" s="206"/>
      <c r="K1337" s="206"/>
      <c r="L1337" s="211"/>
      <c r="M1337" s="212"/>
      <c r="N1337" s="213"/>
      <c r="O1337" s="213"/>
      <c r="P1337" s="213"/>
      <c r="Q1337" s="213"/>
      <c r="R1337" s="213"/>
      <c r="S1337" s="213"/>
      <c r="T1337" s="214"/>
      <c r="AT1337" s="215" t="s">
        <v>184</v>
      </c>
      <c r="AU1337" s="215" t="s">
        <v>85</v>
      </c>
      <c r="AV1337" s="13" t="s">
        <v>83</v>
      </c>
      <c r="AW1337" s="13" t="s">
        <v>34</v>
      </c>
      <c r="AX1337" s="13" t="s">
        <v>76</v>
      </c>
      <c r="AY1337" s="215" t="s">
        <v>175</v>
      </c>
    </row>
    <row r="1338" spans="1:65" s="13" customFormat="1" ht="11.25">
      <c r="B1338" s="205"/>
      <c r="C1338" s="206"/>
      <c r="D1338" s="207" t="s">
        <v>184</v>
      </c>
      <c r="E1338" s="208" t="s">
        <v>1</v>
      </c>
      <c r="F1338" s="209" t="s">
        <v>446</v>
      </c>
      <c r="G1338" s="206"/>
      <c r="H1338" s="208" t="s">
        <v>1</v>
      </c>
      <c r="I1338" s="210"/>
      <c r="J1338" s="206"/>
      <c r="K1338" s="206"/>
      <c r="L1338" s="211"/>
      <c r="M1338" s="212"/>
      <c r="N1338" s="213"/>
      <c r="O1338" s="213"/>
      <c r="P1338" s="213"/>
      <c r="Q1338" s="213"/>
      <c r="R1338" s="213"/>
      <c r="S1338" s="213"/>
      <c r="T1338" s="214"/>
      <c r="AT1338" s="215" t="s">
        <v>184</v>
      </c>
      <c r="AU1338" s="215" t="s">
        <v>85</v>
      </c>
      <c r="AV1338" s="13" t="s">
        <v>83</v>
      </c>
      <c r="AW1338" s="13" t="s">
        <v>34</v>
      </c>
      <c r="AX1338" s="13" t="s">
        <v>76</v>
      </c>
      <c r="AY1338" s="215" t="s">
        <v>175</v>
      </c>
    </row>
    <row r="1339" spans="1:65" s="13" customFormat="1" ht="11.25">
      <c r="B1339" s="205"/>
      <c r="C1339" s="206"/>
      <c r="D1339" s="207" t="s">
        <v>184</v>
      </c>
      <c r="E1339" s="208" t="s">
        <v>1</v>
      </c>
      <c r="F1339" s="209" t="s">
        <v>1190</v>
      </c>
      <c r="G1339" s="206"/>
      <c r="H1339" s="208" t="s">
        <v>1</v>
      </c>
      <c r="I1339" s="210"/>
      <c r="J1339" s="206"/>
      <c r="K1339" s="206"/>
      <c r="L1339" s="211"/>
      <c r="M1339" s="212"/>
      <c r="N1339" s="213"/>
      <c r="O1339" s="213"/>
      <c r="P1339" s="213"/>
      <c r="Q1339" s="213"/>
      <c r="R1339" s="213"/>
      <c r="S1339" s="213"/>
      <c r="T1339" s="214"/>
      <c r="AT1339" s="215" t="s">
        <v>184</v>
      </c>
      <c r="AU1339" s="215" t="s">
        <v>85</v>
      </c>
      <c r="AV1339" s="13" t="s">
        <v>83</v>
      </c>
      <c r="AW1339" s="13" t="s">
        <v>34</v>
      </c>
      <c r="AX1339" s="13" t="s">
        <v>76</v>
      </c>
      <c r="AY1339" s="215" t="s">
        <v>175</v>
      </c>
    </row>
    <row r="1340" spans="1:65" s="14" customFormat="1" ht="11.25">
      <c r="B1340" s="216"/>
      <c r="C1340" s="217"/>
      <c r="D1340" s="207" t="s">
        <v>184</v>
      </c>
      <c r="E1340" s="218" t="s">
        <v>1</v>
      </c>
      <c r="F1340" s="219" t="s">
        <v>447</v>
      </c>
      <c r="G1340" s="217"/>
      <c r="H1340" s="220">
        <v>10.6</v>
      </c>
      <c r="I1340" s="221"/>
      <c r="J1340" s="217"/>
      <c r="K1340" s="217"/>
      <c r="L1340" s="222"/>
      <c r="M1340" s="223"/>
      <c r="N1340" s="224"/>
      <c r="O1340" s="224"/>
      <c r="P1340" s="224"/>
      <c r="Q1340" s="224"/>
      <c r="R1340" s="224"/>
      <c r="S1340" s="224"/>
      <c r="T1340" s="225"/>
      <c r="AT1340" s="226" t="s">
        <v>184</v>
      </c>
      <c r="AU1340" s="226" t="s">
        <v>85</v>
      </c>
      <c r="AV1340" s="14" t="s">
        <v>85</v>
      </c>
      <c r="AW1340" s="14" t="s">
        <v>34</v>
      </c>
      <c r="AX1340" s="14" t="s">
        <v>76</v>
      </c>
      <c r="AY1340" s="226" t="s">
        <v>175</v>
      </c>
    </row>
    <row r="1341" spans="1:65" s="16" customFormat="1" ht="11.25">
      <c r="B1341" s="243"/>
      <c r="C1341" s="244"/>
      <c r="D1341" s="207" t="s">
        <v>184</v>
      </c>
      <c r="E1341" s="245" t="s">
        <v>1</v>
      </c>
      <c r="F1341" s="246" t="s">
        <v>291</v>
      </c>
      <c r="G1341" s="244"/>
      <c r="H1341" s="247">
        <v>10.6</v>
      </c>
      <c r="I1341" s="248"/>
      <c r="J1341" s="244"/>
      <c r="K1341" s="244"/>
      <c r="L1341" s="249"/>
      <c r="M1341" s="250"/>
      <c r="N1341" s="251"/>
      <c r="O1341" s="251"/>
      <c r="P1341" s="251"/>
      <c r="Q1341" s="251"/>
      <c r="R1341" s="251"/>
      <c r="S1341" s="251"/>
      <c r="T1341" s="252"/>
      <c r="AT1341" s="253" t="s">
        <v>184</v>
      </c>
      <c r="AU1341" s="253" t="s">
        <v>85</v>
      </c>
      <c r="AV1341" s="16" t="s">
        <v>182</v>
      </c>
      <c r="AW1341" s="16" t="s">
        <v>34</v>
      </c>
      <c r="AX1341" s="16" t="s">
        <v>83</v>
      </c>
      <c r="AY1341" s="253" t="s">
        <v>175</v>
      </c>
    </row>
    <row r="1342" spans="1:65" s="2" customFormat="1" ht="24.2" customHeight="1">
      <c r="A1342" s="35"/>
      <c r="B1342" s="36"/>
      <c r="C1342" s="254" t="s">
        <v>1191</v>
      </c>
      <c r="D1342" s="254" t="s">
        <v>539</v>
      </c>
      <c r="E1342" s="255" t="s">
        <v>1192</v>
      </c>
      <c r="F1342" s="256" t="s">
        <v>1193</v>
      </c>
      <c r="G1342" s="257" t="s">
        <v>242</v>
      </c>
      <c r="H1342" s="258">
        <v>116.393</v>
      </c>
      <c r="I1342" s="259"/>
      <c r="J1342" s="260">
        <f>ROUND(I1342*H1342,2)</f>
        <v>0</v>
      </c>
      <c r="K1342" s="256" t="s">
        <v>224</v>
      </c>
      <c r="L1342" s="261"/>
      <c r="M1342" s="262" t="s">
        <v>1</v>
      </c>
      <c r="N1342" s="263" t="s">
        <v>41</v>
      </c>
      <c r="O1342" s="72"/>
      <c r="P1342" s="201">
        <f>O1342*H1342</f>
        <v>0</v>
      </c>
      <c r="Q1342" s="201">
        <v>5.1999999999999995E-4</v>
      </c>
      <c r="R1342" s="201">
        <f>Q1342*H1342</f>
        <v>6.0524359999999992E-2</v>
      </c>
      <c r="S1342" s="201">
        <v>0</v>
      </c>
      <c r="T1342" s="202">
        <f>S1342*H1342</f>
        <v>0</v>
      </c>
      <c r="U1342" s="35"/>
      <c r="V1342" s="35"/>
      <c r="W1342" s="35"/>
      <c r="X1342" s="35"/>
      <c r="Y1342" s="35"/>
      <c r="Z1342" s="35"/>
      <c r="AA1342" s="35"/>
      <c r="AB1342" s="35"/>
      <c r="AC1342" s="35"/>
      <c r="AD1342" s="35"/>
      <c r="AE1342" s="35"/>
      <c r="AR1342" s="203" t="s">
        <v>532</v>
      </c>
      <c r="AT1342" s="203" t="s">
        <v>539</v>
      </c>
      <c r="AU1342" s="203" t="s">
        <v>85</v>
      </c>
      <c r="AY1342" s="18" t="s">
        <v>175</v>
      </c>
      <c r="BE1342" s="204">
        <f>IF(N1342="základní",J1342,0)</f>
        <v>0</v>
      </c>
      <c r="BF1342" s="204">
        <f>IF(N1342="snížená",J1342,0)</f>
        <v>0</v>
      </c>
      <c r="BG1342" s="204">
        <f>IF(N1342="zákl. přenesená",J1342,0)</f>
        <v>0</v>
      </c>
      <c r="BH1342" s="204">
        <f>IF(N1342="sníž. přenesená",J1342,0)</f>
        <v>0</v>
      </c>
      <c r="BI1342" s="204">
        <f>IF(N1342="nulová",J1342,0)</f>
        <v>0</v>
      </c>
      <c r="BJ1342" s="18" t="s">
        <v>83</v>
      </c>
      <c r="BK1342" s="204">
        <f>ROUND(I1342*H1342,2)</f>
        <v>0</v>
      </c>
      <c r="BL1342" s="18" t="s">
        <v>309</v>
      </c>
      <c r="BM1342" s="203" t="s">
        <v>1194</v>
      </c>
    </row>
    <row r="1343" spans="1:65" s="13" customFormat="1" ht="22.5">
      <c r="B1343" s="205"/>
      <c r="C1343" s="206"/>
      <c r="D1343" s="207" t="s">
        <v>184</v>
      </c>
      <c r="E1343" s="208" t="s">
        <v>1</v>
      </c>
      <c r="F1343" s="209" t="s">
        <v>206</v>
      </c>
      <c r="G1343" s="206"/>
      <c r="H1343" s="208" t="s">
        <v>1</v>
      </c>
      <c r="I1343" s="210"/>
      <c r="J1343" s="206"/>
      <c r="K1343" s="206"/>
      <c r="L1343" s="211"/>
      <c r="M1343" s="212"/>
      <c r="N1343" s="213"/>
      <c r="O1343" s="213"/>
      <c r="P1343" s="213"/>
      <c r="Q1343" s="213"/>
      <c r="R1343" s="213"/>
      <c r="S1343" s="213"/>
      <c r="T1343" s="214"/>
      <c r="AT1343" s="215" t="s">
        <v>184</v>
      </c>
      <c r="AU1343" s="215" t="s">
        <v>85</v>
      </c>
      <c r="AV1343" s="13" t="s">
        <v>83</v>
      </c>
      <c r="AW1343" s="13" t="s">
        <v>34</v>
      </c>
      <c r="AX1343" s="13" t="s">
        <v>76</v>
      </c>
      <c r="AY1343" s="215" t="s">
        <v>175</v>
      </c>
    </row>
    <row r="1344" spans="1:65" s="13" customFormat="1" ht="11.25">
      <c r="B1344" s="205"/>
      <c r="C1344" s="206"/>
      <c r="D1344" s="207" t="s">
        <v>184</v>
      </c>
      <c r="E1344" s="208" t="s">
        <v>1</v>
      </c>
      <c r="F1344" s="209" t="s">
        <v>280</v>
      </c>
      <c r="G1344" s="206"/>
      <c r="H1344" s="208" t="s">
        <v>1</v>
      </c>
      <c r="I1344" s="210"/>
      <c r="J1344" s="206"/>
      <c r="K1344" s="206"/>
      <c r="L1344" s="211"/>
      <c r="M1344" s="212"/>
      <c r="N1344" s="213"/>
      <c r="O1344" s="213"/>
      <c r="P1344" s="213"/>
      <c r="Q1344" s="213"/>
      <c r="R1344" s="213"/>
      <c r="S1344" s="213"/>
      <c r="T1344" s="214"/>
      <c r="AT1344" s="215" t="s">
        <v>184</v>
      </c>
      <c r="AU1344" s="215" t="s">
        <v>85</v>
      </c>
      <c r="AV1344" s="13" t="s">
        <v>83</v>
      </c>
      <c r="AW1344" s="13" t="s">
        <v>34</v>
      </c>
      <c r="AX1344" s="13" t="s">
        <v>76</v>
      </c>
      <c r="AY1344" s="215" t="s">
        <v>175</v>
      </c>
    </row>
    <row r="1345" spans="2:51" s="13" customFormat="1" ht="11.25">
      <c r="B1345" s="205"/>
      <c r="C1345" s="206"/>
      <c r="D1345" s="207" t="s">
        <v>184</v>
      </c>
      <c r="E1345" s="208" t="s">
        <v>1</v>
      </c>
      <c r="F1345" s="209" t="s">
        <v>187</v>
      </c>
      <c r="G1345" s="206"/>
      <c r="H1345" s="208" t="s">
        <v>1</v>
      </c>
      <c r="I1345" s="210"/>
      <c r="J1345" s="206"/>
      <c r="K1345" s="206"/>
      <c r="L1345" s="211"/>
      <c r="M1345" s="212"/>
      <c r="N1345" s="213"/>
      <c r="O1345" s="213"/>
      <c r="P1345" s="213"/>
      <c r="Q1345" s="213"/>
      <c r="R1345" s="213"/>
      <c r="S1345" s="213"/>
      <c r="T1345" s="214"/>
      <c r="AT1345" s="215" t="s">
        <v>184</v>
      </c>
      <c r="AU1345" s="215" t="s">
        <v>85</v>
      </c>
      <c r="AV1345" s="13" t="s">
        <v>83</v>
      </c>
      <c r="AW1345" s="13" t="s">
        <v>34</v>
      </c>
      <c r="AX1345" s="13" t="s">
        <v>76</v>
      </c>
      <c r="AY1345" s="215" t="s">
        <v>175</v>
      </c>
    </row>
    <row r="1346" spans="2:51" s="13" customFormat="1" ht="11.25">
      <c r="B1346" s="205"/>
      <c r="C1346" s="206"/>
      <c r="D1346" s="207" t="s">
        <v>184</v>
      </c>
      <c r="E1346" s="208" t="s">
        <v>1</v>
      </c>
      <c r="F1346" s="209" t="s">
        <v>423</v>
      </c>
      <c r="G1346" s="206"/>
      <c r="H1346" s="208" t="s">
        <v>1</v>
      </c>
      <c r="I1346" s="210"/>
      <c r="J1346" s="206"/>
      <c r="K1346" s="206"/>
      <c r="L1346" s="211"/>
      <c r="M1346" s="212"/>
      <c r="N1346" s="213"/>
      <c r="O1346" s="213"/>
      <c r="P1346" s="213"/>
      <c r="Q1346" s="213"/>
      <c r="R1346" s="213"/>
      <c r="S1346" s="213"/>
      <c r="T1346" s="214"/>
      <c r="AT1346" s="215" t="s">
        <v>184</v>
      </c>
      <c r="AU1346" s="215" t="s">
        <v>85</v>
      </c>
      <c r="AV1346" s="13" t="s">
        <v>83</v>
      </c>
      <c r="AW1346" s="13" t="s">
        <v>34</v>
      </c>
      <c r="AX1346" s="13" t="s">
        <v>76</v>
      </c>
      <c r="AY1346" s="215" t="s">
        <v>175</v>
      </c>
    </row>
    <row r="1347" spans="2:51" s="13" customFormat="1" ht="11.25">
      <c r="B1347" s="205"/>
      <c r="C1347" s="206"/>
      <c r="D1347" s="207" t="s">
        <v>184</v>
      </c>
      <c r="E1347" s="208" t="s">
        <v>1</v>
      </c>
      <c r="F1347" s="209" t="s">
        <v>376</v>
      </c>
      <c r="G1347" s="206"/>
      <c r="H1347" s="208" t="s">
        <v>1</v>
      </c>
      <c r="I1347" s="210"/>
      <c r="J1347" s="206"/>
      <c r="K1347" s="206"/>
      <c r="L1347" s="211"/>
      <c r="M1347" s="212"/>
      <c r="N1347" s="213"/>
      <c r="O1347" s="213"/>
      <c r="P1347" s="213"/>
      <c r="Q1347" s="213"/>
      <c r="R1347" s="213"/>
      <c r="S1347" s="213"/>
      <c r="T1347" s="214"/>
      <c r="AT1347" s="215" t="s">
        <v>184</v>
      </c>
      <c r="AU1347" s="215" t="s">
        <v>85</v>
      </c>
      <c r="AV1347" s="13" t="s">
        <v>83</v>
      </c>
      <c r="AW1347" s="13" t="s">
        <v>34</v>
      </c>
      <c r="AX1347" s="13" t="s">
        <v>76</v>
      </c>
      <c r="AY1347" s="215" t="s">
        <v>175</v>
      </c>
    </row>
    <row r="1348" spans="2:51" s="14" customFormat="1" ht="11.25">
      <c r="B1348" s="216"/>
      <c r="C1348" s="217"/>
      <c r="D1348" s="207" t="s">
        <v>184</v>
      </c>
      <c r="E1348" s="218" t="s">
        <v>1</v>
      </c>
      <c r="F1348" s="219" t="s">
        <v>424</v>
      </c>
      <c r="G1348" s="217"/>
      <c r="H1348" s="220">
        <v>4.05</v>
      </c>
      <c r="I1348" s="221"/>
      <c r="J1348" s="217"/>
      <c r="K1348" s="217"/>
      <c r="L1348" s="222"/>
      <c r="M1348" s="223"/>
      <c r="N1348" s="224"/>
      <c r="O1348" s="224"/>
      <c r="P1348" s="224"/>
      <c r="Q1348" s="224"/>
      <c r="R1348" s="224"/>
      <c r="S1348" s="224"/>
      <c r="T1348" s="225"/>
      <c r="AT1348" s="226" t="s">
        <v>184</v>
      </c>
      <c r="AU1348" s="226" t="s">
        <v>85</v>
      </c>
      <c r="AV1348" s="14" t="s">
        <v>85</v>
      </c>
      <c r="AW1348" s="14" t="s">
        <v>34</v>
      </c>
      <c r="AX1348" s="14" t="s">
        <v>76</v>
      </c>
      <c r="AY1348" s="226" t="s">
        <v>175</v>
      </c>
    </row>
    <row r="1349" spans="2:51" s="14" customFormat="1" ht="11.25">
      <c r="B1349" s="216"/>
      <c r="C1349" s="217"/>
      <c r="D1349" s="207" t="s">
        <v>184</v>
      </c>
      <c r="E1349" s="218" t="s">
        <v>1</v>
      </c>
      <c r="F1349" s="219" t="s">
        <v>425</v>
      </c>
      <c r="G1349" s="217"/>
      <c r="H1349" s="220">
        <v>10.4</v>
      </c>
      <c r="I1349" s="221"/>
      <c r="J1349" s="217"/>
      <c r="K1349" s="217"/>
      <c r="L1349" s="222"/>
      <c r="M1349" s="223"/>
      <c r="N1349" s="224"/>
      <c r="O1349" s="224"/>
      <c r="P1349" s="224"/>
      <c r="Q1349" s="224"/>
      <c r="R1349" s="224"/>
      <c r="S1349" s="224"/>
      <c r="T1349" s="225"/>
      <c r="AT1349" s="226" t="s">
        <v>184</v>
      </c>
      <c r="AU1349" s="226" t="s">
        <v>85</v>
      </c>
      <c r="AV1349" s="14" t="s">
        <v>85</v>
      </c>
      <c r="AW1349" s="14" t="s">
        <v>34</v>
      </c>
      <c r="AX1349" s="14" t="s">
        <v>76</v>
      </c>
      <c r="AY1349" s="226" t="s">
        <v>175</v>
      </c>
    </row>
    <row r="1350" spans="2:51" s="14" customFormat="1" ht="11.25">
      <c r="B1350" s="216"/>
      <c r="C1350" s="217"/>
      <c r="D1350" s="207" t="s">
        <v>184</v>
      </c>
      <c r="E1350" s="218" t="s">
        <v>1</v>
      </c>
      <c r="F1350" s="219" t="s">
        <v>426</v>
      </c>
      <c r="G1350" s="217"/>
      <c r="H1350" s="220">
        <v>19.7</v>
      </c>
      <c r="I1350" s="221"/>
      <c r="J1350" s="217"/>
      <c r="K1350" s="217"/>
      <c r="L1350" s="222"/>
      <c r="M1350" s="223"/>
      <c r="N1350" s="224"/>
      <c r="O1350" s="224"/>
      <c r="P1350" s="224"/>
      <c r="Q1350" s="224"/>
      <c r="R1350" s="224"/>
      <c r="S1350" s="224"/>
      <c r="T1350" s="225"/>
      <c r="AT1350" s="226" t="s">
        <v>184</v>
      </c>
      <c r="AU1350" s="226" t="s">
        <v>85</v>
      </c>
      <c r="AV1350" s="14" t="s">
        <v>85</v>
      </c>
      <c r="AW1350" s="14" t="s">
        <v>34</v>
      </c>
      <c r="AX1350" s="14" t="s">
        <v>76</v>
      </c>
      <c r="AY1350" s="226" t="s">
        <v>175</v>
      </c>
    </row>
    <row r="1351" spans="2:51" s="14" customFormat="1" ht="11.25">
      <c r="B1351" s="216"/>
      <c r="C1351" s="217"/>
      <c r="D1351" s="207" t="s">
        <v>184</v>
      </c>
      <c r="E1351" s="218" t="s">
        <v>1</v>
      </c>
      <c r="F1351" s="219" t="s">
        <v>427</v>
      </c>
      <c r="G1351" s="217"/>
      <c r="H1351" s="220">
        <v>4.2</v>
      </c>
      <c r="I1351" s="221"/>
      <c r="J1351" s="217"/>
      <c r="K1351" s="217"/>
      <c r="L1351" s="222"/>
      <c r="M1351" s="223"/>
      <c r="N1351" s="224"/>
      <c r="O1351" s="224"/>
      <c r="P1351" s="224"/>
      <c r="Q1351" s="224"/>
      <c r="R1351" s="224"/>
      <c r="S1351" s="224"/>
      <c r="T1351" s="225"/>
      <c r="AT1351" s="226" t="s">
        <v>184</v>
      </c>
      <c r="AU1351" s="226" t="s">
        <v>85</v>
      </c>
      <c r="AV1351" s="14" t="s">
        <v>85</v>
      </c>
      <c r="AW1351" s="14" t="s">
        <v>34</v>
      </c>
      <c r="AX1351" s="14" t="s">
        <v>76</v>
      </c>
      <c r="AY1351" s="226" t="s">
        <v>175</v>
      </c>
    </row>
    <row r="1352" spans="2:51" s="14" customFormat="1" ht="11.25">
      <c r="B1352" s="216"/>
      <c r="C1352" s="217"/>
      <c r="D1352" s="207" t="s">
        <v>184</v>
      </c>
      <c r="E1352" s="218" t="s">
        <v>1</v>
      </c>
      <c r="F1352" s="219" t="s">
        <v>428</v>
      </c>
      <c r="G1352" s="217"/>
      <c r="H1352" s="220">
        <v>14.25</v>
      </c>
      <c r="I1352" s="221"/>
      <c r="J1352" s="217"/>
      <c r="K1352" s="217"/>
      <c r="L1352" s="222"/>
      <c r="M1352" s="223"/>
      <c r="N1352" s="224"/>
      <c r="O1352" s="224"/>
      <c r="P1352" s="224"/>
      <c r="Q1352" s="224"/>
      <c r="R1352" s="224"/>
      <c r="S1352" s="224"/>
      <c r="T1352" s="225"/>
      <c r="AT1352" s="226" t="s">
        <v>184</v>
      </c>
      <c r="AU1352" s="226" t="s">
        <v>85</v>
      </c>
      <c r="AV1352" s="14" t="s">
        <v>85</v>
      </c>
      <c r="AW1352" s="14" t="s">
        <v>34</v>
      </c>
      <c r="AX1352" s="14" t="s">
        <v>76</v>
      </c>
      <c r="AY1352" s="226" t="s">
        <v>175</v>
      </c>
    </row>
    <row r="1353" spans="2:51" s="15" customFormat="1" ht="11.25">
      <c r="B1353" s="232"/>
      <c r="C1353" s="233"/>
      <c r="D1353" s="207" t="s">
        <v>184</v>
      </c>
      <c r="E1353" s="234" t="s">
        <v>1</v>
      </c>
      <c r="F1353" s="235" t="s">
        <v>290</v>
      </c>
      <c r="G1353" s="233"/>
      <c r="H1353" s="236">
        <v>52.6</v>
      </c>
      <c r="I1353" s="237"/>
      <c r="J1353" s="233"/>
      <c r="K1353" s="233"/>
      <c r="L1353" s="238"/>
      <c r="M1353" s="239"/>
      <c r="N1353" s="240"/>
      <c r="O1353" s="240"/>
      <c r="P1353" s="240"/>
      <c r="Q1353" s="240"/>
      <c r="R1353" s="240"/>
      <c r="S1353" s="240"/>
      <c r="T1353" s="241"/>
      <c r="AT1353" s="242" t="s">
        <v>184</v>
      </c>
      <c r="AU1353" s="242" t="s">
        <v>85</v>
      </c>
      <c r="AV1353" s="15" t="s">
        <v>176</v>
      </c>
      <c r="AW1353" s="15" t="s">
        <v>34</v>
      </c>
      <c r="AX1353" s="15" t="s">
        <v>76</v>
      </c>
      <c r="AY1353" s="242" t="s">
        <v>175</v>
      </c>
    </row>
    <row r="1354" spans="2:51" s="13" customFormat="1" ht="11.25">
      <c r="B1354" s="205"/>
      <c r="C1354" s="206"/>
      <c r="D1354" s="207" t="s">
        <v>184</v>
      </c>
      <c r="E1354" s="208" t="s">
        <v>1</v>
      </c>
      <c r="F1354" s="209" t="s">
        <v>382</v>
      </c>
      <c r="G1354" s="206"/>
      <c r="H1354" s="208" t="s">
        <v>1</v>
      </c>
      <c r="I1354" s="210"/>
      <c r="J1354" s="206"/>
      <c r="K1354" s="206"/>
      <c r="L1354" s="211"/>
      <c r="M1354" s="212"/>
      <c r="N1354" s="213"/>
      <c r="O1354" s="213"/>
      <c r="P1354" s="213"/>
      <c r="Q1354" s="213"/>
      <c r="R1354" s="213"/>
      <c r="S1354" s="213"/>
      <c r="T1354" s="214"/>
      <c r="AT1354" s="215" t="s">
        <v>184</v>
      </c>
      <c r="AU1354" s="215" t="s">
        <v>85</v>
      </c>
      <c r="AV1354" s="13" t="s">
        <v>83</v>
      </c>
      <c r="AW1354" s="13" t="s">
        <v>34</v>
      </c>
      <c r="AX1354" s="13" t="s">
        <v>76</v>
      </c>
      <c r="AY1354" s="215" t="s">
        <v>175</v>
      </c>
    </row>
    <row r="1355" spans="2:51" s="14" customFormat="1" ht="11.25">
      <c r="B1355" s="216"/>
      <c r="C1355" s="217"/>
      <c r="D1355" s="207" t="s">
        <v>184</v>
      </c>
      <c r="E1355" s="218" t="s">
        <v>1</v>
      </c>
      <c r="F1355" s="219" t="s">
        <v>429</v>
      </c>
      <c r="G1355" s="217"/>
      <c r="H1355" s="220">
        <v>20.3</v>
      </c>
      <c r="I1355" s="221"/>
      <c r="J1355" s="217"/>
      <c r="K1355" s="217"/>
      <c r="L1355" s="222"/>
      <c r="M1355" s="223"/>
      <c r="N1355" s="224"/>
      <c r="O1355" s="224"/>
      <c r="P1355" s="224"/>
      <c r="Q1355" s="224"/>
      <c r="R1355" s="224"/>
      <c r="S1355" s="224"/>
      <c r="T1355" s="225"/>
      <c r="AT1355" s="226" t="s">
        <v>184</v>
      </c>
      <c r="AU1355" s="226" t="s">
        <v>85</v>
      </c>
      <c r="AV1355" s="14" t="s">
        <v>85</v>
      </c>
      <c r="AW1355" s="14" t="s">
        <v>34</v>
      </c>
      <c r="AX1355" s="14" t="s">
        <v>76</v>
      </c>
      <c r="AY1355" s="226" t="s">
        <v>175</v>
      </c>
    </row>
    <row r="1356" spans="2:51" s="14" customFormat="1" ht="11.25">
      <c r="B1356" s="216"/>
      <c r="C1356" s="217"/>
      <c r="D1356" s="207" t="s">
        <v>184</v>
      </c>
      <c r="E1356" s="218" t="s">
        <v>1</v>
      </c>
      <c r="F1356" s="219" t="s">
        <v>430</v>
      </c>
      <c r="G1356" s="217"/>
      <c r="H1356" s="220">
        <v>17</v>
      </c>
      <c r="I1356" s="221"/>
      <c r="J1356" s="217"/>
      <c r="K1356" s="217"/>
      <c r="L1356" s="222"/>
      <c r="M1356" s="223"/>
      <c r="N1356" s="224"/>
      <c r="O1356" s="224"/>
      <c r="P1356" s="224"/>
      <c r="Q1356" s="224"/>
      <c r="R1356" s="224"/>
      <c r="S1356" s="224"/>
      <c r="T1356" s="225"/>
      <c r="AT1356" s="226" t="s">
        <v>184</v>
      </c>
      <c r="AU1356" s="226" t="s">
        <v>85</v>
      </c>
      <c r="AV1356" s="14" t="s">
        <v>85</v>
      </c>
      <c r="AW1356" s="14" t="s">
        <v>34</v>
      </c>
      <c r="AX1356" s="14" t="s">
        <v>76</v>
      </c>
      <c r="AY1356" s="226" t="s">
        <v>175</v>
      </c>
    </row>
    <row r="1357" spans="2:51" s="14" customFormat="1" ht="11.25">
      <c r="B1357" s="216"/>
      <c r="C1357" s="217"/>
      <c r="D1357" s="207" t="s">
        <v>184</v>
      </c>
      <c r="E1357" s="218" t="s">
        <v>1</v>
      </c>
      <c r="F1357" s="219" t="s">
        <v>431</v>
      </c>
      <c r="G1357" s="217"/>
      <c r="H1357" s="220">
        <v>4.5999999999999996</v>
      </c>
      <c r="I1357" s="221"/>
      <c r="J1357" s="217"/>
      <c r="K1357" s="217"/>
      <c r="L1357" s="222"/>
      <c r="M1357" s="223"/>
      <c r="N1357" s="224"/>
      <c r="O1357" s="224"/>
      <c r="P1357" s="224"/>
      <c r="Q1357" s="224"/>
      <c r="R1357" s="224"/>
      <c r="S1357" s="224"/>
      <c r="T1357" s="225"/>
      <c r="AT1357" s="226" t="s">
        <v>184</v>
      </c>
      <c r="AU1357" s="226" t="s">
        <v>85</v>
      </c>
      <c r="AV1357" s="14" t="s">
        <v>85</v>
      </c>
      <c r="AW1357" s="14" t="s">
        <v>34</v>
      </c>
      <c r="AX1357" s="14" t="s">
        <v>76</v>
      </c>
      <c r="AY1357" s="226" t="s">
        <v>175</v>
      </c>
    </row>
    <row r="1358" spans="2:51" s="15" customFormat="1" ht="11.25">
      <c r="B1358" s="232"/>
      <c r="C1358" s="233"/>
      <c r="D1358" s="207" t="s">
        <v>184</v>
      </c>
      <c r="E1358" s="234" t="s">
        <v>1</v>
      </c>
      <c r="F1358" s="235" t="s">
        <v>290</v>
      </c>
      <c r="G1358" s="233"/>
      <c r="H1358" s="236">
        <v>41.9</v>
      </c>
      <c r="I1358" s="237"/>
      <c r="J1358" s="233"/>
      <c r="K1358" s="233"/>
      <c r="L1358" s="238"/>
      <c r="M1358" s="239"/>
      <c r="N1358" s="240"/>
      <c r="O1358" s="240"/>
      <c r="P1358" s="240"/>
      <c r="Q1358" s="240"/>
      <c r="R1358" s="240"/>
      <c r="S1358" s="240"/>
      <c r="T1358" s="241"/>
      <c r="AT1358" s="242" t="s">
        <v>184</v>
      </c>
      <c r="AU1358" s="242" t="s">
        <v>85</v>
      </c>
      <c r="AV1358" s="15" t="s">
        <v>176</v>
      </c>
      <c r="AW1358" s="15" t="s">
        <v>34</v>
      </c>
      <c r="AX1358" s="15" t="s">
        <v>76</v>
      </c>
      <c r="AY1358" s="242" t="s">
        <v>175</v>
      </c>
    </row>
    <row r="1359" spans="2:51" s="13" customFormat="1" ht="11.25">
      <c r="B1359" s="205"/>
      <c r="C1359" s="206"/>
      <c r="D1359" s="207" t="s">
        <v>184</v>
      </c>
      <c r="E1359" s="208" t="s">
        <v>1</v>
      </c>
      <c r="F1359" s="209" t="s">
        <v>386</v>
      </c>
      <c r="G1359" s="206"/>
      <c r="H1359" s="208" t="s">
        <v>1</v>
      </c>
      <c r="I1359" s="210"/>
      <c r="J1359" s="206"/>
      <c r="K1359" s="206"/>
      <c r="L1359" s="211"/>
      <c r="M1359" s="212"/>
      <c r="N1359" s="213"/>
      <c r="O1359" s="213"/>
      <c r="P1359" s="213"/>
      <c r="Q1359" s="213"/>
      <c r="R1359" s="213"/>
      <c r="S1359" s="213"/>
      <c r="T1359" s="214"/>
      <c r="AT1359" s="215" t="s">
        <v>184</v>
      </c>
      <c r="AU1359" s="215" t="s">
        <v>85</v>
      </c>
      <c r="AV1359" s="13" t="s">
        <v>83</v>
      </c>
      <c r="AW1359" s="13" t="s">
        <v>34</v>
      </c>
      <c r="AX1359" s="13" t="s">
        <v>76</v>
      </c>
      <c r="AY1359" s="215" t="s">
        <v>175</v>
      </c>
    </row>
    <row r="1360" spans="2:51" s="14" customFormat="1" ht="11.25">
      <c r="B1360" s="216"/>
      <c r="C1360" s="217"/>
      <c r="D1360" s="207" t="s">
        <v>184</v>
      </c>
      <c r="E1360" s="218" t="s">
        <v>1</v>
      </c>
      <c r="F1360" s="219" t="s">
        <v>432</v>
      </c>
      <c r="G1360" s="217"/>
      <c r="H1360" s="220">
        <v>2.65</v>
      </c>
      <c r="I1360" s="221"/>
      <c r="J1360" s="217"/>
      <c r="K1360" s="217"/>
      <c r="L1360" s="222"/>
      <c r="M1360" s="223"/>
      <c r="N1360" s="224"/>
      <c r="O1360" s="224"/>
      <c r="P1360" s="224"/>
      <c r="Q1360" s="224"/>
      <c r="R1360" s="224"/>
      <c r="S1360" s="224"/>
      <c r="T1360" s="225"/>
      <c r="AT1360" s="226" t="s">
        <v>184</v>
      </c>
      <c r="AU1360" s="226" t="s">
        <v>85</v>
      </c>
      <c r="AV1360" s="14" t="s">
        <v>85</v>
      </c>
      <c r="AW1360" s="14" t="s">
        <v>34</v>
      </c>
      <c r="AX1360" s="14" t="s">
        <v>76</v>
      </c>
      <c r="AY1360" s="226" t="s">
        <v>175</v>
      </c>
    </row>
    <row r="1361" spans="1:65" s="15" customFormat="1" ht="11.25">
      <c r="B1361" s="232"/>
      <c r="C1361" s="233"/>
      <c r="D1361" s="207" t="s">
        <v>184</v>
      </c>
      <c r="E1361" s="234" t="s">
        <v>1</v>
      </c>
      <c r="F1361" s="235" t="s">
        <v>290</v>
      </c>
      <c r="G1361" s="233"/>
      <c r="H1361" s="236">
        <v>2.65</v>
      </c>
      <c r="I1361" s="237"/>
      <c r="J1361" s="233"/>
      <c r="K1361" s="233"/>
      <c r="L1361" s="238"/>
      <c r="M1361" s="239"/>
      <c r="N1361" s="240"/>
      <c r="O1361" s="240"/>
      <c r="P1361" s="240"/>
      <c r="Q1361" s="240"/>
      <c r="R1361" s="240"/>
      <c r="S1361" s="240"/>
      <c r="T1361" s="241"/>
      <c r="AT1361" s="242" t="s">
        <v>184</v>
      </c>
      <c r="AU1361" s="242" t="s">
        <v>85</v>
      </c>
      <c r="AV1361" s="15" t="s">
        <v>176</v>
      </c>
      <c r="AW1361" s="15" t="s">
        <v>34</v>
      </c>
      <c r="AX1361" s="15" t="s">
        <v>76</v>
      </c>
      <c r="AY1361" s="242" t="s">
        <v>175</v>
      </c>
    </row>
    <row r="1362" spans="1:65" s="13" customFormat="1" ht="11.25">
      <c r="B1362" s="205"/>
      <c r="C1362" s="206"/>
      <c r="D1362" s="207" t="s">
        <v>184</v>
      </c>
      <c r="E1362" s="208" t="s">
        <v>1</v>
      </c>
      <c r="F1362" s="209" t="s">
        <v>1195</v>
      </c>
      <c r="G1362" s="206"/>
      <c r="H1362" s="208" t="s">
        <v>1</v>
      </c>
      <c r="I1362" s="210"/>
      <c r="J1362" s="206"/>
      <c r="K1362" s="206"/>
      <c r="L1362" s="211"/>
      <c r="M1362" s="212"/>
      <c r="N1362" s="213"/>
      <c r="O1362" s="213"/>
      <c r="P1362" s="213"/>
      <c r="Q1362" s="213"/>
      <c r="R1362" s="213"/>
      <c r="S1362" s="213"/>
      <c r="T1362" s="214"/>
      <c r="AT1362" s="215" t="s">
        <v>184</v>
      </c>
      <c r="AU1362" s="215" t="s">
        <v>85</v>
      </c>
      <c r="AV1362" s="13" t="s">
        <v>83</v>
      </c>
      <c r="AW1362" s="13" t="s">
        <v>34</v>
      </c>
      <c r="AX1362" s="13" t="s">
        <v>76</v>
      </c>
      <c r="AY1362" s="215" t="s">
        <v>175</v>
      </c>
    </row>
    <row r="1363" spans="1:65" s="13" customFormat="1" ht="11.25">
      <c r="B1363" s="205"/>
      <c r="C1363" s="206"/>
      <c r="D1363" s="207" t="s">
        <v>184</v>
      </c>
      <c r="E1363" s="208" t="s">
        <v>1</v>
      </c>
      <c r="F1363" s="209" t="s">
        <v>395</v>
      </c>
      <c r="G1363" s="206"/>
      <c r="H1363" s="208" t="s">
        <v>1</v>
      </c>
      <c r="I1363" s="210"/>
      <c r="J1363" s="206"/>
      <c r="K1363" s="206"/>
      <c r="L1363" s="211"/>
      <c r="M1363" s="212"/>
      <c r="N1363" s="213"/>
      <c r="O1363" s="213"/>
      <c r="P1363" s="213"/>
      <c r="Q1363" s="213"/>
      <c r="R1363" s="213"/>
      <c r="S1363" s="213"/>
      <c r="T1363" s="214"/>
      <c r="AT1363" s="215" t="s">
        <v>184</v>
      </c>
      <c r="AU1363" s="215" t="s">
        <v>85</v>
      </c>
      <c r="AV1363" s="13" t="s">
        <v>83</v>
      </c>
      <c r="AW1363" s="13" t="s">
        <v>34</v>
      </c>
      <c r="AX1363" s="13" t="s">
        <v>76</v>
      </c>
      <c r="AY1363" s="215" t="s">
        <v>175</v>
      </c>
    </row>
    <row r="1364" spans="1:65" s="14" customFormat="1" ht="11.25">
      <c r="B1364" s="216"/>
      <c r="C1364" s="217"/>
      <c r="D1364" s="207" t="s">
        <v>184</v>
      </c>
      <c r="E1364" s="218" t="s">
        <v>1</v>
      </c>
      <c r="F1364" s="219" t="s">
        <v>437</v>
      </c>
      <c r="G1364" s="217"/>
      <c r="H1364" s="220">
        <v>3.7</v>
      </c>
      <c r="I1364" s="221"/>
      <c r="J1364" s="217"/>
      <c r="K1364" s="217"/>
      <c r="L1364" s="222"/>
      <c r="M1364" s="223"/>
      <c r="N1364" s="224"/>
      <c r="O1364" s="224"/>
      <c r="P1364" s="224"/>
      <c r="Q1364" s="224"/>
      <c r="R1364" s="224"/>
      <c r="S1364" s="224"/>
      <c r="T1364" s="225"/>
      <c r="AT1364" s="226" t="s">
        <v>184</v>
      </c>
      <c r="AU1364" s="226" t="s">
        <v>85</v>
      </c>
      <c r="AV1364" s="14" t="s">
        <v>85</v>
      </c>
      <c r="AW1364" s="14" t="s">
        <v>34</v>
      </c>
      <c r="AX1364" s="14" t="s">
        <v>76</v>
      </c>
      <c r="AY1364" s="226" t="s">
        <v>175</v>
      </c>
    </row>
    <row r="1365" spans="1:65" s="14" customFormat="1" ht="11.25">
      <c r="B1365" s="216"/>
      <c r="C1365" s="217"/>
      <c r="D1365" s="207" t="s">
        <v>184</v>
      </c>
      <c r="E1365" s="218" t="s">
        <v>1</v>
      </c>
      <c r="F1365" s="219" t="s">
        <v>438</v>
      </c>
      <c r="G1365" s="217"/>
      <c r="H1365" s="220">
        <v>2.7</v>
      </c>
      <c r="I1365" s="221"/>
      <c r="J1365" s="217"/>
      <c r="K1365" s="217"/>
      <c r="L1365" s="222"/>
      <c r="M1365" s="223"/>
      <c r="N1365" s="224"/>
      <c r="O1365" s="224"/>
      <c r="P1365" s="224"/>
      <c r="Q1365" s="224"/>
      <c r="R1365" s="224"/>
      <c r="S1365" s="224"/>
      <c r="T1365" s="225"/>
      <c r="AT1365" s="226" t="s">
        <v>184</v>
      </c>
      <c r="AU1365" s="226" t="s">
        <v>85</v>
      </c>
      <c r="AV1365" s="14" t="s">
        <v>85</v>
      </c>
      <c r="AW1365" s="14" t="s">
        <v>34</v>
      </c>
      <c r="AX1365" s="14" t="s">
        <v>76</v>
      </c>
      <c r="AY1365" s="226" t="s">
        <v>175</v>
      </c>
    </row>
    <row r="1366" spans="1:65" s="14" customFormat="1" ht="11.25">
      <c r="B1366" s="216"/>
      <c r="C1366" s="217"/>
      <c r="D1366" s="207" t="s">
        <v>184</v>
      </c>
      <c r="E1366" s="218" t="s">
        <v>1</v>
      </c>
      <c r="F1366" s="219" t="s">
        <v>439</v>
      </c>
      <c r="G1366" s="217"/>
      <c r="H1366" s="220">
        <v>1.5</v>
      </c>
      <c r="I1366" s="221"/>
      <c r="J1366" s="217"/>
      <c r="K1366" s="217"/>
      <c r="L1366" s="222"/>
      <c r="M1366" s="223"/>
      <c r="N1366" s="224"/>
      <c r="O1366" s="224"/>
      <c r="P1366" s="224"/>
      <c r="Q1366" s="224"/>
      <c r="R1366" s="224"/>
      <c r="S1366" s="224"/>
      <c r="T1366" s="225"/>
      <c r="AT1366" s="226" t="s">
        <v>184</v>
      </c>
      <c r="AU1366" s="226" t="s">
        <v>85</v>
      </c>
      <c r="AV1366" s="14" t="s">
        <v>85</v>
      </c>
      <c r="AW1366" s="14" t="s">
        <v>34</v>
      </c>
      <c r="AX1366" s="14" t="s">
        <v>76</v>
      </c>
      <c r="AY1366" s="226" t="s">
        <v>175</v>
      </c>
    </row>
    <row r="1367" spans="1:65" s="14" customFormat="1" ht="11.25">
      <c r="B1367" s="216"/>
      <c r="C1367" s="217"/>
      <c r="D1367" s="207" t="s">
        <v>184</v>
      </c>
      <c r="E1367" s="218" t="s">
        <v>1</v>
      </c>
      <c r="F1367" s="219" t="s">
        <v>440</v>
      </c>
      <c r="G1367" s="217"/>
      <c r="H1367" s="220">
        <v>2.2999999999999998</v>
      </c>
      <c r="I1367" s="221"/>
      <c r="J1367" s="217"/>
      <c r="K1367" s="217"/>
      <c r="L1367" s="222"/>
      <c r="M1367" s="223"/>
      <c r="N1367" s="224"/>
      <c r="O1367" s="224"/>
      <c r="P1367" s="224"/>
      <c r="Q1367" s="224"/>
      <c r="R1367" s="224"/>
      <c r="S1367" s="224"/>
      <c r="T1367" s="225"/>
      <c r="AT1367" s="226" t="s">
        <v>184</v>
      </c>
      <c r="AU1367" s="226" t="s">
        <v>85</v>
      </c>
      <c r="AV1367" s="14" t="s">
        <v>85</v>
      </c>
      <c r="AW1367" s="14" t="s">
        <v>34</v>
      </c>
      <c r="AX1367" s="14" t="s">
        <v>76</v>
      </c>
      <c r="AY1367" s="226" t="s">
        <v>175</v>
      </c>
    </row>
    <row r="1368" spans="1:65" s="14" customFormat="1" ht="11.25">
      <c r="B1368" s="216"/>
      <c r="C1368" s="217"/>
      <c r="D1368" s="207" t="s">
        <v>184</v>
      </c>
      <c r="E1368" s="218" t="s">
        <v>1</v>
      </c>
      <c r="F1368" s="219" t="s">
        <v>441</v>
      </c>
      <c r="G1368" s="217"/>
      <c r="H1368" s="220">
        <v>1.8</v>
      </c>
      <c r="I1368" s="221"/>
      <c r="J1368" s="217"/>
      <c r="K1368" s="217"/>
      <c r="L1368" s="222"/>
      <c r="M1368" s="223"/>
      <c r="N1368" s="224"/>
      <c r="O1368" s="224"/>
      <c r="P1368" s="224"/>
      <c r="Q1368" s="224"/>
      <c r="R1368" s="224"/>
      <c r="S1368" s="224"/>
      <c r="T1368" s="225"/>
      <c r="AT1368" s="226" t="s">
        <v>184</v>
      </c>
      <c r="AU1368" s="226" t="s">
        <v>85</v>
      </c>
      <c r="AV1368" s="14" t="s">
        <v>85</v>
      </c>
      <c r="AW1368" s="14" t="s">
        <v>34</v>
      </c>
      <c r="AX1368" s="14" t="s">
        <v>76</v>
      </c>
      <c r="AY1368" s="226" t="s">
        <v>175</v>
      </c>
    </row>
    <row r="1369" spans="1:65" s="14" customFormat="1" ht="11.25">
      <c r="B1369" s="216"/>
      <c r="C1369" s="217"/>
      <c r="D1369" s="207" t="s">
        <v>184</v>
      </c>
      <c r="E1369" s="218" t="s">
        <v>1</v>
      </c>
      <c r="F1369" s="219" t="s">
        <v>442</v>
      </c>
      <c r="G1369" s="217"/>
      <c r="H1369" s="220">
        <v>1.7</v>
      </c>
      <c r="I1369" s="221"/>
      <c r="J1369" s="217"/>
      <c r="K1369" s="217"/>
      <c r="L1369" s="222"/>
      <c r="M1369" s="223"/>
      <c r="N1369" s="224"/>
      <c r="O1369" s="224"/>
      <c r="P1369" s="224"/>
      <c r="Q1369" s="224"/>
      <c r="R1369" s="224"/>
      <c r="S1369" s="224"/>
      <c r="T1369" s="225"/>
      <c r="AT1369" s="226" t="s">
        <v>184</v>
      </c>
      <c r="AU1369" s="226" t="s">
        <v>85</v>
      </c>
      <c r="AV1369" s="14" t="s">
        <v>85</v>
      </c>
      <c r="AW1369" s="14" t="s">
        <v>34</v>
      </c>
      <c r="AX1369" s="14" t="s">
        <v>76</v>
      </c>
      <c r="AY1369" s="226" t="s">
        <v>175</v>
      </c>
    </row>
    <row r="1370" spans="1:65" s="15" customFormat="1" ht="11.25">
      <c r="B1370" s="232"/>
      <c r="C1370" s="233"/>
      <c r="D1370" s="207" t="s">
        <v>184</v>
      </c>
      <c r="E1370" s="234" t="s">
        <v>1</v>
      </c>
      <c r="F1370" s="235" t="s">
        <v>290</v>
      </c>
      <c r="G1370" s="233"/>
      <c r="H1370" s="236">
        <v>13.7</v>
      </c>
      <c r="I1370" s="237"/>
      <c r="J1370" s="233"/>
      <c r="K1370" s="233"/>
      <c r="L1370" s="238"/>
      <c r="M1370" s="239"/>
      <c r="N1370" s="240"/>
      <c r="O1370" s="240"/>
      <c r="P1370" s="240"/>
      <c r="Q1370" s="240"/>
      <c r="R1370" s="240"/>
      <c r="S1370" s="240"/>
      <c r="T1370" s="241"/>
      <c r="AT1370" s="242" t="s">
        <v>184</v>
      </c>
      <c r="AU1370" s="242" t="s">
        <v>85</v>
      </c>
      <c r="AV1370" s="15" t="s">
        <v>176</v>
      </c>
      <c r="AW1370" s="15" t="s">
        <v>34</v>
      </c>
      <c r="AX1370" s="15" t="s">
        <v>76</v>
      </c>
      <c r="AY1370" s="242" t="s">
        <v>175</v>
      </c>
    </row>
    <row r="1371" spans="1:65" s="16" customFormat="1" ht="11.25">
      <c r="B1371" s="243"/>
      <c r="C1371" s="244"/>
      <c r="D1371" s="207" t="s">
        <v>184</v>
      </c>
      <c r="E1371" s="245" t="s">
        <v>1</v>
      </c>
      <c r="F1371" s="246" t="s">
        <v>291</v>
      </c>
      <c r="G1371" s="244"/>
      <c r="H1371" s="247">
        <v>110.85</v>
      </c>
      <c r="I1371" s="248"/>
      <c r="J1371" s="244"/>
      <c r="K1371" s="244"/>
      <c r="L1371" s="249"/>
      <c r="M1371" s="250"/>
      <c r="N1371" s="251"/>
      <c r="O1371" s="251"/>
      <c r="P1371" s="251"/>
      <c r="Q1371" s="251"/>
      <c r="R1371" s="251"/>
      <c r="S1371" s="251"/>
      <c r="T1371" s="252"/>
      <c r="AT1371" s="253" t="s">
        <v>184</v>
      </c>
      <c r="AU1371" s="253" t="s">
        <v>85</v>
      </c>
      <c r="AV1371" s="16" t="s">
        <v>182</v>
      </c>
      <c r="AW1371" s="16" t="s">
        <v>34</v>
      </c>
      <c r="AX1371" s="16" t="s">
        <v>83</v>
      </c>
      <c r="AY1371" s="253" t="s">
        <v>175</v>
      </c>
    </row>
    <row r="1372" spans="1:65" s="14" customFormat="1" ht="11.25">
      <c r="B1372" s="216"/>
      <c r="C1372" s="217"/>
      <c r="D1372" s="207" t="s">
        <v>184</v>
      </c>
      <c r="E1372" s="217"/>
      <c r="F1372" s="219" t="s">
        <v>1196</v>
      </c>
      <c r="G1372" s="217"/>
      <c r="H1372" s="220">
        <v>116.393</v>
      </c>
      <c r="I1372" s="221"/>
      <c r="J1372" s="217"/>
      <c r="K1372" s="217"/>
      <c r="L1372" s="222"/>
      <c r="M1372" s="223"/>
      <c r="N1372" s="224"/>
      <c r="O1372" s="224"/>
      <c r="P1372" s="224"/>
      <c r="Q1372" s="224"/>
      <c r="R1372" s="224"/>
      <c r="S1372" s="224"/>
      <c r="T1372" s="225"/>
      <c r="AT1372" s="226" t="s">
        <v>184</v>
      </c>
      <c r="AU1372" s="226" t="s">
        <v>85</v>
      </c>
      <c r="AV1372" s="14" t="s">
        <v>85</v>
      </c>
      <c r="AW1372" s="14" t="s">
        <v>4</v>
      </c>
      <c r="AX1372" s="14" t="s">
        <v>83</v>
      </c>
      <c r="AY1372" s="226" t="s">
        <v>175</v>
      </c>
    </row>
    <row r="1373" spans="1:65" s="2" customFormat="1" ht="33" customHeight="1">
      <c r="A1373" s="35"/>
      <c r="B1373" s="36"/>
      <c r="C1373" s="254" t="s">
        <v>1197</v>
      </c>
      <c r="D1373" s="254" t="s">
        <v>539</v>
      </c>
      <c r="E1373" s="255" t="s">
        <v>1198</v>
      </c>
      <c r="F1373" s="256" t="s">
        <v>1199</v>
      </c>
      <c r="G1373" s="257" t="s">
        <v>242</v>
      </c>
      <c r="H1373" s="258">
        <v>2.0760000000000001</v>
      </c>
      <c r="I1373" s="259"/>
      <c r="J1373" s="260">
        <f>ROUND(I1373*H1373,2)</f>
        <v>0</v>
      </c>
      <c r="K1373" s="256" t="s">
        <v>224</v>
      </c>
      <c r="L1373" s="261"/>
      <c r="M1373" s="262" t="s">
        <v>1</v>
      </c>
      <c r="N1373" s="263" t="s">
        <v>41</v>
      </c>
      <c r="O1373" s="72"/>
      <c r="P1373" s="201">
        <f>O1373*H1373</f>
        <v>0</v>
      </c>
      <c r="Q1373" s="201">
        <v>4.4400000000000004E-3</v>
      </c>
      <c r="R1373" s="201">
        <f>Q1373*H1373</f>
        <v>9.2174400000000004E-3</v>
      </c>
      <c r="S1373" s="201">
        <v>0</v>
      </c>
      <c r="T1373" s="202">
        <f>S1373*H1373</f>
        <v>0</v>
      </c>
      <c r="U1373" s="35"/>
      <c r="V1373" s="35"/>
      <c r="W1373" s="35"/>
      <c r="X1373" s="35"/>
      <c r="Y1373" s="35"/>
      <c r="Z1373" s="35"/>
      <c r="AA1373" s="35"/>
      <c r="AB1373" s="35"/>
      <c r="AC1373" s="35"/>
      <c r="AD1373" s="35"/>
      <c r="AE1373" s="35"/>
      <c r="AR1373" s="203" t="s">
        <v>532</v>
      </c>
      <c r="AT1373" s="203" t="s">
        <v>539</v>
      </c>
      <c r="AU1373" s="203" t="s">
        <v>85</v>
      </c>
      <c r="AY1373" s="18" t="s">
        <v>175</v>
      </c>
      <c r="BE1373" s="204">
        <f>IF(N1373="základní",J1373,0)</f>
        <v>0</v>
      </c>
      <c r="BF1373" s="204">
        <f>IF(N1373="snížená",J1373,0)</f>
        <v>0</v>
      </c>
      <c r="BG1373" s="204">
        <f>IF(N1373="zákl. přenesená",J1373,0)</f>
        <v>0</v>
      </c>
      <c r="BH1373" s="204">
        <f>IF(N1373="sníž. přenesená",J1373,0)</f>
        <v>0</v>
      </c>
      <c r="BI1373" s="204">
        <f>IF(N1373="nulová",J1373,0)</f>
        <v>0</v>
      </c>
      <c r="BJ1373" s="18" t="s">
        <v>83</v>
      </c>
      <c r="BK1373" s="204">
        <f>ROUND(I1373*H1373,2)</f>
        <v>0</v>
      </c>
      <c r="BL1373" s="18" t="s">
        <v>309</v>
      </c>
      <c r="BM1373" s="203" t="s">
        <v>1200</v>
      </c>
    </row>
    <row r="1374" spans="1:65" s="13" customFormat="1" ht="22.5">
      <c r="B1374" s="205"/>
      <c r="C1374" s="206"/>
      <c r="D1374" s="207" t="s">
        <v>184</v>
      </c>
      <c r="E1374" s="208" t="s">
        <v>1</v>
      </c>
      <c r="F1374" s="209" t="s">
        <v>206</v>
      </c>
      <c r="G1374" s="206"/>
      <c r="H1374" s="208" t="s">
        <v>1</v>
      </c>
      <c r="I1374" s="210"/>
      <c r="J1374" s="206"/>
      <c r="K1374" s="206"/>
      <c r="L1374" s="211"/>
      <c r="M1374" s="212"/>
      <c r="N1374" s="213"/>
      <c r="O1374" s="213"/>
      <c r="P1374" s="213"/>
      <c r="Q1374" s="213"/>
      <c r="R1374" s="213"/>
      <c r="S1374" s="213"/>
      <c r="T1374" s="214"/>
      <c r="AT1374" s="215" t="s">
        <v>184</v>
      </c>
      <c r="AU1374" s="215" t="s">
        <v>85</v>
      </c>
      <c r="AV1374" s="13" t="s">
        <v>83</v>
      </c>
      <c r="AW1374" s="13" t="s">
        <v>34</v>
      </c>
      <c r="AX1374" s="13" t="s">
        <v>76</v>
      </c>
      <c r="AY1374" s="215" t="s">
        <v>175</v>
      </c>
    </row>
    <row r="1375" spans="1:65" s="13" customFormat="1" ht="11.25">
      <c r="B1375" s="205"/>
      <c r="C1375" s="206"/>
      <c r="D1375" s="207" t="s">
        <v>184</v>
      </c>
      <c r="E1375" s="208" t="s">
        <v>1</v>
      </c>
      <c r="F1375" s="209" t="s">
        <v>187</v>
      </c>
      <c r="G1375" s="206"/>
      <c r="H1375" s="208" t="s">
        <v>1</v>
      </c>
      <c r="I1375" s="210"/>
      <c r="J1375" s="206"/>
      <c r="K1375" s="206"/>
      <c r="L1375" s="211"/>
      <c r="M1375" s="212"/>
      <c r="N1375" s="213"/>
      <c r="O1375" s="213"/>
      <c r="P1375" s="213"/>
      <c r="Q1375" s="213"/>
      <c r="R1375" s="213"/>
      <c r="S1375" s="213"/>
      <c r="T1375" s="214"/>
      <c r="AT1375" s="215" t="s">
        <v>184</v>
      </c>
      <c r="AU1375" s="215" t="s">
        <v>85</v>
      </c>
      <c r="AV1375" s="13" t="s">
        <v>83</v>
      </c>
      <c r="AW1375" s="13" t="s">
        <v>34</v>
      </c>
      <c r="AX1375" s="13" t="s">
        <v>76</v>
      </c>
      <c r="AY1375" s="215" t="s">
        <v>175</v>
      </c>
    </row>
    <row r="1376" spans="1:65" s="13" customFormat="1" ht="11.25">
      <c r="B1376" s="205"/>
      <c r="C1376" s="206"/>
      <c r="D1376" s="207" t="s">
        <v>184</v>
      </c>
      <c r="E1376" s="208" t="s">
        <v>1</v>
      </c>
      <c r="F1376" s="209" t="s">
        <v>486</v>
      </c>
      <c r="G1376" s="206"/>
      <c r="H1376" s="208" t="s">
        <v>1</v>
      </c>
      <c r="I1376" s="210"/>
      <c r="J1376" s="206"/>
      <c r="K1376" s="206"/>
      <c r="L1376" s="211"/>
      <c r="M1376" s="212"/>
      <c r="N1376" s="213"/>
      <c r="O1376" s="213"/>
      <c r="P1376" s="213"/>
      <c r="Q1376" s="213"/>
      <c r="R1376" s="213"/>
      <c r="S1376" s="213"/>
      <c r="T1376" s="214"/>
      <c r="AT1376" s="215" t="s">
        <v>184</v>
      </c>
      <c r="AU1376" s="215" t="s">
        <v>85</v>
      </c>
      <c r="AV1376" s="13" t="s">
        <v>83</v>
      </c>
      <c r="AW1376" s="13" t="s">
        <v>34</v>
      </c>
      <c r="AX1376" s="13" t="s">
        <v>76</v>
      </c>
      <c r="AY1376" s="215" t="s">
        <v>175</v>
      </c>
    </row>
    <row r="1377" spans="1:65" s="14" customFormat="1" ht="11.25">
      <c r="B1377" s="216"/>
      <c r="C1377" s="217"/>
      <c r="D1377" s="207" t="s">
        <v>184</v>
      </c>
      <c r="E1377" s="218" t="s">
        <v>1</v>
      </c>
      <c r="F1377" s="219" t="s">
        <v>1201</v>
      </c>
      <c r="G1377" s="217"/>
      <c r="H1377" s="220">
        <v>0.22499999999999998</v>
      </c>
      <c r="I1377" s="221"/>
      <c r="J1377" s="217"/>
      <c r="K1377" s="217"/>
      <c r="L1377" s="222"/>
      <c r="M1377" s="223"/>
      <c r="N1377" s="224"/>
      <c r="O1377" s="224"/>
      <c r="P1377" s="224"/>
      <c r="Q1377" s="224"/>
      <c r="R1377" s="224"/>
      <c r="S1377" s="224"/>
      <c r="T1377" s="225"/>
      <c r="AT1377" s="226" t="s">
        <v>184</v>
      </c>
      <c r="AU1377" s="226" t="s">
        <v>85</v>
      </c>
      <c r="AV1377" s="14" t="s">
        <v>85</v>
      </c>
      <c r="AW1377" s="14" t="s">
        <v>34</v>
      </c>
      <c r="AX1377" s="14" t="s">
        <v>76</v>
      </c>
      <c r="AY1377" s="226" t="s">
        <v>175</v>
      </c>
    </row>
    <row r="1378" spans="1:65" s="13" customFormat="1" ht="11.25">
      <c r="B1378" s="205"/>
      <c r="C1378" s="206"/>
      <c r="D1378" s="207" t="s">
        <v>184</v>
      </c>
      <c r="E1378" s="208" t="s">
        <v>1</v>
      </c>
      <c r="F1378" s="209" t="s">
        <v>187</v>
      </c>
      <c r="G1378" s="206"/>
      <c r="H1378" s="208" t="s">
        <v>1</v>
      </c>
      <c r="I1378" s="210"/>
      <c r="J1378" s="206"/>
      <c r="K1378" s="206"/>
      <c r="L1378" s="211"/>
      <c r="M1378" s="212"/>
      <c r="N1378" s="213"/>
      <c r="O1378" s="213"/>
      <c r="P1378" s="213"/>
      <c r="Q1378" s="213"/>
      <c r="R1378" s="213"/>
      <c r="S1378" s="213"/>
      <c r="T1378" s="214"/>
      <c r="AT1378" s="215" t="s">
        <v>184</v>
      </c>
      <c r="AU1378" s="215" t="s">
        <v>85</v>
      </c>
      <c r="AV1378" s="13" t="s">
        <v>83</v>
      </c>
      <c r="AW1378" s="13" t="s">
        <v>34</v>
      </c>
      <c r="AX1378" s="13" t="s">
        <v>76</v>
      </c>
      <c r="AY1378" s="215" t="s">
        <v>175</v>
      </c>
    </row>
    <row r="1379" spans="1:65" s="13" customFormat="1" ht="11.25">
      <c r="B1379" s="205"/>
      <c r="C1379" s="206"/>
      <c r="D1379" s="207" t="s">
        <v>184</v>
      </c>
      <c r="E1379" s="208" t="s">
        <v>1</v>
      </c>
      <c r="F1379" s="209" t="s">
        <v>489</v>
      </c>
      <c r="G1379" s="206"/>
      <c r="H1379" s="208" t="s">
        <v>1</v>
      </c>
      <c r="I1379" s="210"/>
      <c r="J1379" s="206"/>
      <c r="K1379" s="206"/>
      <c r="L1379" s="211"/>
      <c r="M1379" s="212"/>
      <c r="N1379" s="213"/>
      <c r="O1379" s="213"/>
      <c r="P1379" s="213"/>
      <c r="Q1379" s="213"/>
      <c r="R1379" s="213"/>
      <c r="S1379" s="213"/>
      <c r="T1379" s="214"/>
      <c r="AT1379" s="215" t="s">
        <v>184</v>
      </c>
      <c r="AU1379" s="215" t="s">
        <v>85</v>
      </c>
      <c r="AV1379" s="13" t="s">
        <v>83</v>
      </c>
      <c r="AW1379" s="13" t="s">
        <v>34</v>
      </c>
      <c r="AX1379" s="13" t="s">
        <v>76</v>
      </c>
      <c r="AY1379" s="215" t="s">
        <v>175</v>
      </c>
    </row>
    <row r="1380" spans="1:65" s="14" customFormat="1" ht="11.25">
      <c r="B1380" s="216"/>
      <c r="C1380" s="217"/>
      <c r="D1380" s="207" t="s">
        <v>184</v>
      </c>
      <c r="E1380" s="218" t="s">
        <v>1</v>
      </c>
      <c r="F1380" s="219" t="s">
        <v>490</v>
      </c>
      <c r="G1380" s="217"/>
      <c r="H1380" s="220">
        <v>1.4070000000000003</v>
      </c>
      <c r="I1380" s="221"/>
      <c r="J1380" s="217"/>
      <c r="K1380" s="217"/>
      <c r="L1380" s="222"/>
      <c r="M1380" s="223"/>
      <c r="N1380" s="224"/>
      <c r="O1380" s="224"/>
      <c r="P1380" s="224"/>
      <c r="Q1380" s="224"/>
      <c r="R1380" s="224"/>
      <c r="S1380" s="224"/>
      <c r="T1380" s="225"/>
      <c r="AT1380" s="226" t="s">
        <v>184</v>
      </c>
      <c r="AU1380" s="226" t="s">
        <v>85</v>
      </c>
      <c r="AV1380" s="14" t="s">
        <v>85</v>
      </c>
      <c r="AW1380" s="14" t="s">
        <v>34</v>
      </c>
      <c r="AX1380" s="14" t="s">
        <v>76</v>
      </c>
      <c r="AY1380" s="226" t="s">
        <v>175</v>
      </c>
    </row>
    <row r="1381" spans="1:65" s="14" customFormat="1" ht="11.25">
      <c r="B1381" s="216"/>
      <c r="C1381" s="217"/>
      <c r="D1381" s="207" t="s">
        <v>184</v>
      </c>
      <c r="E1381" s="218" t="s">
        <v>1</v>
      </c>
      <c r="F1381" s="219" t="s">
        <v>1202</v>
      </c>
      <c r="G1381" s="217"/>
      <c r="H1381" s="220">
        <v>0.34499999999999997</v>
      </c>
      <c r="I1381" s="221"/>
      <c r="J1381" s="217"/>
      <c r="K1381" s="217"/>
      <c r="L1381" s="222"/>
      <c r="M1381" s="223"/>
      <c r="N1381" s="224"/>
      <c r="O1381" s="224"/>
      <c r="P1381" s="224"/>
      <c r="Q1381" s="224"/>
      <c r="R1381" s="224"/>
      <c r="S1381" s="224"/>
      <c r="T1381" s="225"/>
      <c r="AT1381" s="226" t="s">
        <v>184</v>
      </c>
      <c r="AU1381" s="226" t="s">
        <v>85</v>
      </c>
      <c r="AV1381" s="14" t="s">
        <v>85</v>
      </c>
      <c r="AW1381" s="14" t="s">
        <v>34</v>
      </c>
      <c r="AX1381" s="14" t="s">
        <v>76</v>
      </c>
      <c r="AY1381" s="226" t="s">
        <v>175</v>
      </c>
    </row>
    <row r="1382" spans="1:65" s="14" customFormat="1" ht="11.25">
      <c r="B1382" s="216"/>
      <c r="C1382" s="217"/>
      <c r="D1382" s="207" t="s">
        <v>184</v>
      </c>
      <c r="E1382" s="217"/>
      <c r="F1382" s="219" t="s">
        <v>1203</v>
      </c>
      <c r="G1382" s="217"/>
      <c r="H1382" s="220">
        <v>2.0760000000000001</v>
      </c>
      <c r="I1382" s="221"/>
      <c r="J1382" s="217"/>
      <c r="K1382" s="217"/>
      <c r="L1382" s="222"/>
      <c r="M1382" s="223"/>
      <c r="N1382" s="224"/>
      <c r="O1382" s="224"/>
      <c r="P1382" s="224"/>
      <c r="Q1382" s="224"/>
      <c r="R1382" s="224"/>
      <c r="S1382" s="224"/>
      <c r="T1382" s="225"/>
      <c r="AT1382" s="226" t="s">
        <v>184</v>
      </c>
      <c r="AU1382" s="226" t="s">
        <v>85</v>
      </c>
      <c r="AV1382" s="14" t="s">
        <v>85</v>
      </c>
      <c r="AW1382" s="14" t="s">
        <v>4</v>
      </c>
      <c r="AX1382" s="14" t="s">
        <v>83</v>
      </c>
      <c r="AY1382" s="226" t="s">
        <v>175</v>
      </c>
    </row>
    <row r="1383" spans="1:65" s="2" customFormat="1" ht="24.2" customHeight="1">
      <c r="A1383" s="35"/>
      <c r="B1383" s="36"/>
      <c r="C1383" s="192" t="s">
        <v>1204</v>
      </c>
      <c r="D1383" s="192" t="s">
        <v>178</v>
      </c>
      <c r="E1383" s="193" t="s">
        <v>1205</v>
      </c>
      <c r="F1383" s="194" t="s">
        <v>1206</v>
      </c>
      <c r="G1383" s="195" t="s">
        <v>242</v>
      </c>
      <c r="H1383" s="196">
        <v>1.9770000000000001</v>
      </c>
      <c r="I1383" s="197"/>
      <c r="J1383" s="198">
        <f>ROUND(I1383*H1383,2)</f>
        <v>0</v>
      </c>
      <c r="K1383" s="194" t="s">
        <v>224</v>
      </c>
      <c r="L1383" s="40"/>
      <c r="M1383" s="199" t="s">
        <v>1</v>
      </c>
      <c r="N1383" s="200" t="s">
        <v>41</v>
      </c>
      <c r="O1383" s="72"/>
      <c r="P1383" s="201">
        <f>O1383*H1383</f>
        <v>0</v>
      </c>
      <c r="Q1383" s="201">
        <v>0</v>
      </c>
      <c r="R1383" s="201">
        <f>Q1383*H1383</f>
        <v>0</v>
      </c>
      <c r="S1383" s="201">
        <v>0</v>
      </c>
      <c r="T1383" s="202">
        <f>S1383*H1383</f>
        <v>0</v>
      </c>
      <c r="U1383" s="35"/>
      <c r="V1383" s="35"/>
      <c r="W1383" s="35"/>
      <c r="X1383" s="35"/>
      <c r="Y1383" s="35"/>
      <c r="Z1383" s="35"/>
      <c r="AA1383" s="35"/>
      <c r="AB1383" s="35"/>
      <c r="AC1383" s="35"/>
      <c r="AD1383" s="35"/>
      <c r="AE1383" s="35"/>
      <c r="AR1383" s="203" t="s">
        <v>309</v>
      </c>
      <c r="AT1383" s="203" t="s">
        <v>178</v>
      </c>
      <c r="AU1383" s="203" t="s">
        <v>85</v>
      </c>
      <c r="AY1383" s="18" t="s">
        <v>175</v>
      </c>
      <c r="BE1383" s="204">
        <f>IF(N1383="základní",J1383,0)</f>
        <v>0</v>
      </c>
      <c r="BF1383" s="204">
        <f>IF(N1383="snížená",J1383,0)</f>
        <v>0</v>
      </c>
      <c r="BG1383" s="204">
        <f>IF(N1383="zákl. přenesená",J1383,0)</f>
        <v>0</v>
      </c>
      <c r="BH1383" s="204">
        <f>IF(N1383="sníž. přenesená",J1383,0)</f>
        <v>0</v>
      </c>
      <c r="BI1383" s="204">
        <f>IF(N1383="nulová",J1383,0)</f>
        <v>0</v>
      </c>
      <c r="BJ1383" s="18" t="s">
        <v>83</v>
      </c>
      <c r="BK1383" s="204">
        <f>ROUND(I1383*H1383,2)</f>
        <v>0</v>
      </c>
      <c r="BL1383" s="18" t="s">
        <v>309</v>
      </c>
      <c r="BM1383" s="203" t="s">
        <v>1207</v>
      </c>
    </row>
    <row r="1384" spans="1:65" s="2" customFormat="1" ht="11.25">
      <c r="A1384" s="35"/>
      <c r="B1384" s="36"/>
      <c r="C1384" s="37"/>
      <c r="D1384" s="227" t="s">
        <v>193</v>
      </c>
      <c r="E1384" s="37"/>
      <c r="F1384" s="228" t="s">
        <v>1208</v>
      </c>
      <c r="G1384" s="37"/>
      <c r="H1384" s="37"/>
      <c r="I1384" s="229"/>
      <c r="J1384" s="37"/>
      <c r="K1384" s="37"/>
      <c r="L1384" s="40"/>
      <c r="M1384" s="230"/>
      <c r="N1384" s="231"/>
      <c r="O1384" s="72"/>
      <c r="P1384" s="72"/>
      <c r="Q1384" s="72"/>
      <c r="R1384" s="72"/>
      <c r="S1384" s="72"/>
      <c r="T1384" s="73"/>
      <c r="U1384" s="35"/>
      <c r="V1384" s="35"/>
      <c r="W1384" s="35"/>
      <c r="X1384" s="35"/>
      <c r="Y1384" s="35"/>
      <c r="Z1384" s="35"/>
      <c r="AA1384" s="35"/>
      <c r="AB1384" s="35"/>
      <c r="AC1384" s="35"/>
      <c r="AD1384" s="35"/>
      <c r="AE1384" s="35"/>
      <c r="AT1384" s="18" t="s">
        <v>193</v>
      </c>
      <c r="AU1384" s="18" t="s">
        <v>85</v>
      </c>
    </row>
    <row r="1385" spans="1:65" s="13" customFormat="1" ht="22.5">
      <c r="B1385" s="205"/>
      <c r="C1385" s="206"/>
      <c r="D1385" s="207" t="s">
        <v>184</v>
      </c>
      <c r="E1385" s="208" t="s">
        <v>1</v>
      </c>
      <c r="F1385" s="209" t="s">
        <v>206</v>
      </c>
      <c r="G1385" s="206"/>
      <c r="H1385" s="208" t="s">
        <v>1</v>
      </c>
      <c r="I1385" s="210"/>
      <c r="J1385" s="206"/>
      <c r="K1385" s="206"/>
      <c r="L1385" s="211"/>
      <c r="M1385" s="212"/>
      <c r="N1385" s="213"/>
      <c r="O1385" s="213"/>
      <c r="P1385" s="213"/>
      <c r="Q1385" s="213"/>
      <c r="R1385" s="213"/>
      <c r="S1385" s="213"/>
      <c r="T1385" s="214"/>
      <c r="AT1385" s="215" t="s">
        <v>184</v>
      </c>
      <c r="AU1385" s="215" t="s">
        <v>85</v>
      </c>
      <c r="AV1385" s="13" t="s">
        <v>83</v>
      </c>
      <c r="AW1385" s="13" t="s">
        <v>34</v>
      </c>
      <c r="AX1385" s="13" t="s">
        <v>76</v>
      </c>
      <c r="AY1385" s="215" t="s">
        <v>175</v>
      </c>
    </row>
    <row r="1386" spans="1:65" s="13" customFormat="1" ht="11.25">
      <c r="B1386" s="205"/>
      <c r="C1386" s="206"/>
      <c r="D1386" s="207" t="s">
        <v>184</v>
      </c>
      <c r="E1386" s="208" t="s">
        <v>1</v>
      </c>
      <c r="F1386" s="209" t="s">
        <v>187</v>
      </c>
      <c r="G1386" s="206"/>
      <c r="H1386" s="208" t="s">
        <v>1</v>
      </c>
      <c r="I1386" s="210"/>
      <c r="J1386" s="206"/>
      <c r="K1386" s="206"/>
      <c r="L1386" s="211"/>
      <c r="M1386" s="212"/>
      <c r="N1386" s="213"/>
      <c r="O1386" s="213"/>
      <c r="P1386" s="213"/>
      <c r="Q1386" s="213"/>
      <c r="R1386" s="213"/>
      <c r="S1386" s="213"/>
      <c r="T1386" s="214"/>
      <c r="AT1386" s="215" t="s">
        <v>184</v>
      </c>
      <c r="AU1386" s="215" t="s">
        <v>85</v>
      </c>
      <c r="AV1386" s="13" t="s">
        <v>83</v>
      </c>
      <c r="AW1386" s="13" t="s">
        <v>34</v>
      </c>
      <c r="AX1386" s="13" t="s">
        <v>76</v>
      </c>
      <c r="AY1386" s="215" t="s">
        <v>175</v>
      </c>
    </row>
    <row r="1387" spans="1:65" s="13" customFormat="1" ht="11.25">
      <c r="B1387" s="205"/>
      <c r="C1387" s="206"/>
      <c r="D1387" s="207" t="s">
        <v>184</v>
      </c>
      <c r="E1387" s="208" t="s">
        <v>1</v>
      </c>
      <c r="F1387" s="209" t="s">
        <v>486</v>
      </c>
      <c r="G1387" s="206"/>
      <c r="H1387" s="208" t="s">
        <v>1</v>
      </c>
      <c r="I1387" s="210"/>
      <c r="J1387" s="206"/>
      <c r="K1387" s="206"/>
      <c r="L1387" s="211"/>
      <c r="M1387" s="212"/>
      <c r="N1387" s="213"/>
      <c r="O1387" s="213"/>
      <c r="P1387" s="213"/>
      <c r="Q1387" s="213"/>
      <c r="R1387" s="213"/>
      <c r="S1387" s="213"/>
      <c r="T1387" s="214"/>
      <c r="AT1387" s="215" t="s">
        <v>184</v>
      </c>
      <c r="AU1387" s="215" t="s">
        <v>85</v>
      </c>
      <c r="AV1387" s="13" t="s">
        <v>83</v>
      </c>
      <c r="AW1387" s="13" t="s">
        <v>34</v>
      </c>
      <c r="AX1387" s="13" t="s">
        <v>76</v>
      </c>
      <c r="AY1387" s="215" t="s">
        <v>175</v>
      </c>
    </row>
    <row r="1388" spans="1:65" s="14" customFormat="1" ht="11.25">
      <c r="B1388" s="216"/>
      <c r="C1388" s="217"/>
      <c r="D1388" s="207" t="s">
        <v>184</v>
      </c>
      <c r="E1388" s="218" t="s">
        <v>1</v>
      </c>
      <c r="F1388" s="219" t="s">
        <v>1201</v>
      </c>
      <c r="G1388" s="217"/>
      <c r="H1388" s="220">
        <v>0.22499999999999998</v>
      </c>
      <c r="I1388" s="221"/>
      <c r="J1388" s="217"/>
      <c r="K1388" s="217"/>
      <c r="L1388" s="222"/>
      <c r="M1388" s="223"/>
      <c r="N1388" s="224"/>
      <c r="O1388" s="224"/>
      <c r="P1388" s="224"/>
      <c r="Q1388" s="224"/>
      <c r="R1388" s="224"/>
      <c r="S1388" s="224"/>
      <c r="T1388" s="225"/>
      <c r="AT1388" s="226" t="s">
        <v>184</v>
      </c>
      <c r="AU1388" s="226" t="s">
        <v>85</v>
      </c>
      <c r="AV1388" s="14" t="s">
        <v>85</v>
      </c>
      <c r="AW1388" s="14" t="s">
        <v>34</v>
      </c>
      <c r="AX1388" s="14" t="s">
        <v>76</v>
      </c>
      <c r="AY1388" s="226" t="s">
        <v>175</v>
      </c>
    </row>
    <row r="1389" spans="1:65" s="13" customFormat="1" ht="11.25">
      <c r="B1389" s="205"/>
      <c r="C1389" s="206"/>
      <c r="D1389" s="207" t="s">
        <v>184</v>
      </c>
      <c r="E1389" s="208" t="s">
        <v>1</v>
      </c>
      <c r="F1389" s="209" t="s">
        <v>187</v>
      </c>
      <c r="G1389" s="206"/>
      <c r="H1389" s="208" t="s">
        <v>1</v>
      </c>
      <c r="I1389" s="210"/>
      <c r="J1389" s="206"/>
      <c r="K1389" s="206"/>
      <c r="L1389" s="211"/>
      <c r="M1389" s="212"/>
      <c r="N1389" s="213"/>
      <c r="O1389" s="213"/>
      <c r="P1389" s="213"/>
      <c r="Q1389" s="213"/>
      <c r="R1389" s="213"/>
      <c r="S1389" s="213"/>
      <c r="T1389" s="214"/>
      <c r="AT1389" s="215" t="s">
        <v>184</v>
      </c>
      <c r="AU1389" s="215" t="s">
        <v>85</v>
      </c>
      <c r="AV1389" s="13" t="s">
        <v>83</v>
      </c>
      <c r="AW1389" s="13" t="s">
        <v>34</v>
      </c>
      <c r="AX1389" s="13" t="s">
        <v>76</v>
      </c>
      <c r="AY1389" s="215" t="s">
        <v>175</v>
      </c>
    </row>
    <row r="1390" spans="1:65" s="13" customFormat="1" ht="11.25">
      <c r="B1390" s="205"/>
      <c r="C1390" s="206"/>
      <c r="D1390" s="207" t="s">
        <v>184</v>
      </c>
      <c r="E1390" s="208" t="s">
        <v>1</v>
      </c>
      <c r="F1390" s="209" t="s">
        <v>489</v>
      </c>
      <c r="G1390" s="206"/>
      <c r="H1390" s="208" t="s">
        <v>1</v>
      </c>
      <c r="I1390" s="210"/>
      <c r="J1390" s="206"/>
      <c r="K1390" s="206"/>
      <c r="L1390" s="211"/>
      <c r="M1390" s="212"/>
      <c r="N1390" s="213"/>
      <c r="O1390" s="213"/>
      <c r="P1390" s="213"/>
      <c r="Q1390" s="213"/>
      <c r="R1390" s="213"/>
      <c r="S1390" s="213"/>
      <c r="T1390" s="214"/>
      <c r="AT1390" s="215" t="s">
        <v>184</v>
      </c>
      <c r="AU1390" s="215" t="s">
        <v>85</v>
      </c>
      <c r="AV1390" s="13" t="s">
        <v>83</v>
      </c>
      <c r="AW1390" s="13" t="s">
        <v>34</v>
      </c>
      <c r="AX1390" s="13" t="s">
        <v>76</v>
      </c>
      <c r="AY1390" s="215" t="s">
        <v>175</v>
      </c>
    </row>
    <row r="1391" spans="1:65" s="14" customFormat="1" ht="11.25">
      <c r="B1391" s="216"/>
      <c r="C1391" s="217"/>
      <c r="D1391" s="207" t="s">
        <v>184</v>
      </c>
      <c r="E1391" s="218" t="s">
        <v>1</v>
      </c>
      <c r="F1391" s="219" t="s">
        <v>490</v>
      </c>
      <c r="G1391" s="217"/>
      <c r="H1391" s="220">
        <v>1.4070000000000003</v>
      </c>
      <c r="I1391" s="221"/>
      <c r="J1391" s="217"/>
      <c r="K1391" s="217"/>
      <c r="L1391" s="222"/>
      <c r="M1391" s="223"/>
      <c r="N1391" s="224"/>
      <c r="O1391" s="224"/>
      <c r="P1391" s="224"/>
      <c r="Q1391" s="224"/>
      <c r="R1391" s="224"/>
      <c r="S1391" s="224"/>
      <c r="T1391" s="225"/>
      <c r="AT1391" s="226" t="s">
        <v>184</v>
      </c>
      <c r="AU1391" s="226" t="s">
        <v>85</v>
      </c>
      <c r="AV1391" s="14" t="s">
        <v>85</v>
      </c>
      <c r="AW1391" s="14" t="s">
        <v>34</v>
      </c>
      <c r="AX1391" s="14" t="s">
        <v>76</v>
      </c>
      <c r="AY1391" s="226" t="s">
        <v>175</v>
      </c>
    </row>
    <row r="1392" spans="1:65" s="14" customFormat="1" ht="11.25">
      <c r="B1392" s="216"/>
      <c r="C1392" s="217"/>
      <c r="D1392" s="207" t="s">
        <v>184</v>
      </c>
      <c r="E1392" s="218" t="s">
        <v>1</v>
      </c>
      <c r="F1392" s="219" t="s">
        <v>1202</v>
      </c>
      <c r="G1392" s="217"/>
      <c r="H1392" s="220">
        <v>0.34499999999999997</v>
      </c>
      <c r="I1392" s="221"/>
      <c r="J1392" s="217"/>
      <c r="K1392" s="217"/>
      <c r="L1392" s="222"/>
      <c r="M1392" s="223"/>
      <c r="N1392" s="224"/>
      <c r="O1392" s="224"/>
      <c r="P1392" s="224"/>
      <c r="Q1392" s="224"/>
      <c r="R1392" s="224"/>
      <c r="S1392" s="224"/>
      <c r="T1392" s="225"/>
      <c r="AT1392" s="226" t="s">
        <v>184</v>
      </c>
      <c r="AU1392" s="226" t="s">
        <v>85</v>
      </c>
      <c r="AV1392" s="14" t="s">
        <v>85</v>
      </c>
      <c r="AW1392" s="14" t="s">
        <v>34</v>
      </c>
      <c r="AX1392" s="14" t="s">
        <v>76</v>
      </c>
      <c r="AY1392" s="226" t="s">
        <v>175</v>
      </c>
    </row>
    <row r="1393" spans="1:65" s="2" customFormat="1" ht="16.5" customHeight="1">
      <c r="A1393" s="35"/>
      <c r="B1393" s="36"/>
      <c r="C1393" s="254" t="s">
        <v>1209</v>
      </c>
      <c r="D1393" s="254" t="s">
        <v>539</v>
      </c>
      <c r="E1393" s="255" t="s">
        <v>1210</v>
      </c>
      <c r="F1393" s="256" t="s">
        <v>1211</v>
      </c>
      <c r="G1393" s="257" t="s">
        <v>242</v>
      </c>
      <c r="H1393" s="258">
        <v>2.274</v>
      </c>
      <c r="I1393" s="259"/>
      <c r="J1393" s="260">
        <f>ROUND(I1393*H1393,2)</f>
        <v>0</v>
      </c>
      <c r="K1393" s="256" t="s">
        <v>224</v>
      </c>
      <c r="L1393" s="261"/>
      <c r="M1393" s="262" t="s">
        <v>1</v>
      </c>
      <c r="N1393" s="263" t="s">
        <v>41</v>
      </c>
      <c r="O1393" s="72"/>
      <c r="P1393" s="201">
        <f>O1393*H1393</f>
        <v>0</v>
      </c>
      <c r="Q1393" s="201">
        <v>1.2E-4</v>
      </c>
      <c r="R1393" s="201">
        <f>Q1393*H1393</f>
        <v>2.7288000000000003E-4</v>
      </c>
      <c r="S1393" s="201">
        <v>0</v>
      </c>
      <c r="T1393" s="202">
        <f>S1393*H1393</f>
        <v>0</v>
      </c>
      <c r="U1393" s="35"/>
      <c r="V1393" s="35"/>
      <c r="W1393" s="35"/>
      <c r="X1393" s="35"/>
      <c r="Y1393" s="35"/>
      <c r="Z1393" s="35"/>
      <c r="AA1393" s="35"/>
      <c r="AB1393" s="35"/>
      <c r="AC1393" s="35"/>
      <c r="AD1393" s="35"/>
      <c r="AE1393" s="35"/>
      <c r="AR1393" s="203" t="s">
        <v>532</v>
      </c>
      <c r="AT1393" s="203" t="s">
        <v>539</v>
      </c>
      <c r="AU1393" s="203" t="s">
        <v>85</v>
      </c>
      <c r="AY1393" s="18" t="s">
        <v>175</v>
      </c>
      <c r="BE1393" s="204">
        <f>IF(N1393="základní",J1393,0)</f>
        <v>0</v>
      </c>
      <c r="BF1393" s="204">
        <f>IF(N1393="snížená",J1393,0)</f>
        <v>0</v>
      </c>
      <c r="BG1393" s="204">
        <f>IF(N1393="zákl. přenesená",J1393,0)</f>
        <v>0</v>
      </c>
      <c r="BH1393" s="204">
        <f>IF(N1393="sníž. přenesená",J1393,0)</f>
        <v>0</v>
      </c>
      <c r="BI1393" s="204">
        <f>IF(N1393="nulová",J1393,0)</f>
        <v>0</v>
      </c>
      <c r="BJ1393" s="18" t="s">
        <v>83</v>
      </c>
      <c r="BK1393" s="204">
        <f>ROUND(I1393*H1393,2)</f>
        <v>0</v>
      </c>
      <c r="BL1393" s="18" t="s">
        <v>309</v>
      </c>
      <c r="BM1393" s="203" t="s">
        <v>1212</v>
      </c>
    </row>
    <row r="1394" spans="1:65" s="14" customFormat="1" ht="11.25">
      <c r="B1394" s="216"/>
      <c r="C1394" s="217"/>
      <c r="D1394" s="207" t="s">
        <v>184</v>
      </c>
      <c r="E1394" s="217"/>
      <c r="F1394" s="219" t="s">
        <v>1213</v>
      </c>
      <c r="G1394" s="217"/>
      <c r="H1394" s="220">
        <v>2.274</v>
      </c>
      <c r="I1394" s="221"/>
      <c r="J1394" s="217"/>
      <c r="K1394" s="217"/>
      <c r="L1394" s="222"/>
      <c r="M1394" s="223"/>
      <c r="N1394" s="224"/>
      <c r="O1394" s="224"/>
      <c r="P1394" s="224"/>
      <c r="Q1394" s="224"/>
      <c r="R1394" s="224"/>
      <c r="S1394" s="224"/>
      <c r="T1394" s="225"/>
      <c r="AT1394" s="226" t="s">
        <v>184</v>
      </c>
      <c r="AU1394" s="226" t="s">
        <v>85</v>
      </c>
      <c r="AV1394" s="14" t="s">
        <v>85</v>
      </c>
      <c r="AW1394" s="14" t="s">
        <v>4</v>
      </c>
      <c r="AX1394" s="14" t="s">
        <v>83</v>
      </c>
      <c r="AY1394" s="226" t="s">
        <v>175</v>
      </c>
    </row>
    <row r="1395" spans="1:65" s="2" customFormat="1" ht="24.2" customHeight="1">
      <c r="A1395" s="35"/>
      <c r="B1395" s="36"/>
      <c r="C1395" s="192" t="s">
        <v>1214</v>
      </c>
      <c r="D1395" s="192" t="s">
        <v>178</v>
      </c>
      <c r="E1395" s="193" t="s">
        <v>1215</v>
      </c>
      <c r="F1395" s="194" t="s">
        <v>1216</v>
      </c>
      <c r="G1395" s="195" t="s">
        <v>242</v>
      </c>
      <c r="H1395" s="196">
        <v>190.95</v>
      </c>
      <c r="I1395" s="197"/>
      <c r="J1395" s="198">
        <f>ROUND(I1395*H1395,2)</f>
        <v>0</v>
      </c>
      <c r="K1395" s="194" t="s">
        <v>224</v>
      </c>
      <c r="L1395" s="40"/>
      <c r="M1395" s="199" t="s">
        <v>1</v>
      </c>
      <c r="N1395" s="200" t="s">
        <v>41</v>
      </c>
      <c r="O1395" s="72"/>
      <c r="P1395" s="201">
        <f>O1395*H1395</f>
        <v>0</v>
      </c>
      <c r="Q1395" s="201">
        <v>1.0000000000000001E-5</v>
      </c>
      <c r="R1395" s="201">
        <f>Q1395*H1395</f>
        <v>1.9095E-3</v>
      </c>
      <c r="S1395" s="201">
        <v>0</v>
      </c>
      <c r="T1395" s="202">
        <f>S1395*H1395</f>
        <v>0</v>
      </c>
      <c r="U1395" s="35"/>
      <c r="V1395" s="35"/>
      <c r="W1395" s="35"/>
      <c r="X1395" s="35"/>
      <c r="Y1395" s="35"/>
      <c r="Z1395" s="35"/>
      <c r="AA1395" s="35"/>
      <c r="AB1395" s="35"/>
      <c r="AC1395" s="35"/>
      <c r="AD1395" s="35"/>
      <c r="AE1395" s="35"/>
      <c r="AR1395" s="203" t="s">
        <v>309</v>
      </c>
      <c r="AT1395" s="203" t="s">
        <v>178</v>
      </c>
      <c r="AU1395" s="203" t="s">
        <v>85</v>
      </c>
      <c r="AY1395" s="18" t="s">
        <v>175</v>
      </c>
      <c r="BE1395" s="204">
        <f>IF(N1395="základní",J1395,0)</f>
        <v>0</v>
      </c>
      <c r="BF1395" s="204">
        <f>IF(N1395="snížená",J1395,0)</f>
        <v>0</v>
      </c>
      <c r="BG1395" s="204">
        <f>IF(N1395="zákl. přenesená",J1395,0)</f>
        <v>0</v>
      </c>
      <c r="BH1395" s="204">
        <f>IF(N1395="sníž. přenesená",J1395,0)</f>
        <v>0</v>
      </c>
      <c r="BI1395" s="204">
        <f>IF(N1395="nulová",J1395,0)</f>
        <v>0</v>
      </c>
      <c r="BJ1395" s="18" t="s">
        <v>83</v>
      </c>
      <c r="BK1395" s="204">
        <f>ROUND(I1395*H1395,2)</f>
        <v>0</v>
      </c>
      <c r="BL1395" s="18" t="s">
        <v>309</v>
      </c>
      <c r="BM1395" s="203" t="s">
        <v>1217</v>
      </c>
    </row>
    <row r="1396" spans="1:65" s="2" customFormat="1" ht="11.25">
      <c r="A1396" s="35"/>
      <c r="B1396" s="36"/>
      <c r="C1396" s="37"/>
      <c r="D1396" s="227" t="s">
        <v>193</v>
      </c>
      <c r="E1396" s="37"/>
      <c r="F1396" s="228" t="s">
        <v>1218</v>
      </c>
      <c r="G1396" s="37"/>
      <c r="H1396" s="37"/>
      <c r="I1396" s="229"/>
      <c r="J1396" s="37"/>
      <c r="K1396" s="37"/>
      <c r="L1396" s="40"/>
      <c r="M1396" s="230"/>
      <c r="N1396" s="231"/>
      <c r="O1396" s="72"/>
      <c r="P1396" s="72"/>
      <c r="Q1396" s="72"/>
      <c r="R1396" s="72"/>
      <c r="S1396" s="72"/>
      <c r="T1396" s="73"/>
      <c r="U1396" s="35"/>
      <c r="V1396" s="35"/>
      <c r="W1396" s="35"/>
      <c r="X1396" s="35"/>
      <c r="Y1396" s="35"/>
      <c r="Z1396" s="35"/>
      <c r="AA1396" s="35"/>
      <c r="AB1396" s="35"/>
      <c r="AC1396" s="35"/>
      <c r="AD1396" s="35"/>
      <c r="AE1396" s="35"/>
      <c r="AT1396" s="18" t="s">
        <v>193</v>
      </c>
      <c r="AU1396" s="18" t="s">
        <v>85</v>
      </c>
    </row>
    <row r="1397" spans="1:65" s="2" customFormat="1" ht="16.5" customHeight="1">
      <c r="A1397" s="35"/>
      <c r="B1397" s="36"/>
      <c r="C1397" s="254" t="s">
        <v>1219</v>
      </c>
      <c r="D1397" s="254" t="s">
        <v>539</v>
      </c>
      <c r="E1397" s="255" t="s">
        <v>1220</v>
      </c>
      <c r="F1397" s="256" t="s">
        <v>1221</v>
      </c>
      <c r="G1397" s="257" t="s">
        <v>242</v>
      </c>
      <c r="H1397" s="258">
        <v>222.55199999999999</v>
      </c>
      <c r="I1397" s="259"/>
      <c r="J1397" s="260">
        <f>ROUND(I1397*H1397,2)</f>
        <v>0</v>
      </c>
      <c r="K1397" s="256" t="s">
        <v>224</v>
      </c>
      <c r="L1397" s="261"/>
      <c r="M1397" s="262" t="s">
        <v>1</v>
      </c>
      <c r="N1397" s="263" t="s">
        <v>41</v>
      </c>
      <c r="O1397" s="72"/>
      <c r="P1397" s="201">
        <f>O1397*H1397</f>
        <v>0</v>
      </c>
      <c r="Q1397" s="201">
        <v>4.0000000000000002E-4</v>
      </c>
      <c r="R1397" s="201">
        <f>Q1397*H1397</f>
        <v>8.9020799999999997E-2</v>
      </c>
      <c r="S1397" s="201">
        <v>0</v>
      </c>
      <c r="T1397" s="202">
        <f>S1397*H1397</f>
        <v>0</v>
      </c>
      <c r="U1397" s="35"/>
      <c r="V1397" s="35"/>
      <c r="W1397" s="35"/>
      <c r="X1397" s="35"/>
      <c r="Y1397" s="35"/>
      <c r="Z1397" s="35"/>
      <c r="AA1397" s="35"/>
      <c r="AB1397" s="35"/>
      <c r="AC1397" s="35"/>
      <c r="AD1397" s="35"/>
      <c r="AE1397" s="35"/>
      <c r="AR1397" s="203" t="s">
        <v>532</v>
      </c>
      <c r="AT1397" s="203" t="s">
        <v>539</v>
      </c>
      <c r="AU1397" s="203" t="s">
        <v>85</v>
      </c>
      <c r="AY1397" s="18" t="s">
        <v>175</v>
      </c>
      <c r="BE1397" s="204">
        <f>IF(N1397="základní",J1397,0)</f>
        <v>0</v>
      </c>
      <c r="BF1397" s="204">
        <f>IF(N1397="snížená",J1397,0)</f>
        <v>0</v>
      </c>
      <c r="BG1397" s="204">
        <f>IF(N1397="zákl. přenesená",J1397,0)</f>
        <v>0</v>
      </c>
      <c r="BH1397" s="204">
        <f>IF(N1397="sníž. přenesená",J1397,0)</f>
        <v>0</v>
      </c>
      <c r="BI1397" s="204">
        <f>IF(N1397="nulová",J1397,0)</f>
        <v>0</v>
      </c>
      <c r="BJ1397" s="18" t="s">
        <v>83</v>
      </c>
      <c r="BK1397" s="204">
        <f>ROUND(I1397*H1397,2)</f>
        <v>0</v>
      </c>
      <c r="BL1397" s="18" t="s">
        <v>309</v>
      </c>
      <c r="BM1397" s="203" t="s">
        <v>1222</v>
      </c>
    </row>
    <row r="1398" spans="1:65" s="13" customFormat="1" ht="22.5">
      <c r="B1398" s="205"/>
      <c r="C1398" s="206"/>
      <c r="D1398" s="207" t="s">
        <v>184</v>
      </c>
      <c r="E1398" s="208" t="s">
        <v>1</v>
      </c>
      <c r="F1398" s="209" t="s">
        <v>206</v>
      </c>
      <c r="G1398" s="206"/>
      <c r="H1398" s="208" t="s">
        <v>1</v>
      </c>
      <c r="I1398" s="210"/>
      <c r="J1398" s="206"/>
      <c r="K1398" s="206"/>
      <c r="L1398" s="211"/>
      <c r="M1398" s="212"/>
      <c r="N1398" s="213"/>
      <c r="O1398" s="213"/>
      <c r="P1398" s="213"/>
      <c r="Q1398" s="213"/>
      <c r="R1398" s="213"/>
      <c r="S1398" s="213"/>
      <c r="T1398" s="214"/>
      <c r="AT1398" s="215" t="s">
        <v>184</v>
      </c>
      <c r="AU1398" s="215" t="s">
        <v>85</v>
      </c>
      <c r="AV1398" s="13" t="s">
        <v>83</v>
      </c>
      <c r="AW1398" s="13" t="s">
        <v>34</v>
      </c>
      <c r="AX1398" s="13" t="s">
        <v>76</v>
      </c>
      <c r="AY1398" s="215" t="s">
        <v>175</v>
      </c>
    </row>
    <row r="1399" spans="1:65" s="13" customFormat="1" ht="11.25">
      <c r="B1399" s="205"/>
      <c r="C1399" s="206"/>
      <c r="D1399" s="207" t="s">
        <v>184</v>
      </c>
      <c r="E1399" s="208" t="s">
        <v>1</v>
      </c>
      <c r="F1399" s="209" t="s">
        <v>280</v>
      </c>
      <c r="G1399" s="206"/>
      <c r="H1399" s="208" t="s">
        <v>1</v>
      </c>
      <c r="I1399" s="210"/>
      <c r="J1399" s="206"/>
      <c r="K1399" s="206"/>
      <c r="L1399" s="211"/>
      <c r="M1399" s="212"/>
      <c r="N1399" s="213"/>
      <c r="O1399" s="213"/>
      <c r="P1399" s="213"/>
      <c r="Q1399" s="213"/>
      <c r="R1399" s="213"/>
      <c r="S1399" s="213"/>
      <c r="T1399" s="214"/>
      <c r="AT1399" s="215" t="s">
        <v>184</v>
      </c>
      <c r="AU1399" s="215" t="s">
        <v>85</v>
      </c>
      <c r="AV1399" s="13" t="s">
        <v>83</v>
      </c>
      <c r="AW1399" s="13" t="s">
        <v>34</v>
      </c>
      <c r="AX1399" s="13" t="s">
        <v>76</v>
      </c>
      <c r="AY1399" s="215" t="s">
        <v>175</v>
      </c>
    </row>
    <row r="1400" spans="1:65" s="13" customFormat="1" ht="11.25">
      <c r="B1400" s="205"/>
      <c r="C1400" s="206"/>
      <c r="D1400" s="207" t="s">
        <v>184</v>
      </c>
      <c r="E1400" s="208" t="s">
        <v>1</v>
      </c>
      <c r="F1400" s="209" t="s">
        <v>187</v>
      </c>
      <c r="G1400" s="206"/>
      <c r="H1400" s="208" t="s">
        <v>1</v>
      </c>
      <c r="I1400" s="210"/>
      <c r="J1400" s="206"/>
      <c r="K1400" s="206"/>
      <c r="L1400" s="211"/>
      <c r="M1400" s="212"/>
      <c r="N1400" s="213"/>
      <c r="O1400" s="213"/>
      <c r="P1400" s="213"/>
      <c r="Q1400" s="213"/>
      <c r="R1400" s="213"/>
      <c r="S1400" s="213"/>
      <c r="T1400" s="214"/>
      <c r="AT1400" s="215" t="s">
        <v>184</v>
      </c>
      <c r="AU1400" s="215" t="s">
        <v>85</v>
      </c>
      <c r="AV1400" s="13" t="s">
        <v>83</v>
      </c>
      <c r="AW1400" s="13" t="s">
        <v>34</v>
      </c>
      <c r="AX1400" s="13" t="s">
        <v>76</v>
      </c>
      <c r="AY1400" s="215" t="s">
        <v>175</v>
      </c>
    </row>
    <row r="1401" spans="1:65" s="13" customFormat="1" ht="11.25">
      <c r="B1401" s="205"/>
      <c r="C1401" s="206"/>
      <c r="D1401" s="207" t="s">
        <v>184</v>
      </c>
      <c r="E1401" s="208" t="s">
        <v>1</v>
      </c>
      <c r="F1401" s="209" t="s">
        <v>423</v>
      </c>
      <c r="G1401" s="206"/>
      <c r="H1401" s="208" t="s">
        <v>1</v>
      </c>
      <c r="I1401" s="210"/>
      <c r="J1401" s="206"/>
      <c r="K1401" s="206"/>
      <c r="L1401" s="211"/>
      <c r="M1401" s="212"/>
      <c r="N1401" s="213"/>
      <c r="O1401" s="213"/>
      <c r="P1401" s="213"/>
      <c r="Q1401" s="213"/>
      <c r="R1401" s="213"/>
      <c r="S1401" s="213"/>
      <c r="T1401" s="214"/>
      <c r="AT1401" s="215" t="s">
        <v>184</v>
      </c>
      <c r="AU1401" s="215" t="s">
        <v>85</v>
      </c>
      <c r="AV1401" s="13" t="s">
        <v>83</v>
      </c>
      <c r="AW1401" s="13" t="s">
        <v>34</v>
      </c>
      <c r="AX1401" s="13" t="s">
        <v>76</v>
      </c>
      <c r="AY1401" s="215" t="s">
        <v>175</v>
      </c>
    </row>
    <row r="1402" spans="1:65" s="13" customFormat="1" ht="11.25">
      <c r="B1402" s="205"/>
      <c r="C1402" s="206"/>
      <c r="D1402" s="207" t="s">
        <v>184</v>
      </c>
      <c r="E1402" s="208" t="s">
        <v>1</v>
      </c>
      <c r="F1402" s="209" t="s">
        <v>376</v>
      </c>
      <c r="G1402" s="206"/>
      <c r="H1402" s="208" t="s">
        <v>1</v>
      </c>
      <c r="I1402" s="210"/>
      <c r="J1402" s="206"/>
      <c r="K1402" s="206"/>
      <c r="L1402" s="211"/>
      <c r="M1402" s="212"/>
      <c r="N1402" s="213"/>
      <c r="O1402" s="213"/>
      <c r="P1402" s="213"/>
      <c r="Q1402" s="213"/>
      <c r="R1402" s="213"/>
      <c r="S1402" s="213"/>
      <c r="T1402" s="214"/>
      <c r="AT1402" s="215" t="s">
        <v>184</v>
      </c>
      <c r="AU1402" s="215" t="s">
        <v>85</v>
      </c>
      <c r="AV1402" s="13" t="s">
        <v>83</v>
      </c>
      <c r="AW1402" s="13" t="s">
        <v>34</v>
      </c>
      <c r="AX1402" s="13" t="s">
        <v>76</v>
      </c>
      <c r="AY1402" s="215" t="s">
        <v>175</v>
      </c>
    </row>
    <row r="1403" spans="1:65" s="14" customFormat="1" ht="11.25">
      <c r="B1403" s="216"/>
      <c r="C1403" s="217"/>
      <c r="D1403" s="207" t="s">
        <v>184</v>
      </c>
      <c r="E1403" s="218" t="s">
        <v>1</v>
      </c>
      <c r="F1403" s="219" t="s">
        <v>424</v>
      </c>
      <c r="G1403" s="217"/>
      <c r="H1403" s="220">
        <v>4.05</v>
      </c>
      <c r="I1403" s="221"/>
      <c r="J1403" s="217"/>
      <c r="K1403" s="217"/>
      <c r="L1403" s="222"/>
      <c r="M1403" s="223"/>
      <c r="N1403" s="224"/>
      <c r="O1403" s="224"/>
      <c r="P1403" s="224"/>
      <c r="Q1403" s="224"/>
      <c r="R1403" s="224"/>
      <c r="S1403" s="224"/>
      <c r="T1403" s="225"/>
      <c r="AT1403" s="226" t="s">
        <v>184</v>
      </c>
      <c r="AU1403" s="226" t="s">
        <v>85</v>
      </c>
      <c r="AV1403" s="14" t="s">
        <v>85</v>
      </c>
      <c r="AW1403" s="14" t="s">
        <v>34</v>
      </c>
      <c r="AX1403" s="14" t="s">
        <v>76</v>
      </c>
      <c r="AY1403" s="226" t="s">
        <v>175</v>
      </c>
    </row>
    <row r="1404" spans="1:65" s="14" customFormat="1" ht="11.25">
      <c r="B1404" s="216"/>
      <c r="C1404" s="217"/>
      <c r="D1404" s="207" t="s">
        <v>184</v>
      </c>
      <c r="E1404" s="218" t="s">
        <v>1</v>
      </c>
      <c r="F1404" s="219" t="s">
        <v>425</v>
      </c>
      <c r="G1404" s="217"/>
      <c r="H1404" s="220">
        <v>10.4</v>
      </c>
      <c r="I1404" s="221"/>
      <c r="J1404" s="217"/>
      <c r="K1404" s="217"/>
      <c r="L1404" s="222"/>
      <c r="M1404" s="223"/>
      <c r="N1404" s="224"/>
      <c r="O1404" s="224"/>
      <c r="P1404" s="224"/>
      <c r="Q1404" s="224"/>
      <c r="R1404" s="224"/>
      <c r="S1404" s="224"/>
      <c r="T1404" s="225"/>
      <c r="AT1404" s="226" t="s">
        <v>184</v>
      </c>
      <c r="AU1404" s="226" t="s">
        <v>85</v>
      </c>
      <c r="AV1404" s="14" t="s">
        <v>85</v>
      </c>
      <c r="AW1404" s="14" t="s">
        <v>34</v>
      </c>
      <c r="AX1404" s="14" t="s">
        <v>76</v>
      </c>
      <c r="AY1404" s="226" t="s">
        <v>175</v>
      </c>
    </row>
    <row r="1405" spans="1:65" s="14" customFormat="1" ht="11.25">
      <c r="B1405" s="216"/>
      <c r="C1405" s="217"/>
      <c r="D1405" s="207" t="s">
        <v>184</v>
      </c>
      <c r="E1405" s="218" t="s">
        <v>1</v>
      </c>
      <c r="F1405" s="219" t="s">
        <v>426</v>
      </c>
      <c r="G1405" s="217"/>
      <c r="H1405" s="220">
        <v>19.7</v>
      </c>
      <c r="I1405" s="221"/>
      <c r="J1405" s="217"/>
      <c r="K1405" s="217"/>
      <c r="L1405" s="222"/>
      <c r="M1405" s="223"/>
      <c r="N1405" s="224"/>
      <c r="O1405" s="224"/>
      <c r="P1405" s="224"/>
      <c r="Q1405" s="224"/>
      <c r="R1405" s="224"/>
      <c r="S1405" s="224"/>
      <c r="T1405" s="225"/>
      <c r="AT1405" s="226" t="s">
        <v>184</v>
      </c>
      <c r="AU1405" s="226" t="s">
        <v>85</v>
      </c>
      <c r="AV1405" s="14" t="s">
        <v>85</v>
      </c>
      <c r="AW1405" s="14" t="s">
        <v>34</v>
      </c>
      <c r="AX1405" s="14" t="s">
        <v>76</v>
      </c>
      <c r="AY1405" s="226" t="s">
        <v>175</v>
      </c>
    </row>
    <row r="1406" spans="1:65" s="14" customFormat="1" ht="11.25">
      <c r="B1406" s="216"/>
      <c r="C1406" s="217"/>
      <c r="D1406" s="207" t="s">
        <v>184</v>
      </c>
      <c r="E1406" s="218" t="s">
        <v>1</v>
      </c>
      <c r="F1406" s="219" t="s">
        <v>427</v>
      </c>
      <c r="G1406" s="217"/>
      <c r="H1406" s="220">
        <v>4.2</v>
      </c>
      <c r="I1406" s="221"/>
      <c r="J1406" s="217"/>
      <c r="K1406" s="217"/>
      <c r="L1406" s="222"/>
      <c r="M1406" s="223"/>
      <c r="N1406" s="224"/>
      <c r="O1406" s="224"/>
      <c r="P1406" s="224"/>
      <c r="Q1406" s="224"/>
      <c r="R1406" s="224"/>
      <c r="S1406" s="224"/>
      <c r="T1406" s="225"/>
      <c r="AT1406" s="226" t="s">
        <v>184</v>
      </c>
      <c r="AU1406" s="226" t="s">
        <v>85</v>
      </c>
      <c r="AV1406" s="14" t="s">
        <v>85</v>
      </c>
      <c r="AW1406" s="14" t="s">
        <v>34</v>
      </c>
      <c r="AX1406" s="14" t="s">
        <v>76</v>
      </c>
      <c r="AY1406" s="226" t="s">
        <v>175</v>
      </c>
    </row>
    <row r="1407" spans="1:65" s="14" customFormat="1" ht="11.25">
      <c r="B1407" s="216"/>
      <c r="C1407" s="217"/>
      <c r="D1407" s="207" t="s">
        <v>184</v>
      </c>
      <c r="E1407" s="218" t="s">
        <v>1</v>
      </c>
      <c r="F1407" s="219" t="s">
        <v>428</v>
      </c>
      <c r="G1407" s="217"/>
      <c r="H1407" s="220">
        <v>14.25</v>
      </c>
      <c r="I1407" s="221"/>
      <c r="J1407" s="217"/>
      <c r="K1407" s="217"/>
      <c r="L1407" s="222"/>
      <c r="M1407" s="223"/>
      <c r="N1407" s="224"/>
      <c r="O1407" s="224"/>
      <c r="P1407" s="224"/>
      <c r="Q1407" s="224"/>
      <c r="R1407" s="224"/>
      <c r="S1407" s="224"/>
      <c r="T1407" s="225"/>
      <c r="AT1407" s="226" t="s">
        <v>184</v>
      </c>
      <c r="AU1407" s="226" t="s">
        <v>85</v>
      </c>
      <c r="AV1407" s="14" t="s">
        <v>85</v>
      </c>
      <c r="AW1407" s="14" t="s">
        <v>34</v>
      </c>
      <c r="AX1407" s="14" t="s">
        <v>76</v>
      </c>
      <c r="AY1407" s="226" t="s">
        <v>175</v>
      </c>
    </row>
    <row r="1408" spans="1:65" s="15" customFormat="1" ht="11.25">
      <c r="B1408" s="232"/>
      <c r="C1408" s="233"/>
      <c r="D1408" s="207" t="s">
        <v>184</v>
      </c>
      <c r="E1408" s="234" t="s">
        <v>1</v>
      </c>
      <c r="F1408" s="235" t="s">
        <v>290</v>
      </c>
      <c r="G1408" s="233"/>
      <c r="H1408" s="236">
        <v>52.6</v>
      </c>
      <c r="I1408" s="237"/>
      <c r="J1408" s="233"/>
      <c r="K1408" s="233"/>
      <c r="L1408" s="238"/>
      <c r="M1408" s="239"/>
      <c r="N1408" s="240"/>
      <c r="O1408" s="240"/>
      <c r="P1408" s="240"/>
      <c r="Q1408" s="240"/>
      <c r="R1408" s="240"/>
      <c r="S1408" s="240"/>
      <c r="T1408" s="241"/>
      <c r="AT1408" s="242" t="s">
        <v>184</v>
      </c>
      <c r="AU1408" s="242" t="s">
        <v>85</v>
      </c>
      <c r="AV1408" s="15" t="s">
        <v>176</v>
      </c>
      <c r="AW1408" s="15" t="s">
        <v>34</v>
      </c>
      <c r="AX1408" s="15" t="s">
        <v>76</v>
      </c>
      <c r="AY1408" s="242" t="s">
        <v>175</v>
      </c>
    </row>
    <row r="1409" spans="2:51" s="13" customFormat="1" ht="11.25">
      <c r="B1409" s="205"/>
      <c r="C1409" s="206"/>
      <c r="D1409" s="207" t="s">
        <v>184</v>
      </c>
      <c r="E1409" s="208" t="s">
        <v>1</v>
      </c>
      <c r="F1409" s="209" t="s">
        <v>382</v>
      </c>
      <c r="G1409" s="206"/>
      <c r="H1409" s="208" t="s">
        <v>1</v>
      </c>
      <c r="I1409" s="210"/>
      <c r="J1409" s="206"/>
      <c r="K1409" s="206"/>
      <c r="L1409" s="211"/>
      <c r="M1409" s="212"/>
      <c r="N1409" s="213"/>
      <c r="O1409" s="213"/>
      <c r="P1409" s="213"/>
      <c r="Q1409" s="213"/>
      <c r="R1409" s="213"/>
      <c r="S1409" s="213"/>
      <c r="T1409" s="214"/>
      <c r="AT1409" s="215" t="s">
        <v>184</v>
      </c>
      <c r="AU1409" s="215" t="s">
        <v>85</v>
      </c>
      <c r="AV1409" s="13" t="s">
        <v>83</v>
      </c>
      <c r="AW1409" s="13" t="s">
        <v>34</v>
      </c>
      <c r="AX1409" s="13" t="s">
        <v>76</v>
      </c>
      <c r="AY1409" s="215" t="s">
        <v>175</v>
      </c>
    </row>
    <row r="1410" spans="2:51" s="14" customFormat="1" ht="11.25">
      <c r="B1410" s="216"/>
      <c r="C1410" s="217"/>
      <c r="D1410" s="207" t="s">
        <v>184</v>
      </c>
      <c r="E1410" s="218" t="s">
        <v>1</v>
      </c>
      <c r="F1410" s="219" t="s">
        <v>429</v>
      </c>
      <c r="G1410" s="217"/>
      <c r="H1410" s="220">
        <v>20.3</v>
      </c>
      <c r="I1410" s="221"/>
      <c r="J1410" s="217"/>
      <c r="K1410" s="217"/>
      <c r="L1410" s="222"/>
      <c r="M1410" s="223"/>
      <c r="N1410" s="224"/>
      <c r="O1410" s="224"/>
      <c r="P1410" s="224"/>
      <c r="Q1410" s="224"/>
      <c r="R1410" s="224"/>
      <c r="S1410" s="224"/>
      <c r="T1410" s="225"/>
      <c r="AT1410" s="226" t="s">
        <v>184</v>
      </c>
      <c r="AU1410" s="226" t="s">
        <v>85</v>
      </c>
      <c r="AV1410" s="14" t="s">
        <v>85</v>
      </c>
      <c r="AW1410" s="14" t="s">
        <v>34</v>
      </c>
      <c r="AX1410" s="14" t="s">
        <v>76</v>
      </c>
      <c r="AY1410" s="226" t="s">
        <v>175</v>
      </c>
    </row>
    <row r="1411" spans="2:51" s="14" customFormat="1" ht="11.25">
      <c r="B1411" s="216"/>
      <c r="C1411" s="217"/>
      <c r="D1411" s="207" t="s">
        <v>184</v>
      </c>
      <c r="E1411" s="218" t="s">
        <v>1</v>
      </c>
      <c r="F1411" s="219" t="s">
        <v>430</v>
      </c>
      <c r="G1411" s="217"/>
      <c r="H1411" s="220">
        <v>17</v>
      </c>
      <c r="I1411" s="221"/>
      <c r="J1411" s="217"/>
      <c r="K1411" s="217"/>
      <c r="L1411" s="222"/>
      <c r="M1411" s="223"/>
      <c r="N1411" s="224"/>
      <c r="O1411" s="224"/>
      <c r="P1411" s="224"/>
      <c r="Q1411" s="224"/>
      <c r="R1411" s="224"/>
      <c r="S1411" s="224"/>
      <c r="T1411" s="225"/>
      <c r="AT1411" s="226" t="s">
        <v>184</v>
      </c>
      <c r="AU1411" s="226" t="s">
        <v>85</v>
      </c>
      <c r="AV1411" s="14" t="s">
        <v>85</v>
      </c>
      <c r="AW1411" s="14" t="s">
        <v>34</v>
      </c>
      <c r="AX1411" s="14" t="s">
        <v>76</v>
      </c>
      <c r="AY1411" s="226" t="s">
        <v>175</v>
      </c>
    </row>
    <row r="1412" spans="2:51" s="14" customFormat="1" ht="11.25">
      <c r="B1412" s="216"/>
      <c r="C1412" s="217"/>
      <c r="D1412" s="207" t="s">
        <v>184</v>
      </c>
      <c r="E1412" s="218" t="s">
        <v>1</v>
      </c>
      <c r="F1412" s="219" t="s">
        <v>431</v>
      </c>
      <c r="G1412" s="217"/>
      <c r="H1412" s="220">
        <v>4.5999999999999996</v>
      </c>
      <c r="I1412" s="221"/>
      <c r="J1412" s="217"/>
      <c r="K1412" s="217"/>
      <c r="L1412" s="222"/>
      <c r="M1412" s="223"/>
      <c r="N1412" s="224"/>
      <c r="O1412" s="224"/>
      <c r="P1412" s="224"/>
      <c r="Q1412" s="224"/>
      <c r="R1412" s="224"/>
      <c r="S1412" s="224"/>
      <c r="T1412" s="225"/>
      <c r="AT1412" s="226" t="s">
        <v>184</v>
      </c>
      <c r="AU1412" s="226" t="s">
        <v>85</v>
      </c>
      <c r="AV1412" s="14" t="s">
        <v>85</v>
      </c>
      <c r="AW1412" s="14" t="s">
        <v>34</v>
      </c>
      <c r="AX1412" s="14" t="s">
        <v>76</v>
      </c>
      <c r="AY1412" s="226" t="s">
        <v>175</v>
      </c>
    </row>
    <row r="1413" spans="2:51" s="15" customFormat="1" ht="11.25">
      <c r="B1413" s="232"/>
      <c r="C1413" s="233"/>
      <c r="D1413" s="207" t="s">
        <v>184</v>
      </c>
      <c r="E1413" s="234" t="s">
        <v>1</v>
      </c>
      <c r="F1413" s="235" t="s">
        <v>290</v>
      </c>
      <c r="G1413" s="233"/>
      <c r="H1413" s="236">
        <v>41.9</v>
      </c>
      <c r="I1413" s="237"/>
      <c r="J1413" s="233"/>
      <c r="K1413" s="233"/>
      <c r="L1413" s="238"/>
      <c r="M1413" s="239"/>
      <c r="N1413" s="240"/>
      <c r="O1413" s="240"/>
      <c r="P1413" s="240"/>
      <c r="Q1413" s="240"/>
      <c r="R1413" s="240"/>
      <c r="S1413" s="240"/>
      <c r="T1413" s="241"/>
      <c r="AT1413" s="242" t="s">
        <v>184</v>
      </c>
      <c r="AU1413" s="242" t="s">
        <v>85</v>
      </c>
      <c r="AV1413" s="15" t="s">
        <v>176</v>
      </c>
      <c r="AW1413" s="15" t="s">
        <v>34</v>
      </c>
      <c r="AX1413" s="15" t="s">
        <v>76</v>
      </c>
      <c r="AY1413" s="242" t="s">
        <v>175</v>
      </c>
    </row>
    <row r="1414" spans="2:51" s="13" customFormat="1" ht="11.25">
      <c r="B1414" s="205"/>
      <c r="C1414" s="206"/>
      <c r="D1414" s="207" t="s">
        <v>184</v>
      </c>
      <c r="E1414" s="208" t="s">
        <v>1</v>
      </c>
      <c r="F1414" s="209" t="s">
        <v>386</v>
      </c>
      <c r="G1414" s="206"/>
      <c r="H1414" s="208" t="s">
        <v>1</v>
      </c>
      <c r="I1414" s="210"/>
      <c r="J1414" s="206"/>
      <c r="K1414" s="206"/>
      <c r="L1414" s="211"/>
      <c r="M1414" s="212"/>
      <c r="N1414" s="213"/>
      <c r="O1414" s="213"/>
      <c r="P1414" s="213"/>
      <c r="Q1414" s="213"/>
      <c r="R1414" s="213"/>
      <c r="S1414" s="213"/>
      <c r="T1414" s="214"/>
      <c r="AT1414" s="215" t="s">
        <v>184</v>
      </c>
      <c r="AU1414" s="215" t="s">
        <v>85</v>
      </c>
      <c r="AV1414" s="13" t="s">
        <v>83</v>
      </c>
      <c r="AW1414" s="13" t="s">
        <v>34</v>
      </c>
      <c r="AX1414" s="13" t="s">
        <v>76</v>
      </c>
      <c r="AY1414" s="215" t="s">
        <v>175</v>
      </c>
    </row>
    <row r="1415" spans="2:51" s="14" customFormat="1" ht="11.25">
      <c r="B1415" s="216"/>
      <c r="C1415" s="217"/>
      <c r="D1415" s="207" t="s">
        <v>184</v>
      </c>
      <c r="E1415" s="218" t="s">
        <v>1</v>
      </c>
      <c r="F1415" s="219" t="s">
        <v>432</v>
      </c>
      <c r="G1415" s="217"/>
      <c r="H1415" s="220">
        <v>2.65</v>
      </c>
      <c r="I1415" s="221"/>
      <c r="J1415" s="217"/>
      <c r="K1415" s="217"/>
      <c r="L1415" s="222"/>
      <c r="M1415" s="223"/>
      <c r="N1415" s="224"/>
      <c r="O1415" s="224"/>
      <c r="P1415" s="224"/>
      <c r="Q1415" s="224"/>
      <c r="R1415" s="224"/>
      <c r="S1415" s="224"/>
      <c r="T1415" s="225"/>
      <c r="AT1415" s="226" t="s">
        <v>184</v>
      </c>
      <c r="AU1415" s="226" t="s">
        <v>85</v>
      </c>
      <c r="AV1415" s="14" t="s">
        <v>85</v>
      </c>
      <c r="AW1415" s="14" t="s">
        <v>34</v>
      </c>
      <c r="AX1415" s="14" t="s">
        <v>76</v>
      </c>
      <c r="AY1415" s="226" t="s">
        <v>175</v>
      </c>
    </row>
    <row r="1416" spans="2:51" s="15" customFormat="1" ht="11.25">
      <c r="B1416" s="232"/>
      <c r="C1416" s="233"/>
      <c r="D1416" s="207" t="s">
        <v>184</v>
      </c>
      <c r="E1416" s="234" t="s">
        <v>1</v>
      </c>
      <c r="F1416" s="235" t="s">
        <v>290</v>
      </c>
      <c r="G1416" s="233"/>
      <c r="H1416" s="236">
        <v>2.65</v>
      </c>
      <c r="I1416" s="237"/>
      <c r="J1416" s="233"/>
      <c r="K1416" s="233"/>
      <c r="L1416" s="238"/>
      <c r="M1416" s="239"/>
      <c r="N1416" s="240"/>
      <c r="O1416" s="240"/>
      <c r="P1416" s="240"/>
      <c r="Q1416" s="240"/>
      <c r="R1416" s="240"/>
      <c r="S1416" s="240"/>
      <c r="T1416" s="241"/>
      <c r="AT1416" s="242" t="s">
        <v>184</v>
      </c>
      <c r="AU1416" s="242" t="s">
        <v>85</v>
      </c>
      <c r="AV1416" s="15" t="s">
        <v>176</v>
      </c>
      <c r="AW1416" s="15" t="s">
        <v>34</v>
      </c>
      <c r="AX1416" s="15" t="s">
        <v>76</v>
      </c>
      <c r="AY1416" s="242" t="s">
        <v>175</v>
      </c>
    </row>
    <row r="1417" spans="2:51" s="13" customFormat="1" ht="11.25">
      <c r="B1417" s="205"/>
      <c r="C1417" s="206"/>
      <c r="D1417" s="207" t="s">
        <v>184</v>
      </c>
      <c r="E1417" s="208" t="s">
        <v>1</v>
      </c>
      <c r="F1417" s="209" t="s">
        <v>187</v>
      </c>
      <c r="G1417" s="206"/>
      <c r="H1417" s="208" t="s">
        <v>1</v>
      </c>
      <c r="I1417" s="210"/>
      <c r="J1417" s="206"/>
      <c r="K1417" s="206"/>
      <c r="L1417" s="211"/>
      <c r="M1417" s="212"/>
      <c r="N1417" s="213"/>
      <c r="O1417" s="213"/>
      <c r="P1417" s="213"/>
      <c r="Q1417" s="213"/>
      <c r="R1417" s="213"/>
      <c r="S1417" s="213"/>
      <c r="T1417" s="214"/>
      <c r="AT1417" s="215" t="s">
        <v>184</v>
      </c>
      <c r="AU1417" s="215" t="s">
        <v>85</v>
      </c>
      <c r="AV1417" s="13" t="s">
        <v>83</v>
      </c>
      <c r="AW1417" s="13" t="s">
        <v>34</v>
      </c>
      <c r="AX1417" s="13" t="s">
        <v>76</v>
      </c>
      <c r="AY1417" s="215" t="s">
        <v>175</v>
      </c>
    </row>
    <row r="1418" spans="2:51" s="13" customFormat="1" ht="11.25">
      <c r="B1418" s="205"/>
      <c r="C1418" s="206"/>
      <c r="D1418" s="207" t="s">
        <v>184</v>
      </c>
      <c r="E1418" s="208" t="s">
        <v>1</v>
      </c>
      <c r="F1418" s="209" t="s">
        <v>1223</v>
      </c>
      <c r="G1418" s="206"/>
      <c r="H1418" s="208" t="s">
        <v>1</v>
      </c>
      <c r="I1418" s="210"/>
      <c r="J1418" s="206"/>
      <c r="K1418" s="206"/>
      <c r="L1418" s="211"/>
      <c r="M1418" s="212"/>
      <c r="N1418" s="213"/>
      <c r="O1418" s="213"/>
      <c r="P1418" s="213"/>
      <c r="Q1418" s="213"/>
      <c r="R1418" s="213"/>
      <c r="S1418" s="213"/>
      <c r="T1418" s="214"/>
      <c r="AT1418" s="215" t="s">
        <v>184</v>
      </c>
      <c r="AU1418" s="215" t="s">
        <v>85</v>
      </c>
      <c r="AV1418" s="13" t="s">
        <v>83</v>
      </c>
      <c r="AW1418" s="13" t="s">
        <v>34</v>
      </c>
      <c r="AX1418" s="13" t="s">
        <v>76</v>
      </c>
      <c r="AY1418" s="215" t="s">
        <v>175</v>
      </c>
    </row>
    <row r="1419" spans="2:51" s="13" customFormat="1" ht="11.25">
      <c r="B1419" s="205"/>
      <c r="C1419" s="206"/>
      <c r="D1419" s="207" t="s">
        <v>184</v>
      </c>
      <c r="E1419" s="208" t="s">
        <v>1</v>
      </c>
      <c r="F1419" s="209" t="s">
        <v>395</v>
      </c>
      <c r="G1419" s="206"/>
      <c r="H1419" s="208" t="s">
        <v>1</v>
      </c>
      <c r="I1419" s="210"/>
      <c r="J1419" s="206"/>
      <c r="K1419" s="206"/>
      <c r="L1419" s="211"/>
      <c r="M1419" s="212"/>
      <c r="N1419" s="213"/>
      <c r="O1419" s="213"/>
      <c r="P1419" s="213"/>
      <c r="Q1419" s="213"/>
      <c r="R1419" s="213"/>
      <c r="S1419" s="213"/>
      <c r="T1419" s="214"/>
      <c r="AT1419" s="215" t="s">
        <v>184</v>
      </c>
      <c r="AU1419" s="215" t="s">
        <v>85</v>
      </c>
      <c r="AV1419" s="13" t="s">
        <v>83</v>
      </c>
      <c r="AW1419" s="13" t="s">
        <v>34</v>
      </c>
      <c r="AX1419" s="13" t="s">
        <v>76</v>
      </c>
      <c r="AY1419" s="215" t="s">
        <v>175</v>
      </c>
    </row>
    <row r="1420" spans="2:51" s="14" customFormat="1" ht="11.25">
      <c r="B1420" s="216"/>
      <c r="C1420" s="217"/>
      <c r="D1420" s="207" t="s">
        <v>184</v>
      </c>
      <c r="E1420" s="218" t="s">
        <v>1</v>
      </c>
      <c r="F1420" s="219" t="s">
        <v>437</v>
      </c>
      <c r="G1420" s="217"/>
      <c r="H1420" s="220">
        <v>3.7</v>
      </c>
      <c r="I1420" s="221"/>
      <c r="J1420" s="217"/>
      <c r="K1420" s="217"/>
      <c r="L1420" s="222"/>
      <c r="M1420" s="223"/>
      <c r="N1420" s="224"/>
      <c r="O1420" s="224"/>
      <c r="P1420" s="224"/>
      <c r="Q1420" s="224"/>
      <c r="R1420" s="224"/>
      <c r="S1420" s="224"/>
      <c r="T1420" s="225"/>
      <c r="AT1420" s="226" t="s">
        <v>184</v>
      </c>
      <c r="AU1420" s="226" t="s">
        <v>85</v>
      </c>
      <c r="AV1420" s="14" t="s">
        <v>85</v>
      </c>
      <c r="AW1420" s="14" t="s">
        <v>34</v>
      </c>
      <c r="AX1420" s="14" t="s">
        <v>76</v>
      </c>
      <c r="AY1420" s="226" t="s">
        <v>175</v>
      </c>
    </row>
    <row r="1421" spans="2:51" s="14" customFormat="1" ht="11.25">
      <c r="B1421" s="216"/>
      <c r="C1421" s="217"/>
      <c r="D1421" s="207" t="s">
        <v>184</v>
      </c>
      <c r="E1421" s="218" t="s">
        <v>1</v>
      </c>
      <c r="F1421" s="219" t="s">
        <v>438</v>
      </c>
      <c r="G1421" s="217"/>
      <c r="H1421" s="220">
        <v>2.7</v>
      </c>
      <c r="I1421" s="221"/>
      <c r="J1421" s="217"/>
      <c r="K1421" s="217"/>
      <c r="L1421" s="222"/>
      <c r="M1421" s="223"/>
      <c r="N1421" s="224"/>
      <c r="O1421" s="224"/>
      <c r="P1421" s="224"/>
      <c r="Q1421" s="224"/>
      <c r="R1421" s="224"/>
      <c r="S1421" s="224"/>
      <c r="T1421" s="225"/>
      <c r="AT1421" s="226" t="s">
        <v>184</v>
      </c>
      <c r="AU1421" s="226" t="s">
        <v>85</v>
      </c>
      <c r="AV1421" s="14" t="s">
        <v>85</v>
      </c>
      <c r="AW1421" s="14" t="s">
        <v>34</v>
      </c>
      <c r="AX1421" s="14" t="s">
        <v>76</v>
      </c>
      <c r="AY1421" s="226" t="s">
        <v>175</v>
      </c>
    </row>
    <row r="1422" spans="2:51" s="14" customFormat="1" ht="11.25">
      <c r="B1422" s="216"/>
      <c r="C1422" s="217"/>
      <c r="D1422" s="207" t="s">
        <v>184</v>
      </c>
      <c r="E1422" s="218" t="s">
        <v>1</v>
      </c>
      <c r="F1422" s="219" t="s">
        <v>439</v>
      </c>
      <c r="G1422" s="217"/>
      <c r="H1422" s="220">
        <v>1.5</v>
      </c>
      <c r="I1422" s="221"/>
      <c r="J1422" s="217"/>
      <c r="K1422" s="217"/>
      <c r="L1422" s="222"/>
      <c r="M1422" s="223"/>
      <c r="N1422" s="224"/>
      <c r="O1422" s="224"/>
      <c r="P1422" s="224"/>
      <c r="Q1422" s="224"/>
      <c r="R1422" s="224"/>
      <c r="S1422" s="224"/>
      <c r="T1422" s="225"/>
      <c r="AT1422" s="226" t="s">
        <v>184</v>
      </c>
      <c r="AU1422" s="226" t="s">
        <v>85</v>
      </c>
      <c r="AV1422" s="14" t="s">
        <v>85</v>
      </c>
      <c r="AW1422" s="14" t="s">
        <v>34</v>
      </c>
      <c r="AX1422" s="14" t="s">
        <v>76</v>
      </c>
      <c r="AY1422" s="226" t="s">
        <v>175</v>
      </c>
    </row>
    <row r="1423" spans="2:51" s="14" customFormat="1" ht="11.25">
      <c r="B1423" s="216"/>
      <c r="C1423" s="217"/>
      <c r="D1423" s="207" t="s">
        <v>184</v>
      </c>
      <c r="E1423" s="218" t="s">
        <v>1</v>
      </c>
      <c r="F1423" s="219" t="s">
        <v>440</v>
      </c>
      <c r="G1423" s="217"/>
      <c r="H1423" s="220">
        <v>2.2999999999999998</v>
      </c>
      <c r="I1423" s="221"/>
      <c r="J1423" s="217"/>
      <c r="K1423" s="217"/>
      <c r="L1423" s="222"/>
      <c r="M1423" s="223"/>
      <c r="N1423" s="224"/>
      <c r="O1423" s="224"/>
      <c r="P1423" s="224"/>
      <c r="Q1423" s="224"/>
      <c r="R1423" s="224"/>
      <c r="S1423" s="224"/>
      <c r="T1423" s="225"/>
      <c r="AT1423" s="226" t="s">
        <v>184</v>
      </c>
      <c r="AU1423" s="226" t="s">
        <v>85</v>
      </c>
      <c r="AV1423" s="14" t="s">
        <v>85</v>
      </c>
      <c r="AW1423" s="14" t="s">
        <v>34</v>
      </c>
      <c r="AX1423" s="14" t="s">
        <v>76</v>
      </c>
      <c r="AY1423" s="226" t="s">
        <v>175</v>
      </c>
    </row>
    <row r="1424" spans="2:51" s="14" customFormat="1" ht="11.25">
      <c r="B1424" s="216"/>
      <c r="C1424" s="217"/>
      <c r="D1424" s="207" t="s">
        <v>184</v>
      </c>
      <c r="E1424" s="218" t="s">
        <v>1</v>
      </c>
      <c r="F1424" s="219" t="s">
        <v>441</v>
      </c>
      <c r="G1424" s="217"/>
      <c r="H1424" s="220">
        <v>1.8</v>
      </c>
      <c r="I1424" s="221"/>
      <c r="J1424" s="217"/>
      <c r="K1424" s="217"/>
      <c r="L1424" s="222"/>
      <c r="M1424" s="223"/>
      <c r="N1424" s="224"/>
      <c r="O1424" s="224"/>
      <c r="P1424" s="224"/>
      <c r="Q1424" s="224"/>
      <c r="R1424" s="224"/>
      <c r="S1424" s="224"/>
      <c r="T1424" s="225"/>
      <c r="AT1424" s="226" t="s">
        <v>184</v>
      </c>
      <c r="AU1424" s="226" t="s">
        <v>85</v>
      </c>
      <c r="AV1424" s="14" t="s">
        <v>85</v>
      </c>
      <c r="AW1424" s="14" t="s">
        <v>34</v>
      </c>
      <c r="AX1424" s="14" t="s">
        <v>76</v>
      </c>
      <c r="AY1424" s="226" t="s">
        <v>175</v>
      </c>
    </row>
    <row r="1425" spans="2:51" s="14" customFormat="1" ht="11.25">
      <c r="B1425" s="216"/>
      <c r="C1425" s="217"/>
      <c r="D1425" s="207" t="s">
        <v>184</v>
      </c>
      <c r="E1425" s="218" t="s">
        <v>1</v>
      </c>
      <c r="F1425" s="219" t="s">
        <v>442</v>
      </c>
      <c r="G1425" s="217"/>
      <c r="H1425" s="220">
        <v>1.7</v>
      </c>
      <c r="I1425" s="221"/>
      <c r="J1425" s="217"/>
      <c r="K1425" s="217"/>
      <c r="L1425" s="222"/>
      <c r="M1425" s="223"/>
      <c r="N1425" s="224"/>
      <c r="O1425" s="224"/>
      <c r="P1425" s="224"/>
      <c r="Q1425" s="224"/>
      <c r="R1425" s="224"/>
      <c r="S1425" s="224"/>
      <c r="T1425" s="225"/>
      <c r="AT1425" s="226" t="s">
        <v>184</v>
      </c>
      <c r="AU1425" s="226" t="s">
        <v>85</v>
      </c>
      <c r="AV1425" s="14" t="s">
        <v>85</v>
      </c>
      <c r="AW1425" s="14" t="s">
        <v>34</v>
      </c>
      <c r="AX1425" s="14" t="s">
        <v>76</v>
      </c>
      <c r="AY1425" s="226" t="s">
        <v>175</v>
      </c>
    </row>
    <row r="1426" spans="2:51" s="15" customFormat="1" ht="11.25">
      <c r="B1426" s="232"/>
      <c r="C1426" s="233"/>
      <c r="D1426" s="207" t="s">
        <v>184</v>
      </c>
      <c r="E1426" s="234" t="s">
        <v>1</v>
      </c>
      <c r="F1426" s="235" t="s">
        <v>290</v>
      </c>
      <c r="G1426" s="233"/>
      <c r="H1426" s="236">
        <v>13.7</v>
      </c>
      <c r="I1426" s="237"/>
      <c r="J1426" s="233"/>
      <c r="K1426" s="233"/>
      <c r="L1426" s="238"/>
      <c r="M1426" s="239"/>
      <c r="N1426" s="240"/>
      <c r="O1426" s="240"/>
      <c r="P1426" s="240"/>
      <c r="Q1426" s="240"/>
      <c r="R1426" s="240"/>
      <c r="S1426" s="240"/>
      <c r="T1426" s="241"/>
      <c r="AT1426" s="242" t="s">
        <v>184</v>
      </c>
      <c r="AU1426" s="242" t="s">
        <v>85</v>
      </c>
      <c r="AV1426" s="15" t="s">
        <v>176</v>
      </c>
      <c r="AW1426" s="15" t="s">
        <v>34</v>
      </c>
      <c r="AX1426" s="15" t="s">
        <v>76</v>
      </c>
      <c r="AY1426" s="242" t="s">
        <v>175</v>
      </c>
    </row>
    <row r="1427" spans="2:51" s="13" customFormat="1" ht="11.25">
      <c r="B1427" s="205"/>
      <c r="C1427" s="206"/>
      <c r="D1427" s="207" t="s">
        <v>184</v>
      </c>
      <c r="E1427" s="208" t="s">
        <v>1</v>
      </c>
      <c r="F1427" s="209" t="s">
        <v>402</v>
      </c>
      <c r="G1427" s="206"/>
      <c r="H1427" s="208" t="s">
        <v>1</v>
      </c>
      <c r="I1427" s="210"/>
      <c r="J1427" s="206"/>
      <c r="K1427" s="206"/>
      <c r="L1427" s="211"/>
      <c r="M1427" s="212"/>
      <c r="N1427" s="213"/>
      <c r="O1427" s="213"/>
      <c r="P1427" s="213"/>
      <c r="Q1427" s="213"/>
      <c r="R1427" s="213"/>
      <c r="S1427" s="213"/>
      <c r="T1427" s="214"/>
      <c r="AT1427" s="215" t="s">
        <v>184</v>
      </c>
      <c r="AU1427" s="215" t="s">
        <v>85</v>
      </c>
      <c r="AV1427" s="13" t="s">
        <v>83</v>
      </c>
      <c r="AW1427" s="13" t="s">
        <v>34</v>
      </c>
      <c r="AX1427" s="13" t="s">
        <v>76</v>
      </c>
      <c r="AY1427" s="215" t="s">
        <v>175</v>
      </c>
    </row>
    <row r="1428" spans="2:51" s="14" customFormat="1" ht="11.25">
      <c r="B1428" s="216"/>
      <c r="C1428" s="217"/>
      <c r="D1428" s="207" t="s">
        <v>184</v>
      </c>
      <c r="E1428" s="218" t="s">
        <v>1</v>
      </c>
      <c r="F1428" s="219" t="s">
        <v>443</v>
      </c>
      <c r="G1428" s="217"/>
      <c r="H1428" s="220">
        <v>6</v>
      </c>
      <c r="I1428" s="221"/>
      <c r="J1428" s="217"/>
      <c r="K1428" s="217"/>
      <c r="L1428" s="222"/>
      <c r="M1428" s="223"/>
      <c r="N1428" s="224"/>
      <c r="O1428" s="224"/>
      <c r="P1428" s="224"/>
      <c r="Q1428" s="224"/>
      <c r="R1428" s="224"/>
      <c r="S1428" s="224"/>
      <c r="T1428" s="225"/>
      <c r="AT1428" s="226" t="s">
        <v>184</v>
      </c>
      <c r="AU1428" s="226" t="s">
        <v>85</v>
      </c>
      <c r="AV1428" s="14" t="s">
        <v>85</v>
      </c>
      <c r="AW1428" s="14" t="s">
        <v>34</v>
      </c>
      <c r="AX1428" s="14" t="s">
        <v>76</v>
      </c>
      <c r="AY1428" s="226" t="s">
        <v>175</v>
      </c>
    </row>
    <row r="1429" spans="2:51" s="15" customFormat="1" ht="11.25">
      <c r="B1429" s="232"/>
      <c r="C1429" s="233"/>
      <c r="D1429" s="207" t="s">
        <v>184</v>
      </c>
      <c r="E1429" s="234" t="s">
        <v>1</v>
      </c>
      <c r="F1429" s="235" t="s">
        <v>290</v>
      </c>
      <c r="G1429" s="233"/>
      <c r="H1429" s="236">
        <v>6</v>
      </c>
      <c r="I1429" s="237"/>
      <c r="J1429" s="233"/>
      <c r="K1429" s="233"/>
      <c r="L1429" s="238"/>
      <c r="M1429" s="239"/>
      <c r="N1429" s="240"/>
      <c r="O1429" s="240"/>
      <c r="P1429" s="240"/>
      <c r="Q1429" s="240"/>
      <c r="R1429" s="240"/>
      <c r="S1429" s="240"/>
      <c r="T1429" s="241"/>
      <c r="AT1429" s="242" t="s">
        <v>184</v>
      </c>
      <c r="AU1429" s="242" t="s">
        <v>85</v>
      </c>
      <c r="AV1429" s="15" t="s">
        <v>176</v>
      </c>
      <c r="AW1429" s="15" t="s">
        <v>34</v>
      </c>
      <c r="AX1429" s="15" t="s">
        <v>76</v>
      </c>
      <c r="AY1429" s="242" t="s">
        <v>175</v>
      </c>
    </row>
    <row r="1430" spans="2:51" s="13" customFormat="1" ht="11.25">
      <c r="B1430" s="205"/>
      <c r="C1430" s="206"/>
      <c r="D1430" s="207" t="s">
        <v>184</v>
      </c>
      <c r="E1430" s="208" t="s">
        <v>1</v>
      </c>
      <c r="F1430" s="209" t="s">
        <v>404</v>
      </c>
      <c r="G1430" s="206"/>
      <c r="H1430" s="208" t="s">
        <v>1</v>
      </c>
      <c r="I1430" s="210"/>
      <c r="J1430" s="206"/>
      <c r="K1430" s="206"/>
      <c r="L1430" s="211"/>
      <c r="M1430" s="212"/>
      <c r="N1430" s="213"/>
      <c r="O1430" s="213"/>
      <c r="P1430" s="213"/>
      <c r="Q1430" s="213"/>
      <c r="R1430" s="213"/>
      <c r="S1430" s="213"/>
      <c r="T1430" s="214"/>
      <c r="AT1430" s="215" t="s">
        <v>184</v>
      </c>
      <c r="AU1430" s="215" t="s">
        <v>85</v>
      </c>
      <c r="AV1430" s="13" t="s">
        <v>83</v>
      </c>
      <c r="AW1430" s="13" t="s">
        <v>34</v>
      </c>
      <c r="AX1430" s="13" t="s">
        <v>76</v>
      </c>
      <c r="AY1430" s="215" t="s">
        <v>175</v>
      </c>
    </row>
    <row r="1431" spans="2:51" s="14" customFormat="1" ht="11.25">
      <c r="B1431" s="216"/>
      <c r="C1431" s="217"/>
      <c r="D1431" s="207" t="s">
        <v>184</v>
      </c>
      <c r="E1431" s="218" t="s">
        <v>1</v>
      </c>
      <c r="F1431" s="219" t="s">
        <v>444</v>
      </c>
      <c r="G1431" s="217"/>
      <c r="H1431" s="220">
        <v>1.8</v>
      </c>
      <c r="I1431" s="221"/>
      <c r="J1431" s="217"/>
      <c r="K1431" s="217"/>
      <c r="L1431" s="222"/>
      <c r="M1431" s="223"/>
      <c r="N1431" s="224"/>
      <c r="O1431" s="224"/>
      <c r="P1431" s="224"/>
      <c r="Q1431" s="224"/>
      <c r="R1431" s="224"/>
      <c r="S1431" s="224"/>
      <c r="T1431" s="225"/>
      <c r="AT1431" s="226" t="s">
        <v>184</v>
      </c>
      <c r="AU1431" s="226" t="s">
        <v>85</v>
      </c>
      <c r="AV1431" s="14" t="s">
        <v>85</v>
      </c>
      <c r="AW1431" s="14" t="s">
        <v>34</v>
      </c>
      <c r="AX1431" s="14" t="s">
        <v>76</v>
      </c>
      <c r="AY1431" s="226" t="s">
        <v>175</v>
      </c>
    </row>
    <row r="1432" spans="2:51" s="15" customFormat="1" ht="11.25">
      <c r="B1432" s="232"/>
      <c r="C1432" s="233"/>
      <c r="D1432" s="207" t="s">
        <v>184</v>
      </c>
      <c r="E1432" s="234" t="s">
        <v>1</v>
      </c>
      <c r="F1432" s="235" t="s">
        <v>290</v>
      </c>
      <c r="G1432" s="233"/>
      <c r="H1432" s="236">
        <v>1.8</v>
      </c>
      <c r="I1432" s="237"/>
      <c r="J1432" s="233"/>
      <c r="K1432" s="233"/>
      <c r="L1432" s="238"/>
      <c r="M1432" s="239"/>
      <c r="N1432" s="240"/>
      <c r="O1432" s="240"/>
      <c r="P1432" s="240"/>
      <c r="Q1432" s="240"/>
      <c r="R1432" s="240"/>
      <c r="S1432" s="240"/>
      <c r="T1432" s="241"/>
      <c r="AT1432" s="242" t="s">
        <v>184</v>
      </c>
      <c r="AU1432" s="242" t="s">
        <v>85</v>
      </c>
      <c r="AV1432" s="15" t="s">
        <v>176</v>
      </c>
      <c r="AW1432" s="15" t="s">
        <v>34</v>
      </c>
      <c r="AX1432" s="15" t="s">
        <v>76</v>
      </c>
      <c r="AY1432" s="242" t="s">
        <v>175</v>
      </c>
    </row>
    <row r="1433" spans="2:51" s="13" customFormat="1" ht="11.25">
      <c r="B1433" s="205"/>
      <c r="C1433" s="206"/>
      <c r="D1433" s="207" t="s">
        <v>184</v>
      </c>
      <c r="E1433" s="208" t="s">
        <v>1</v>
      </c>
      <c r="F1433" s="209" t="s">
        <v>406</v>
      </c>
      <c r="G1433" s="206"/>
      <c r="H1433" s="208" t="s">
        <v>1</v>
      </c>
      <c r="I1433" s="210"/>
      <c r="J1433" s="206"/>
      <c r="K1433" s="206"/>
      <c r="L1433" s="211"/>
      <c r="M1433" s="212"/>
      <c r="N1433" s="213"/>
      <c r="O1433" s="213"/>
      <c r="P1433" s="213"/>
      <c r="Q1433" s="213"/>
      <c r="R1433" s="213"/>
      <c r="S1433" s="213"/>
      <c r="T1433" s="214"/>
      <c r="AT1433" s="215" t="s">
        <v>184</v>
      </c>
      <c r="AU1433" s="215" t="s">
        <v>85</v>
      </c>
      <c r="AV1433" s="13" t="s">
        <v>83</v>
      </c>
      <c r="AW1433" s="13" t="s">
        <v>34</v>
      </c>
      <c r="AX1433" s="13" t="s">
        <v>76</v>
      </c>
      <c r="AY1433" s="215" t="s">
        <v>175</v>
      </c>
    </row>
    <row r="1434" spans="2:51" s="14" customFormat="1" ht="11.25">
      <c r="B1434" s="216"/>
      <c r="C1434" s="217"/>
      <c r="D1434" s="207" t="s">
        <v>184</v>
      </c>
      <c r="E1434" s="218" t="s">
        <v>1</v>
      </c>
      <c r="F1434" s="219" t="s">
        <v>445</v>
      </c>
      <c r="G1434" s="217"/>
      <c r="H1434" s="220">
        <v>10.6</v>
      </c>
      <c r="I1434" s="221"/>
      <c r="J1434" s="217"/>
      <c r="K1434" s="217"/>
      <c r="L1434" s="222"/>
      <c r="M1434" s="223"/>
      <c r="N1434" s="224"/>
      <c r="O1434" s="224"/>
      <c r="P1434" s="224"/>
      <c r="Q1434" s="224"/>
      <c r="R1434" s="224"/>
      <c r="S1434" s="224"/>
      <c r="T1434" s="225"/>
      <c r="AT1434" s="226" t="s">
        <v>184</v>
      </c>
      <c r="AU1434" s="226" t="s">
        <v>85</v>
      </c>
      <c r="AV1434" s="14" t="s">
        <v>85</v>
      </c>
      <c r="AW1434" s="14" t="s">
        <v>34</v>
      </c>
      <c r="AX1434" s="14" t="s">
        <v>76</v>
      </c>
      <c r="AY1434" s="226" t="s">
        <v>175</v>
      </c>
    </row>
    <row r="1435" spans="2:51" s="15" customFormat="1" ht="11.25">
      <c r="B1435" s="232"/>
      <c r="C1435" s="233"/>
      <c r="D1435" s="207" t="s">
        <v>184</v>
      </c>
      <c r="E1435" s="234" t="s">
        <v>1</v>
      </c>
      <c r="F1435" s="235" t="s">
        <v>290</v>
      </c>
      <c r="G1435" s="233"/>
      <c r="H1435" s="236">
        <v>10.6</v>
      </c>
      <c r="I1435" s="237"/>
      <c r="J1435" s="233"/>
      <c r="K1435" s="233"/>
      <c r="L1435" s="238"/>
      <c r="M1435" s="239"/>
      <c r="N1435" s="240"/>
      <c r="O1435" s="240"/>
      <c r="P1435" s="240"/>
      <c r="Q1435" s="240"/>
      <c r="R1435" s="240"/>
      <c r="S1435" s="240"/>
      <c r="T1435" s="241"/>
      <c r="AT1435" s="242" t="s">
        <v>184</v>
      </c>
      <c r="AU1435" s="242" t="s">
        <v>85</v>
      </c>
      <c r="AV1435" s="15" t="s">
        <v>176</v>
      </c>
      <c r="AW1435" s="15" t="s">
        <v>34</v>
      </c>
      <c r="AX1435" s="15" t="s">
        <v>76</v>
      </c>
      <c r="AY1435" s="242" t="s">
        <v>175</v>
      </c>
    </row>
    <row r="1436" spans="2:51" s="13" customFormat="1" ht="11.25">
      <c r="B1436" s="205"/>
      <c r="C1436" s="206"/>
      <c r="D1436" s="207" t="s">
        <v>184</v>
      </c>
      <c r="E1436" s="208" t="s">
        <v>1</v>
      </c>
      <c r="F1436" s="209" t="s">
        <v>187</v>
      </c>
      <c r="G1436" s="206"/>
      <c r="H1436" s="208" t="s">
        <v>1</v>
      </c>
      <c r="I1436" s="210"/>
      <c r="J1436" s="206"/>
      <c r="K1436" s="206"/>
      <c r="L1436" s="211"/>
      <c r="M1436" s="212"/>
      <c r="N1436" s="213"/>
      <c r="O1436" s="213"/>
      <c r="P1436" s="213"/>
      <c r="Q1436" s="213"/>
      <c r="R1436" s="213"/>
      <c r="S1436" s="213"/>
      <c r="T1436" s="214"/>
      <c r="AT1436" s="215" t="s">
        <v>184</v>
      </c>
      <c r="AU1436" s="215" t="s">
        <v>85</v>
      </c>
      <c r="AV1436" s="13" t="s">
        <v>83</v>
      </c>
      <c r="AW1436" s="13" t="s">
        <v>34</v>
      </c>
      <c r="AX1436" s="13" t="s">
        <v>76</v>
      </c>
      <c r="AY1436" s="215" t="s">
        <v>175</v>
      </c>
    </row>
    <row r="1437" spans="2:51" s="13" customFormat="1" ht="11.25">
      <c r="B1437" s="205"/>
      <c r="C1437" s="206"/>
      <c r="D1437" s="207" t="s">
        <v>184</v>
      </c>
      <c r="E1437" s="208" t="s">
        <v>1</v>
      </c>
      <c r="F1437" s="209" t="s">
        <v>446</v>
      </c>
      <c r="G1437" s="206"/>
      <c r="H1437" s="208" t="s">
        <v>1</v>
      </c>
      <c r="I1437" s="210"/>
      <c r="J1437" s="206"/>
      <c r="K1437" s="206"/>
      <c r="L1437" s="211"/>
      <c r="M1437" s="212"/>
      <c r="N1437" s="213"/>
      <c r="O1437" s="213"/>
      <c r="P1437" s="213"/>
      <c r="Q1437" s="213"/>
      <c r="R1437" s="213"/>
      <c r="S1437" s="213"/>
      <c r="T1437" s="214"/>
      <c r="AT1437" s="215" t="s">
        <v>184</v>
      </c>
      <c r="AU1437" s="215" t="s">
        <v>85</v>
      </c>
      <c r="AV1437" s="13" t="s">
        <v>83</v>
      </c>
      <c r="AW1437" s="13" t="s">
        <v>34</v>
      </c>
      <c r="AX1437" s="13" t="s">
        <v>76</v>
      </c>
      <c r="AY1437" s="215" t="s">
        <v>175</v>
      </c>
    </row>
    <row r="1438" spans="2:51" s="14" customFormat="1" ht="11.25">
      <c r="B1438" s="216"/>
      <c r="C1438" s="217"/>
      <c r="D1438" s="207" t="s">
        <v>184</v>
      </c>
      <c r="E1438" s="218" t="s">
        <v>1</v>
      </c>
      <c r="F1438" s="219" t="s">
        <v>447</v>
      </c>
      <c r="G1438" s="217"/>
      <c r="H1438" s="220">
        <v>10.6</v>
      </c>
      <c r="I1438" s="221"/>
      <c r="J1438" s="217"/>
      <c r="K1438" s="217"/>
      <c r="L1438" s="222"/>
      <c r="M1438" s="223"/>
      <c r="N1438" s="224"/>
      <c r="O1438" s="224"/>
      <c r="P1438" s="224"/>
      <c r="Q1438" s="224"/>
      <c r="R1438" s="224"/>
      <c r="S1438" s="224"/>
      <c r="T1438" s="225"/>
      <c r="AT1438" s="226" t="s">
        <v>184</v>
      </c>
      <c r="AU1438" s="226" t="s">
        <v>85</v>
      </c>
      <c r="AV1438" s="14" t="s">
        <v>85</v>
      </c>
      <c r="AW1438" s="14" t="s">
        <v>34</v>
      </c>
      <c r="AX1438" s="14" t="s">
        <v>76</v>
      </c>
      <c r="AY1438" s="226" t="s">
        <v>175</v>
      </c>
    </row>
    <row r="1439" spans="2:51" s="15" customFormat="1" ht="11.25">
      <c r="B1439" s="232"/>
      <c r="C1439" s="233"/>
      <c r="D1439" s="207" t="s">
        <v>184</v>
      </c>
      <c r="E1439" s="234" t="s">
        <v>1</v>
      </c>
      <c r="F1439" s="235" t="s">
        <v>290</v>
      </c>
      <c r="G1439" s="233"/>
      <c r="H1439" s="236">
        <v>10.6</v>
      </c>
      <c r="I1439" s="237"/>
      <c r="J1439" s="233"/>
      <c r="K1439" s="233"/>
      <c r="L1439" s="238"/>
      <c r="M1439" s="239"/>
      <c r="N1439" s="240"/>
      <c r="O1439" s="240"/>
      <c r="P1439" s="240"/>
      <c r="Q1439" s="240"/>
      <c r="R1439" s="240"/>
      <c r="S1439" s="240"/>
      <c r="T1439" s="241"/>
      <c r="AT1439" s="242" t="s">
        <v>184</v>
      </c>
      <c r="AU1439" s="242" t="s">
        <v>85</v>
      </c>
      <c r="AV1439" s="15" t="s">
        <v>176</v>
      </c>
      <c r="AW1439" s="15" t="s">
        <v>34</v>
      </c>
      <c r="AX1439" s="15" t="s">
        <v>76</v>
      </c>
      <c r="AY1439" s="242" t="s">
        <v>175</v>
      </c>
    </row>
    <row r="1440" spans="2:51" s="13" customFormat="1" ht="11.25">
      <c r="B1440" s="205"/>
      <c r="C1440" s="206"/>
      <c r="D1440" s="207" t="s">
        <v>184</v>
      </c>
      <c r="E1440" s="208" t="s">
        <v>1</v>
      </c>
      <c r="F1440" s="209" t="s">
        <v>187</v>
      </c>
      <c r="G1440" s="206"/>
      <c r="H1440" s="208" t="s">
        <v>1</v>
      </c>
      <c r="I1440" s="210"/>
      <c r="J1440" s="206"/>
      <c r="K1440" s="206"/>
      <c r="L1440" s="211"/>
      <c r="M1440" s="212"/>
      <c r="N1440" s="213"/>
      <c r="O1440" s="213"/>
      <c r="P1440" s="213"/>
      <c r="Q1440" s="213"/>
      <c r="R1440" s="213"/>
      <c r="S1440" s="213"/>
      <c r="T1440" s="214"/>
      <c r="AT1440" s="215" t="s">
        <v>184</v>
      </c>
      <c r="AU1440" s="215" t="s">
        <v>85</v>
      </c>
      <c r="AV1440" s="13" t="s">
        <v>83</v>
      </c>
      <c r="AW1440" s="13" t="s">
        <v>34</v>
      </c>
      <c r="AX1440" s="13" t="s">
        <v>76</v>
      </c>
      <c r="AY1440" s="215" t="s">
        <v>175</v>
      </c>
    </row>
    <row r="1441" spans="1:65" s="13" customFormat="1" ht="11.25">
      <c r="B1441" s="205"/>
      <c r="C1441" s="206"/>
      <c r="D1441" s="207" t="s">
        <v>184</v>
      </c>
      <c r="E1441" s="208" t="s">
        <v>1</v>
      </c>
      <c r="F1441" s="209" t="s">
        <v>1185</v>
      </c>
      <c r="G1441" s="206"/>
      <c r="H1441" s="208" t="s">
        <v>1</v>
      </c>
      <c r="I1441" s="210"/>
      <c r="J1441" s="206"/>
      <c r="K1441" s="206"/>
      <c r="L1441" s="211"/>
      <c r="M1441" s="212"/>
      <c r="N1441" s="213"/>
      <c r="O1441" s="213"/>
      <c r="P1441" s="213"/>
      <c r="Q1441" s="213"/>
      <c r="R1441" s="213"/>
      <c r="S1441" s="213"/>
      <c r="T1441" s="214"/>
      <c r="AT1441" s="215" t="s">
        <v>184</v>
      </c>
      <c r="AU1441" s="215" t="s">
        <v>85</v>
      </c>
      <c r="AV1441" s="13" t="s">
        <v>83</v>
      </c>
      <c r="AW1441" s="13" t="s">
        <v>34</v>
      </c>
      <c r="AX1441" s="13" t="s">
        <v>76</v>
      </c>
      <c r="AY1441" s="215" t="s">
        <v>175</v>
      </c>
    </row>
    <row r="1442" spans="1:65" s="13" customFormat="1" ht="11.25">
      <c r="B1442" s="205"/>
      <c r="C1442" s="206"/>
      <c r="D1442" s="207" t="s">
        <v>184</v>
      </c>
      <c r="E1442" s="208" t="s">
        <v>1</v>
      </c>
      <c r="F1442" s="209" t="s">
        <v>389</v>
      </c>
      <c r="G1442" s="206"/>
      <c r="H1442" s="208" t="s">
        <v>1</v>
      </c>
      <c r="I1442" s="210"/>
      <c r="J1442" s="206"/>
      <c r="K1442" s="206"/>
      <c r="L1442" s="211"/>
      <c r="M1442" s="212"/>
      <c r="N1442" s="213"/>
      <c r="O1442" s="213"/>
      <c r="P1442" s="213"/>
      <c r="Q1442" s="213"/>
      <c r="R1442" s="213"/>
      <c r="S1442" s="213"/>
      <c r="T1442" s="214"/>
      <c r="AT1442" s="215" t="s">
        <v>184</v>
      </c>
      <c r="AU1442" s="215" t="s">
        <v>85</v>
      </c>
      <c r="AV1442" s="13" t="s">
        <v>83</v>
      </c>
      <c r="AW1442" s="13" t="s">
        <v>34</v>
      </c>
      <c r="AX1442" s="13" t="s">
        <v>76</v>
      </c>
      <c r="AY1442" s="215" t="s">
        <v>175</v>
      </c>
    </row>
    <row r="1443" spans="1:65" s="14" customFormat="1" ht="11.25">
      <c r="B1443" s="216"/>
      <c r="C1443" s="217"/>
      <c r="D1443" s="207" t="s">
        <v>184</v>
      </c>
      <c r="E1443" s="218" t="s">
        <v>1</v>
      </c>
      <c r="F1443" s="219" t="s">
        <v>433</v>
      </c>
      <c r="G1443" s="217"/>
      <c r="H1443" s="220">
        <v>34.200000000000003</v>
      </c>
      <c r="I1443" s="221"/>
      <c r="J1443" s="217"/>
      <c r="K1443" s="217"/>
      <c r="L1443" s="222"/>
      <c r="M1443" s="223"/>
      <c r="N1443" s="224"/>
      <c r="O1443" s="224"/>
      <c r="P1443" s="224"/>
      <c r="Q1443" s="224"/>
      <c r="R1443" s="224"/>
      <c r="S1443" s="224"/>
      <c r="T1443" s="225"/>
      <c r="AT1443" s="226" t="s">
        <v>184</v>
      </c>
      <c r="AU1443" s="226" t="s">
        <v>85</v>
      </c>
      <c r="AV1443" s="14" t="s">
        <v>85</v>
      </c>
      <c r="AW1443" s="14" t="s">
        <v>34</v>
      </c>
      <c r="AX1443" s="14" t="s">
        <v>76</v>
      </c>
      <c r="AY1443" s="226" t="s">
        <v>175</v>
      </c>
    </row>
    <row r="1444" spans="1:65" s="14" customFormat="1" ht="11.25">
      <c r="B1444" s="216"/>
      <c r="C1444" s="217"/>
      <c r="D1444" s="207" t="s">
        <v>184</v>
      </c>
      <c r="E1444" s="218" t="s">
        <v>1</v>
      </c>
      <c r="F1444" s="219" t="s">
        <v>434</v>
      </c>
      <c r="G1444" s="217"/>
      <c r="H1444" s="220">
        <v>14.7</v>
      </c>
      <c r="I1444" s="221"/>
      <c r="J1444" s="217"/>
      <c r="K1444" s="217"/>
      <c r="L1444" s="222"/>
      <c r="M1444" s="223"/>
      <c r="N1444" s="224"/>
      <c r="O1444" s="224"/>
      <c r="P1444" s="224"/>
      <c r="Q1444" s="224"/>
      <c r="R1444" s="224"/>
      <c r="S1444" s="224"/>
      <c r="T1444" s="225"/>
      <c r="AT1444" s="226" t="s">
        <v>184</v>
      </c>
      <c r="AU1444" s="226" t="s">
        <v>85</v>
      </c>
      <c r="AV1444" s="14" t="s">
        <v>85</v>
      </c>
      <c r="AW1444" s="14" t="s">
        <v>34</v>
      </c>
      <c r="AX1444" s="14" t="s">
        <v>76</v>
      </c>
      <c r="AY1444" s="226" t="s">
        <v>175</v>
      </c>
    </row>
    <row r="1445" spans="1:65" s="15" customFormat="1" ht="11.25">
      <c r="B1445" s="232"/>
      <c r="C1445" s="233"/>
      <c r="D1445" s="207" t="s">
        <v>184</v>
      </c>
      <c r="E1445" s="234" t="s">
        <v>1</v>
      </c>
      <c r="F1445" s="235" t="s">
        <v>290</v>
      </c>
      <c r="G1445" s="233"/>
      <c r="H1445" s="236">
        <v>48.900000000000006</v>
      </c>
      <c r="I1445" s="237"/>
      <c r="J1445" s="233"/>
      <c r="K1445" s="233"/>
      <c r="L1445" s="238"/>
      <c r="M1445" s="239"/>
      <c r="N1445" s="240"/>
      <c r="O1445" s="240"/>
      <c r="P1445" s="240"/>
      <c r="Q1445" s="240"/>
      <c r="R1445" s="240"/>
      <c r="S1445" s="240"/>
      <c r="T1445" s="241"/>
      <c r="AT1445" s="242" t="s">
        <v>184</v>
      </c>
      <c r="AU1445" s="242" t="s">
        <v>85</v>
      </c>
      <c r="AV1445" s="15" t="s">
        <v>176</v>
      </c>
      <c r="AW1445" s="15" t="s">
        <v>34</v>
      </c>
      <c r="AX1445" s="15" t="s">
        <v>76</v>
      </c>
      <c r="AY1445" s="242" t="s">
        <v>175</v>
      </c>
    </row>
    <row r="1446" spans="1:65" s="13" customFormat="1" ht="11.25">
      <c r="B1446" s="205"/>
      <c r="C1446" s="206"/>
      <c r="D1446" s="207" t="s">
        <v>184</v>
      </c>
      <c r="E1446" s="208" t="s">
        <v>1</v>
      </c>
      <c r="F1446" s="209" t="s">
        <v>392</v>
      </c>
      <c r="G1446" s="206"/>
      <c r="H1446" s="208" t="s">
        <v>1</v>
      </c>
      <c r="I1446" s="210"/>
      <c r="J1446" s="206"/>
      <c r="K1446" s="206"/>
      <c r="L1446" s="211"/>
      <c r="M1446" s="212"/>
      <c r="N1446" s="213"/>
      <c r="O1446" s="213"/>
      <c r="P1446" s="213"/>
      <c r="Q1446" s="213"/>
      <c r="R1446" s="213"/>
      <c r="S1446" s="213"/>
      <c r="T1446" s="214"/>
      <c r="AT1446" s="215" t="s">
        <v>184</v>
      </c>
      <c r="AU1446" s="215" t="s">
        <v>85</v>
      </c>
      <c r="AV1446" s="13" t="s">
        <v>83</v>
      </c>
      <c r="AW1446" s="13" t="s">
        <v>34</v>
      </c>
      <c r="AX1446" s="13" t="s">
        <v>76</v>
      </c>
      <c r="AY1446" s="215" t="s">
        <v>175</v>
      </c>
    </row>
    <row r="1447" spans="1:65" s="14" customFormat="1" ht="11.25">
      <c r="B1447" s="216"/>
      <c r="C1447" s="217"/>
      <c r="D1447" s="207" t="s">
        <v>184</v>
      </c>
      <c r="E1447" s="218" t="s">
        <v>1</v>
      </c>
      <c r="F1447" s="219" t="s">
        <v>435</v>
      </c>
      <c r="G1447" s="217"/>
      <c r="H1447" s="220">
        <v>2.2000000000000002</v>
      </c>
      <c r="I1447" s="221"/>
      <c r="J1447" s="217"/>
      <c r="K1447" s="217"/>
      <c r="L1447" s="222"/>
      <c r="M1447" s="223"/>
      <c r="N1447" s="224"/>
      <c r="O1447" s="224"/>
      <c r="P1447" s="224"/>
      <c r="Q1447" s="224"/>
      <c r="R1447" s="224"/>
      <c r="S1447" s="224"/>
      <c r="T1447" s="225"/>
      <c r="AT1447" s="226" t="s">
        <v>184</v>
      </c>
      <c r="AU1447" s="226" t="s">
        <v>85</v>
      </c>
      <c r="AV1447" s="14" t="s">
        <v>85</v>
      </c>
      <c r="AW1447" s="14" t="s">
        <v>34</v>
      </c>
      <c r="AX1447" s="14" t="s">
        <v>76</v>
      </c>
      <c r="AY1447" s="226" t="s">
        <v>175</v>
      </c>
    </row>
    <row r="1448" spans="1:65" s="15" customFormat="1" ht="11.25">
      <c r="B1448" s="232"/>
      <c r="C1448" s="233"/>
      <c r="D1448" s="207" t="s">
        <v>184</v>
      </c>
      <c r="E1448" s="234" t="s">
        <v>1</v>
      </c>
      <c r="F1448" s="235" t="s">
        <v>290</v>
      </c>
      <c r="G1448" s="233"/>
      <c r="H1448" s="236">
        <v>2.2000000000000002</v>
      </c>
      <c r="I1448" s="237"/>
      <c r="J1448" s="233"/>
      <c r="K1448" s="233"/>
      <c r="L1448" s="238"/>
      <c r="M1448" s="239"/>
      <c r="N1448" s="240"/>
      <c r="O1448" s="240"/>
      <c r="P1448" s="240"/>
      <c r="Q1448" s="240"/>
      <c r="R1448" s="240"/>
      <c r="S1448" s="240"/>
      <c r="T1448" s="241"/>
      <c r="AT1448" s="242" t="s">
        <v>184</v>
      </c>
      <c r="AU1448" s="242" t="s">
        <v>85</v>
      </c>
      <c r="AV1448" s="15" t="s">
        <v>176</v>
      </c>
      <c r="AW1448" s="15" t="s">
        <v>34</v>
      </c>
      <c r="AX1448" s="15" t="s">
        <v>76</v>
      </c>
      <c r="AY1448" s="242" t="s">
        <v>175</v>
      </c>
    </row>
    <row r="1449" spans="1:65" s="16" customFormat="1" ht="11.25">
      <c r="B1449" s="243"/>
      <c r="C1449" s="244"/>
      <c r="D1449" s="207" t="s">
        <v>184</v>
      </c>
      <c r="E1449" s="245" t="s">
        <v>1</v>
      </c>
      <c r="F1449" s="246" t="s">
        <v>291</v>
      </c>
      <c r="G1449" s="244"/>
      <c r="H1449" s="247">
        <v>190.95</v>
      </c>
      <c r="I1449" s="248"/>
      <c r="J1449" s="244"/>
      <c r="K1449" s="244"/>
      <c r="L1449" s="249"/>
      <c r="M1449" s="250"/>
      <c r="N1449" s="251"/>
      <c r="O1449" s="251"/>
      <c r="P1449" s="251"/>
      <c r="Q1449" s="251"/>
      <c r="R1449" s="251"/>
      <c r="S1449" s="251"/>
      <c r="T1449" s="252"/>
      <c r="AT1449" s="253" t="s">
        <v>184</v>
      </c>
      <c r="AU1449" s="253" t="s">
        <v>85</v>
      </c>
      <c r="AV1449" s="16" t="s">
        <v>182</v>
      </c>
      <c r="AW1449" s="16" t="s">
        <v>34</v>
      </c>
      <c r="AX1449" s="16" t="s">
        <v>83</v>
      </c>
      <c r="AY1449" s="253" t="s">
        <v>175</v>
      </c>
    </row>
    <row r="1450" spans="1:65" s="14" customFormat="1" ht="11.25">
      <c r="B1450" s="216"/>
      <c r="C1450" s="217"/>
      <c r="D1450" s="207" t="s">
        <v>184</v>
      </c>
      <c r="E1450" s="217"/>
      <c r="F1450" s="219" t="s">
        <v>1224</v>
      </c>
      <c r="G1450" s="217"/>
      <c r="H1450" s="220">
        <v>222.55199999999999</v>
      </c>
      <c r="I1450" s="221"/>
      <c r="J1450" s="217"/>
      <c r="K1450" s="217"/>
      <c r="L1450" s="222"/>
      <c r="M1450" s="223"/>
      <c r="N1450" s="224"/>
      <c r="O1450" s="224"/>
      <c r="P1450" s="224"/>
      <c r="Q1450" s="224"/>
      <c r="R1450" s="224"/>
      <c r="S1450" s="224"/>
      <c r="T1450" s="225"/>
      <c r="AT1450" s="226" t="s">
        <v>184</v>
      </c>
      <c r="AU1450" s="226" t="s">
        <v>85</v>
      </c>
      <c r="AV1450" s="14" t="s">
        <v>85</v>
      </c>
      <c r="AW1450" s="14" t="s">
        <v>4</v>
      </c>
      <c r="AX1450" s="14" t="s">
        <v>83</v>
      </c>
      <c r="AY1450" s="226" t="s">
        <v>175</v>
      </c>
    </row>
    <row r="1451" spans="1:65" s="2" customFormat="1" ht="24.2" customHeight="1">
      <c r="A1451" s="35"/>
      <c r="B1451" s="36"/>
      <c r="C1451" s="192" t="s">
        <v>1225</v>
      </c>
      <c r="D1451" s="192" t="s">
        <v>178</v>
      </c>
      <c r="E1451" s="193" t="s">
        <v>1226</v>
      </c>
      <c r="F1451" s="194" t="s">
        <v>1227</v>
      </c>
      <c r="G1451" s="195" t="s">
        <v>233</v>
      </c>
      <c r="H1451" s="196">
        <v>0.25600000000000001</v>
      </c>
      <c r="I1451" s="197"/>
      <c r="J1451" s="198">
        <f>ROUND(I1451*H1451,2)</f>
        <v>0</v>
      </c>
      <c r="K1451" s="194" t="s">
        <v>224</v>
      </c>
      <c r="L1451" s="40"/>
      <c r="M1451" s="199" t="s">
        <v>1</v>
      </c>
      <c r="N1451" s="200" t="s">
        <v>41</v>
      </c>
      <c r="O1451" s="72"/>
      <c r="P1451" s="201">
        <f>O1451*H1451</f>
        <v>0</v>
      </c>
      <c r="Q1451" s="201">
        <v>0</v>
      </c>
      <c r="R1451" s="201">
        <f>Q1451*H1451</f>
        <v>0</v>
      </c>
      <c r="S1451" s="201">
        <v>0</v>
      </c>
      <c r="T1451" s="202">
        <f>S1451*H1451</f>
        <v>0</v>
      </c>
      <c r="U1451" s="35"/>
      <c r="V1451" s="35"/>
      <c r="W1451" s="35"/>
      <c r="X1451" s="35"/>
      <c r="Y1451" s="35"/>
      <c r="Z1451" s="35"/>
      <c r="AA1451" s="35"/>
      <c r="AB1451" s="35"/>
      <c r="AC1451" s="35"/>
      <c r="AD1451" s="35"/>
      <c r="AE1451" s="35"/>
      <c r="AR1451" s="203" t="s">
        <v>309</v>
      </c>
      <c r="AT1451" s="203" t="s">
        <v>178</v>
      </c>
      <c r="AU1451" s="203" t="s">
        <v>85</v>
      </c>
      <c r="AY1451" s="18" t="s">
        <v>175</v>
      </c>
      <c r="BE1451" s="204">
        <f>IF(N1451="základní",J1451,0)</f>
        <v>0</v>
      </c>
      <c r="BF1451" s="204">
        <f>IF(N1451="snížená",J1451,0)</f>
        <v>0</v>
      </c>
      <c r="BG1451" s="204">
        <f>IF(N1451="zákl. přenesená",J1451,0)</f>
        <v>0</v>
      </c>
      <c r="BH1451" s="204">
        <f>IF(N1451="sníž. přenesená",J1451,0)</f>
        <v>0</v>
      </c>
      <c r="BI1451" s="204">
        <f>IF(N1451="nulová",J1451,0)</f>
        <v>0</v>
      </c>
      <c r="BJ1451" s="18" t="s">
        <v>83</v>
      </c>
      <c r="BK1451" s="204">
        <f>ROUND(I1451*H1451,2)</f>
        <v>0</v>
      </c>
      <c r="BL1451" s="18" t="s">
        <v>309</v>
      </c>
      <c r="BM1451" s="203" t="s">
        <v>1228</v>
      </c>
    </row>
    <row r="1452" spans="1:65" s="2" customFormat="1" ht="11.25">
      <c r="A1452" s="35"/>
      <c r="B1452" s="36"/>
      <c r="C1452" s="37"/>
      <c r="D1452" s="227" t="s">
        <v>193</v>
      </c>
      <c r="E1452" s="37"/>
      <c r="F1452" s="228" t="s">
        <v>1229</v>
      </c>
      <c r="G1452" s="37"/>
      <c r="H1452" s="37"/>
      <c r="I1452" s="229"/>
      <c r="J1452" s="37"/>
      <c r="K1452" s="37"/>
      <c r="L1452" s="40"/>
      <c r="M1452" s="230"/>
      <c r="N1452" s="231"/>
      <c r="O1452" s="72"/>
      <c r="P1452" s="72"/>
      <c r="Q1452" s="72"/>
      <c r="R1452" s="72"/>
      <c r="S1452" s="72"/>
      <c r="T1452" s="73"/>
      <c r="U1452" s="35"/>
      <c r="V1452" s="35"/>
      <c r="W1452" s="35"/>
      <c r="X1452" s="35"/>
      <c r="Y1452" s="35"/>
      <c r="Z1452" s="35"/>
      <c r="AA1452" s="35"/>
      <c r="AB1452" s="35"/>
      <c r="AC1452" s="35"/>
      <c r="AD1452" s="35"/>
      <c r="AE1452" s="35"/>
      <c r="AT1452" s="18" t="s">
        <v>193</v>
      </c>
      <c r="AU1452" s="18" t="s">
        <v>85</v>
      </c>
    </row>
    <row r="1453" spans="1:65" s="12" customFormat="1" ht="22.9" customHeight="1">
      <c r="B1453" s="176"/>
      <c r="C1453" s="177"/>
      <c r="D1453" s="178" t="s">
        <v>75</v>
      </c>
      <c r="E1453" s="190" t="s">
        <v>1230</v>
      </c>
      <c r="F1453" s="190" t="s">
        <v>1231</v>
      </c>
      <c r="G1453" s="177"/>
      <c r="H1453" s="177"/>
      <c r="I1453" s="180"/>
      <c r="J1453" s="191">
        <f>BK1453</f>
        <v>0</v>
      </c>
      <c r="K1453" s="177"/>
      <c r="L1453" s="182"/>
      <c r="M1453" s="183"/>
      <c r="N1453" s="184"/>
      <c r="O1453" s="184"/>
      <c r="P1453" s="185">
        <f>SUM(P1454:P1474)</f>
        <v>0</v>
      </c>
      <c r="Q1453" s="184"/>
      <c r="R1453" s="185">
        <f>SUM(R1454:R1474)</f>
        <v>0.20060621000000001</v>
      </c>
      <c r="S1453" s="184"/>
      <c r="T1453" s="186">
        <f>SUM(T1454:T1474)</f>
        <v>0</v>
      </c>
      <c r="AR1453" s="187" t="s">
        <v>85</v>
      </c>
      <c r="AT1453" s="188" t="s">
        <v>75</v>
      </c>
      <c r="AU1453" s="188" t="s">
        <v>83</v>
      </c>
      <c r="AY1453" s="187" t="s">
        <v>175</v>
      </c>
      <c r="BK1453" s="189">
        <f>SUM(BK1454:BK1474)</f>
        <v>0</v>
      </c>
    </row>
    <row r="1454" spans="1:65" s="2" customFormat="1" ht="24.2" customHeight="1">
      <c r="A1454" s="35"/>
      <c r="B1454" s="36"/>
      <c r="C1454" s="192" t="s">
        <v>1232</v>
      </c>
      <c r="D1454" s="192" t="s">
        <v>178</v>
      </c>
      <c r="E1454" s="193" t="s">
        <v>1233</v>
      </c>
      <c r="F1454" s="194" t="s">
        <v>1234</v>
      </c>
      <c r="G1454" s="195" t="s">
        <v>242</v>
      </c>
      <c r="H1454" s="196">
        <v>46.057000000000002</v>
      </c>
      <c r="I1454" s="197"/>
      <c r="J1454" s="198">
        <f>ROUND(I1454*H1454,2)</f>
        <v>0</v>
      </c>
      <c r="K1454" s="194" t="s">
        <v>191</v>
      </c>
      <c r="L1454" s="40"/>
      <c r="M1454" s="199" t="s">
        <v>1</v>
      </c>
      <c r="N1454" s="200" t="s">
        <v>41</v>
      </c>
      <c r="O1454" s="72"/>
      <c r="P1454" s="201">
        <f>O1454*H1454</f>
        <v>0</v>
      </c>
      <c r="Q1454" s="201">
        <v>8.0999999999999996E-4</v>
      </c>
      <c r="R1454" s="201">
        <f>Q1454*H1454</f>
        <v>3.730617E-2</v>
      </c>
      <c r="S1454" s="201">
        <v>0</v>
      </c>
      <c r="T1454" s="202">
        <f>S1454*H1454</f>
        <v>0</v>
      </c>
      <c r="U1454" s="35"/>
      <c r="V1454" s="35"/>
      <c r="W1454" s="35"/>
      <c r="X1454" s="35"/>
      <c r="Y1454" s="35"/>
      <c r="Z1454" s="35"/>
      <c r="AA1454" s="35"/>
      <c r="AB1454" s="35"/>
      <c r="AC1454" s="35"/>
      <c r="AD1454" s="35"/>
      <c r="AE1454" s="35"/>
      <c r="AR1454" s="203" t="s">
        <v>309</v>
      </c>
      <c r="AT1454" s="203" t="s">
        <v>178</v>
      </c>
      <c r="AU1454" s="203" t="s">
        <v>85</v>
      </c>
      <c r="AY1454" s="18" t="s">
        <v>175</v>
      </c>
      <c r="BE1454" s="204">
        <f>IF(N1454="základní",J1454,0)</f>
        <v>0</v>
      </c>
      <c r="BF1454" s="204">
        <f>IF(N1454="snížená",J1454,0)</f>
        <v>0</v>
      </c>
      <c r="BG1454" s="204">
        <f>IF(N1454="zákl. přenesená",J1454,0)</f>
        <v>0</v>
      </c>
      <c r="BH1454" s="204">
        <f>IF(N1454="sníž. přenesená",J1454,0)</f>
        <v>0</v>
      </c>
      <c r="BI1454" s="204">
        <f>IF(N1454="nulová",J1454,0)</f>
        <v>0</v>
      </c>
      <c r="BJ1454" s="18" t="s">
        <v>83</v>
      </c>
      <c r="BK1454" s="204">
        <f>ROUND(I1454*H1454,2)</f>
        <v>0</v>
      </c>
      <c r="BL1454" s="18" t="s">
        <v>309</v>
      </c>
      <c r="BM1454" s="203" t="s">
        <v>1235</v>
      </c>
    </row>
    <row r="1455" spans="1:65" s="2" customFormat="1" ht="11.25">
      <c r="A1455" s="35"/>
      <c r="B1455" s="36"/>
      <c r="C1455" s="37"/>
      <c r="D1455" s="227" t="s">
        <v>193</v>
      </c>
      <c r="E1455" s="37"/>
      <c r="F1455" s="228" t="s">
        <v>1236</v>
      </c>
      <c r="G1455" s="37"/>
      <c r="H1455" s="37"/>
      <c r="I1455" s="229"/>
      <c r="J1455" s="37"/>
      <c r="K1455" s="37"/>
      <c r="L1455" s="40"/>
      <c r="M1455" s="230"/>
      <c r="N1455" s="231"/>
      <c r="O1455" s="72"/>
      <c r="P1455" s="72"/>
      <c r="Q1455" s="72"/>
      <c r="R1455" s="72"/>
      <c r="S1455" s="72"/>
      <c r="T1455" s="73"/>
      <c r="U1455" s="35"/>
      <c r="V1455" s="35"/>
      <c r="W1455" s="35"/>
      <c r="X1455" s="35"/>
      <c r="Y1455" s="35"/>
      <c r="Z1455" s="35"/>
      <c r="AA1455" s="35"/>
      <c r="AB1455" s="35"/>
      <c r="AC1455" s="35"/>
      <c r="AD1455" s="35"/>
      <c r="AE1455" s="35"/>
      <c r="AT1455" s="18" t="s">
        <v>193</v>
      </c>
      <c r="AU1455" s="18" t="s">
        <v>85</v>
      </c>
    </row>
    <row r="1456" spans="1:65" s="13" customFormat="1" ht="22.5">
      <c r="B1456" s="205"/>
      <c r="C1456" s="206"/>
      <c r="D1456" s="207" t="s">
        <v>184</v>
      </c>
      <c r="E1456" s="208" t="s">
        <v>1</v>
      </c>
      <c r="F1456" s="209" t="s">
        <v>1237</v>
      </c>
      <c r="G1456" s="206"/>
      <c r="H1456" s="208" t="s">
        <v>1</v>
      </c>
      <c r="I1456" s="210"/>
      <c r="J1456" s="206"/>
      <c r="K1456" s="206"/>
      <c r="L1456" s="211"/>
      <c r="M1456" s="212"/>
      <c r="N1456" s="213"/>
      <c r="O1456" s="213"/>
      <c r="P1456" s="213"/>
      <c r="Q1456" s="213"/>
      <c r="R1456" s="213"/>
      <c r="S1456" s="213"/>
      <c r="T1456" s="214"/>
      <c r="AT1456" s="215" t="s">
        <v>184</v>
      </c>
      <c r="AU1456" s="215" t="s">
        <v>85</v>
      </c>
      <c r="AV1456" s="13" t="s">
        <v>83</v>
      </c>
      <c r="AW1456" s="13" t="s">
        <v>34</v>
      </c>
      <c r="AX1456" s="13" t="s">
        <v>76</v>
      </c>
      <c r="AY1456" s="215" t="s">
        <v>175</v>
      </c>
    </row>
    <row r="1457" spans="1:65" s="13" customFormat="1" ht="11.25">
      <c r="B1457" s="205"/>
      <c r="C1457" s="206"/>
      <c r="D1457" s="207" t="s">
        <v>184</v>
      </c>
      <c r="E1457" s="208" t="s">
        <v>1</v>
      </c>
      <c r="F1457" s="209" t="s">
        <v>280</v>
      </c>
      <c r="G1457" s="206"/>
      <c r="H1457" s="208" t="s">
        <v>1</v>
      </c>
      <c r="I1457" s="210"/>
      <c r="J1457" s="206"/>
      <c r="K1457" s="206"/>
      <c r="L1457" s="211"/>
      <c r="M1457" s="212"/>
      <c r="N1457" s="213"/>
      <c r="O1457" s="213"/>
      <c r="P1457" s="213"/>
      <c r="Q1457" s="213"/>
      <c r="R1457" s="213"/>
      <c r="S1457" s="213"/>
      <c r="T1457" s="214"/>
      <c r="AT1457" s="215" t="s">
        <v>184</v>
      </c>
      <c r="AU1457" s="215" t="s">
        <v>85</v>
      </c>
      <c r="AV1457" s="13" t="s">
        <v>83</v>
      </c>
      <c r="AW1457" s="13" t="s">
        <v>34</v>
      </c>
      <c r="AX1457" s="13" t="s">
        <v>76</v>
      </c>
      <c r="AY1457" s="215" t="s">
        <v>175</v>
      </c>
    </row>
    <row r="1458" spans="1:65" s="13" customFormat="1" ht="11.25">
      <c r="B1458" s="205"/>
      <c r="C1458" s="206"/>
      <c r="D1458" s="207" t="s">
        <v>184</v>
      </c>
      <c r="E1458" s="208" t="s">
        <v>1</v>
      </c>
      <c r="F1458" s="209" t="s">
        <v>187</v>
      </c>
      <c r="G1458" s="206"/>
      <c r="H1458" s="208" t="s">
        <v>1</v>
      </c>
      <c r="I1458" s="210"/>
      <c r="J1458" s="206"/>
      <c r="K1458" s="206"/>
      <c r="L1458" s="211"/>
      <c r="M1458" s="212"/>
      <c r="N1458" s="213"/>
      <c r="O1458" s="213"/>
      <c r="P1458" s="213"/>
      <c r="Q1458" s="213"/>
      <c r="R1458" s="213"/>
      <c r="S1458" s="213"/>
      <c r="T1458" s="214"/>
      <c r="AT1458" s="215" t="s">
        <v>184</v>
      </c>
      <c r="AU1458" s="215" t="s">
        <v>85</v>
      </c>
      <c r="AV1458" s="13" t="s">
        <v>83</v>
      </c>
      <c r="AW1458" s="13" t="s">
        <v>34</v>
      </c>
      <c r="AX1458" s="13" t="s">
        <v>76</v>
      </c>
      <c r="AY1458" s="215" t="s">
        <v>175</v>
      </c>
    </row>
    <row r="1459" spans="1:65" s="13" customFormat="1" ht="11.25">
      <c r="B1459" s="205"/>
      <c r="C1459" s="206"/>
      <c r="D1459" s="207" t="s">
        <v>184</v>
      </c>
      <c r="E1459" s="208" t="s">
        <v>1</v>
      </c>
      <c r="F1459" s="209" t="s">
        <v>353</v>
      </c>
      <c r="G1459" s="206"/>
      <c r="H1459" s="208" t="s">
        <v>1</v>
      </c>
      <c r="I1459" s="210"/>
      <c r="J1459" s="206"/>
      <c r="K1459" s="206"/>
      <c r="L1459" s="211"/>
      <c r="M1459" s="212"/>
      <c r="N1459" s="213"/>
      <c r="O1459" s="213"/>
      <c r="P1459" s="213"/>
      <c r="Q1459" s="213"/>
      <c r="R1459" s="213"/>
      <c r="S1459" s="213"/>
      <c r="T1459" s="214"/>
      <c r="AT1459" s="215" t="s">
        <v>184</v>
      </c>
      <c r="AU1459" s="215" t="s">
        <v>85</v>
      </c>
      <c r="AV1459" s="13" t="s">
        <v>83</v>
      </c>
      <c r="AW1459" s="13" t="s">
        <v>34</v>
      </c>
      <c r="AX1459" s="13" t="s">
        <v>76</v>
      </c>
      <c r="AY1459" s="215" t="s">
        <v>175</v>
      </c>
    </row>
    <row r="1460" spans="1:65" s="14" customFormat="1" ht="11.25">
      <c r="B1460" s="216"/>
      <c r="C1460" s="217"/>
      <c r="D1460" s="207" t="s">
        <v>184</v>
      </c>
      <c r="E1460" s="218" t="s">
        <v>1</v>
      </c>
      <c r="F1460" s="219" t="s">
        <v>1238</v>
      </c>
      <c r="G1460" s="217"/>
      <c r="H1460" s="220">
        <v>46.056800000000003</v>
      </c>
      <c r="I1460" s="221"/>
      <c r="J1460" s="217"/>
      <c r="K1460" s="217"/>
      <c r="L1460" s="222"/>
      <c r="M1460" s="223"/>
      <c r="N1460" s="224"/>
      <c r="O1460" s="224"/>
      <c r="P1460" s="224"/>
      <c r="Q1460" s="224"/>
      <c r="R1460" s="224"/>
      <c r="S1460" s="224"/>
      <c r="T1460" s="225"/>
      <c r="AT1460" s="226" t="s">
        <v>184</v>
      </c>
      <c r="AU1460" s="226" t="s">
        <v>85</v>
      </c>
      <c r="AV1460" s="14" t="s">
        <v>85</v>
      </c>
      <c r="AW1460" s="14" t="s">
        <v>34</v>
      </c>
      <c r="AX1460" s="14" t="s">
        <v>76</v>
      </c>
      <c r="AY1460" s="226" t="s">
        <v>175</v>
      </c>
    </row>
    <row r="1461" spans="1:65" s="16" customFormat="1" ht="11.25">
      <c r="B1461" s="243"/>
      <c r="C1461" s="244"/>
      <c r="D1461" s="207" t="s">
        <v>184</v>
      </c>
      <c r="E1461" s="245" t="s">
        <v>1</v>
      </c>
      <c r="F1461" s="246" t="s">
        <v>291</v>
      </c>
      <c r="G1461" s="244"/>
      <c r="H1461" s="247">
        <v>46.056800000000003</v>
      </c>
      <c r="I1461" s="248"/>
      <c r="J1461" s="244"/>
      <c r="K1461" s="244"/>
      <c r="L1461" s="249"/>
      <c r="M1461" s="250"/>
      <c r="N1461" s="251"/>
      <c r="O1461" s="251"/>
      <c r="P1461" s="251"/>
      <c r="Q1461" s="251"/>
      <c r="R1461" s="251"/>
      <c r="S1461" s="251"/>
      <c r="T1461" s="252"/>
      <c r="AT1461" s="253" t="s">
        <v>184</v>
      </c>
      <c r="AU1461" s="253" t="s">
        <v>85</v>
      </c>
      <c r="AV1461" s="16" t="s">
        <v>182</v>
      </c>
      <c r="AW1461" s="16" t="s">
        <v>34</v>
      </c>
      <c r="AX1461" s="16" t="s">
        <v>83</v>
      </c>
      <c r="AY1461" s="253" t="s">
        <v>175</v>
      </c>
    </row>
    <row r="1462" spans="1:65" s="2" customFormat="1" ht="24.2" customHeight="1">
      <c r="A1462" s="35"/>
      <c r="B1462" s="36"/>
      <c r="C1462" s="192" t="s">
        <v>1239</v>
      </c>
      <c r="D1462" s="192" t="s">
        <v>178</v>
      </c>
      <c r="E1462" s="193" t="s">
        <v>1240</v>
      </c>
      <c r="F1462" s="194" t="s">
        <v>1241</v>
      </c>
      <c r="G1462" s="195" t="s">
        <v>242</v>
      </c>
      <c r="H1462" s="196">
        <v>10.6</v>
      </c>
      <c r="I1462" s="197"/>
      <c r="J1462" s="198">
        <f>ROUND(I1462*H1462,2)</f>
        <v>0</v>
      </c>
      <c r="K1462" s="194" t="s">
        <v>224</v>
      </c>
      <c r="L1462" s="40"/>
      <c r="M1462" s="199" t="s">
        <v>1</v>
      </c>
      <c r="N1462" s="200" t="s">
        <v>41</v>
      </c>
      <c r="O1462" s="72"/>
      <c r="P1462" s="201">
        <f>O1462*H1462</f>
        <v>0</v>
      </c>
      <c r="Q1462" s="201">
        <v>7.0600000000000003E-3</v>
      </c>
      <c r="R1462" s="201">
        <f>Q1462*H1462</f>
        <v>7.4836E-2</v>
      </c>
      <c r="S1462" s="201">
        <v>0</v>
      </c>
      <c r="T1462" s="202">
        <f>S1462*H1462</f>
        <v>0</v>
      </c>
      <c r="U1462" s="35"/>
      <c r="V1462" s="35"/>
      <c r="W1462" s="35"/>
      <c r="X1462" s="35"/>
      <c r="Y1462" s="35"/>
      <c r="Z1462" s="35"/>
      <c r="AA1462" s="35"/>
      <c r="AB1462" s="35"/>
      <c r="AC1462" s="35"/>
      <c r="AD1462" s="35"/>
      <c r="AE1462" s="35"/>
      <c r="AR1462" s="203" t="s">
        <v>309</v>
      </c>
      <c r="AT1462" s="203" t="s">
        <v>178</v>
      </c>
      <c r="AU1462" s="203" t="s">
        <v>85</v>
      </c>
      <c r="AY1462" s="18" t="s">
        <v>175</v>
      </c>
      <c r="BE1462" s="204">
        <f>IF(N1462="základní",J1462,0)</f>
        <v>0</v>
      </c>
      <c r="BF1462" s="204">
        <f>IF(N1462="snížená",J1462,0)</f>
        <v>0</v>
      </c>
      <c r="BG1462" s="204">
        <f>IF(N1462="zákl. přenesená",J1462,0)</f>
        <v>0</v>
      </c>
      <c r="BH1462" s="204">
        <f>IF(N1462="sníž. přenesená",J1462,0)</f>
        <v>0</v>
      </c>
      <c r="BI1462" s="204">
        <f>IF(N1462="nulová",J1462,0)</f>
        <v>0</v>
      </c>
      <c r="BJ1462" s="18" t="s">
        <v>83</v>
      </c>
      <c r="BK1462" s="204">
        <f>ROUND(I1462*H1462,2)</f>
        <v>0</v>
      </c>
      <c r="BL1462" s="18" t="s">
        <v>309</v>
      </c>
      <c r="BM1462" s="203" t="s">
        <v>1242</v>
      </c>
    </row>
    <row r="1463" spans="1:65" s="2" customFormat="1" ht="11.25">
      <c r="A1463" s="35"/>
      <c r="B1463" s="36"/>
      <c r="C1463" s="37"/>
      <c r="D1463" s="227" t="s">
        <v>193</v>
      </c>
      <c r="E1463" s="37"/>
      <c r="F1463" s="228" t="s">
        <v>1243</v>
      </c>
      <c r="G1463" s="37"/>
      <c r="H1463" s="37"/>
      <c r="I1463" s="229"/>
      <c r="J1463" s="37"/>
      <c r="K1463" s="37"/>
      <c r="L1463" s="40"/>
      <c r="M1463" s="230"/>
      <c r="N1463" s="231"/>
      <c r="O1463" s="72"/>
      <c r="P1463" s="72"/>
      <c r="Q1463" s="72"/>
      <c r="R1463" s="72"/>
      <c r="S1463" s="72"/>
      <c r="T1463" s="73"/>
      <c r="U1463" s="35"/>
      <c r="V1463" s="35"/>
      <c r="W1463" s="35"/>
      <c r="X1463" s="35"/>
      <c r="Y1463" s="35"/>
      <c r="Z1463" s="35"/>
      <c r="AA1463" s="35"/>
      <c r="AB1463" s="35"/>
      <c r="AC1463" s="35"/>
      <c r="AD1463" s="35"/>
      <c r="AE1463" s="35"/>
      <c r="AT1463" s="18" t="s">
        <v>193</v>
      </c>
      <c r="AU1463" s="18" t="s">
        <v>85</v>
      </c>
    </row>
    <row r="1464" spans="1:65" s="13" customFormat="1" ht="22.5">
      <c r="B1464" s="205"/>
      <c r="C1464" s="206"/>
      <c r="D1464" s="207" t="s">
        <v>184</v>
      </c>
      <c r="E1464" s="208" t="s">
        <v>1</v>
      </c>
      <c r="F1464" s="209" t="s">
        <v>1237</v>
      </c>
      <c r="G1464" s="206"/>
      <c r="H1464" s="208" t="s">
        <v>1</v>
      </c>
      <c r="I1464" s="210"/>
      <c r="J1464" s="206"/>
      <c r="K1464" s="206"/>
      <c r="L1464" s="211"/>
      <c r="M1464" s="212"/>
      <c r="N1464" s="213"/>
      <c r="O1464" s="213"/>
      <c r="P1464" s="213"/>
      <c r="Q1464" s="213"/>
      <c r="R1464" s="213"/>
      <c r="S1464" s="213"/>
      <c r="T1464" s="214"/>
      <c r="AT1464" s="215" t="s">
        <v>184</v>
      </c>
      <c r="AU1464" s="215" t="s">
        <v>85</v>
      </c>
      <c r="AV1464" s="13" t="s">
        <v>83</v>
      </c>
      <c r="AW1464" s="13" t="s">
        <v>34</v>
      </c>
      <c r="AX1464" s="13" t="s">
        <v>76</v>
      </c>
      <c r="AY1464" s="215" t="s">
        <v>175</v>
      </c>
    </row>
    <row r="1465" spans="1:65" s="13" customFormat="1" ht="11.25">
      <c r="B1465" s="205"/>
      <c r="C1465" s="206"/>
      <c r="D1465" s="207" t="s">
        <v>184</v>
      </c>
      <c r="E1465" s="208" t="s">
        <v>1</v>
      </c>
      <c r="F1465" s="209" t="s">
        <v>280</v>
      </c>
      <c r="G1465" s="206"/>
      <c r="H1465" s="208" t="s">
        <v>1</v>
      </c>
      <c r="I1465" s="210"/>
      <c r="J1465" s="206"/>
      <c r="K1465" s="206"/>
      <c r="L1465" s="211"/>
      <c r="M1465" s="212"/>
      <c r="N1465" s="213"/>
      <c r="O1465" s="213"/>
      <c r="P1465" s="213"/>
      <c r="Q1465" s="213"/>
      <c r="R1465" s="213"/>
      <c r="S1465" s="213"/>
      <c r="T1465" s="214"/>
      <c r="AT1465" s="215" t="s">
        <v>184</v>
      </c>
      <c r="AU1465" s="215" t="s">
        <v>85</v>
      </c>
      <c r="AV1465" s="13" t="s">
        <v>83</v>
      </c>
      <c r="AW1465" s="13" t="s">
        <v>34</v>
      </c>
      <c r="AX1465" s="13" t="s">
        <v>76</v>
      </c>
      <c r="AY1465" s="215" t="s">
        <v>175</v>
      </c>
    </row>
    <row r="1466" spans="1:65" s="13" customFormat="1" ht="11.25">
      <c r="B1466" s="205"/>
      <c r="C1466" s="206"/>
      <c r="D1466" s="207" t="s">
        <v>184</v>
      </c>
      <c r="E1466" s="208" t="s">
        <v>1</v>
      </c>
      <c r="F1466" s="209" t="s">
        <v>1244</v>
      </c>
      <c r="G1466" s="206"/>
      <c r="H1466" s="208" t="s">
        <v>1</v>
      </c>
      <c r="I1466" s="210"/>
      <c r="J1466" s="206"/>
      <c r="K1466" s="206"/>
      <c r="L1466" s="211"/>
      <c r="M1466" s="212"/>
      <c r="N1466" s="213"/>
      <c r="O1466" s="213"/>
      <c r="P1466" s="213"/>
      <c r="Q1466" s="213"/>
      <c r="R1466" s="213"/>
      <c r="S1466" s="213"/>
      <c r="T1466" s="214"/>
      <c r="AT1466" s="215" t="s">
        <v>184</v>
      </c>
      <c r="AU1466" s="215" t="s">
        <v>85</v>
      </c>
      <c r="AV1466" s="13" t="s">
        <v>83</v>
      </c>
      <c r="AW1466" s="13" t="s">
        <v>34</v>
      </c>
      <c r="AX1466" s="13" t="s">
        <v>76</v>
      </c>
      <c r="AY1466" s="215" t="s">
        <v>175</v>
      </c>
    </row>
    <row r="1467" spans="1:65" s="13" customFormat="1" ht="11.25">
      <c r="B1467" s="205"/>
      <c r="C1467" s="206"/>
      <c r="D1467" s="207" t="s">
        <v>184</v>
      </c>
      <c r="E1467" s="208" t="s">
        <v>1</v>
      </c>
      <c r="F1467" s="209" t="s">
        <v>187</v>
      </c>
      <c r="G1467" s="206"/>
      <c r="H1467" s="208" t="s">
        <v>1</v>
      </c>
      <c r="I1467" s="210"/>
      <c r="J1467" s="206"/>
      <c r="K1467" s="206"/>
      <c r="L1467" s="211"/>
      <c r="M1467" s="212"/>
      <c r="N1467" s="213"/>
      <c r="O1467" s="213"/>
      <c r="P1467" s="213"/>
      <c r="Q1467" s="213"/>
      <c r="R1467" s="213"/>
      <c r="S1467" s="213"/>
      <c r="T1467" s="214"/>
      <c r="AT1467" s="215" t="s">
        <v>184</v>
      </c>
      <c r="AU1467" s="215" t="s">
        <v>85</v>
      </c>
      <c r="AV1467" s="13" t="s">
        <v>83</v>
      </c>
      <c r="AW1467" s="13" t="s">
        <v>34</v>
      </c>
      <c r="AX1467" s="13" t="s">
        <v>76</v>
      </c>
      <c r="AY1467" s="215" t="s">
        <v>175</v>
      </c>
    </row>
    <row r="1468" spans="1:65" s="13" customFormat="1" ht="11.25">
      <c r="B1468" s="205"/>
      <c r="C1468" s="206"/>
      <c r="D1468" s="207" t="s">
        <v>184</v>
      </c>
      <c r="E1468" s="208" t="s">
        <v>1</v>
      </c>
      <c r="F1468" s="209" t="s">
        <v>353</v>
      </c>
      <c r="G1468" s="206"/>
      <c r="H1468" s="208" t="s">
        <v>1</v>
      </c>
      <c r="I1468" s="210"/>
      <c r="J1468" s="206"/>
      <c r="K1468" s="206"/>
      <c r="L1468" s="211"/>
      <c r="M1468" s="212"/>
      <c r="N1468" s="213"/>
      <c r="O1468" s="213"/>
      <c r="P1468" s="213"/>
      <c r="Q1468" s="213"/>
      <c r="R1468" s="213"/>
      <c r="S1468" s="213"/>
      <c r="T1468" s="214"/>
      <c r="AT1468" s="215" t="s">
        <v>184</v>
      </c>
      <c r="AU1468" s="215" t="s">
        <v>85</v>
      </c>
      <c r="AV1468" s="13" t="s">
        <v>83</v>
      </c>
      <c r="AW1468" s="13" t="s">
        <v>34</v>
      </c>
      <c r="AX1468" s="13" t="s">
        <v>76</v>
      </c>
      <c r="AY1468" s="215" t="s">
        <v>175</v>
      </c>
    </row>
    <row r="1469" spans="1:65" s="14" customFormat="1" ht="11.25">
      <c r="B1469" s="216"/>
      <c r="C1469" s="217"/>
      <c r="D1469" s="207" t="s">
        <v>184</v>
      </c>
      <c r="E1469" s="218" t="s">
        <v>1</v>
      </c>
      <c r="F1469" s="219" t="s">
        <v>447</v>
      </c>
      <c r="G1469" s="217"/>
      <c r="H1469" s="220">
        <v>10.6</v>
      </c>
      <c r="I1469" s="221"/>
      <c r="J1469" s="217"/>
      <c r="K1469" s="217"/>
      <c r="L1469" s="222"/>
      <c r="M1469" s="223"/>
      <c r="N1469" s="224"/>
      <c r="O1469" s="224"/>
      <c r="P1469" s="224"/>
      <c r="Q1469" s="224"/>
      <c r="R1469" s="224"/>
      <c r="S1469" s="224"/>
      <c r="T1469" s="225"/>
      <c r="AT1469" s="226" t="s">
        <v>184</v>
      </c>
      <c r="AU1469" s="226" t="s">
        <v>85</v>
      </c>
      <c r="AV1469" s="14" t="s">
        <v>85</v>
      </c>
      <c r="AW1469" s="14" t="s">
        <v>34</v>
      </c>
      <c r="AX1469" s="14" t="s">
        <v>76</v>
      </c>
      <c r="AY1469" s="226" t="s">
        <v>175</v>
      </c>
    </row>
    <row r="1470" spans="1:65" s="16" customFormat="1" ht="11.25">
      <c r="B1470" s="243"/>
      <c r="C1470" s="244"/>
      <c r="D1470" s="207" t="s">
        <v>184</v>
      </c>
      <c r="E1470" s="245" t="s">
        <v>1</v>
      </c>
      <c r="F1470" s="246" t="s">
        <v>291</v>
      </c>
      <c r="G1470" s="244"/>
      <c r="H1470" s="247">
        <v>10.6</v>
      </c>
      <c r="I1470" s="248"/>
      <c r="J1470" s="244"/>
      <c r="K1470" s="244"/>
      <c r="L1470" s="249"/>
      <c r="M1470" s="250"/>
      <c r="N1470" s="251"/>
      <c r="O1470" s="251"/>
      <c r="P1470" s="251"/>
      <c r="Q1470" s="251"/>
      <c r="R1470" s="251"/>
      <c r="S1470" s="251"/>
      <c r="T1470" s="252"/>
      <c r="AT1470" s="253" t="s">
        <v>184</v>
      </c>
      <c r="AU1470" s="253" t="s">
        <v>85</v>
      </c>
      <c r="AV1470" s="16" t="s">
        <v>182</v>
      </c>
      <c r="AW1470" s="16" t="s">
        <v>34</v>
      </c>
      <c r="AX1470" s="16" t="s">
        <v>83</v>
      </c>
      <c r="AY1470" s="253" t="s">
        <v>175</v>
      </c>
    </row>
    <row r="1471" spans="1:65" s="2" customFormat="1" ht="37.9" customHeight="1">
      <c r="A1471" s="35"/>
      <c r="B1471" s="36"/>
      <c r="C1471" s="254" t="s">
        <v>1245</v>
      </c>
      <c r="D1471" s="254" t="s">
        <v>539</v>
      </c>
      <c r="E1471" s="255" t="s">
        <v>1246</v>
      </c>
      <c r="F1471" s="256" t="s">
        <v>1247</v>
      </c>
      <c r="G1471" s="257" t="s">
        <v>242</v>
      </c>
      <c r="H1471" s="258">
        <v>59.773000000000003</v>
      </c>
      <c r="I1471" s="259"/>
      <c r="J1471" s="260">
        <f>ROUND(I1471*H1471,2)</f>
        <v>0</v>
      </c>
      <c r="K1471" s="256" t="s">
        <v>1</v>
      </c>
      <c r="L1471" s="261"/>
      <c r="M1471" s="262" t="s">
        <v>1</v>
      </c>
      <c r="N1471" s="263" t="s">
        <v>41</v>
      </c>
      <c r="O1471" s="72"/>
      <c r="P1471" s="201">
        <f>O1471*H1471</f>
        <v>0</v>
      </c>
      <c r="Q1471" s="201">
        <v>1.48E-3</v>
      </c>
      <c r="R1471" s="201">
        <f>Q1471*H1471</f>
        <v>8.8464040000000008E-2</v>
      </c>
      <c r="S1471" s="201">
        <v>0</v>
      </c>
      <c r="T1471" s="202">
        <f>S1471*H1471</f>
        <v>0</v>
      </c>
      <c r="U1471" s="35"/>
      <c r="V1471" s="35"/>
      <c r="W1471" s="35"/>
      <c r="X1471" s="35"/>
      <c r="Y1471" s="35"/>
      <c r="Z1471" s="35"/>
      <c r="AA1471" s="35"/>
      <c r="AB1471" s="35"/>
      <c r="AC1471" s="35"/>
      <c r="AD1471" s="35"/>
      <c r="AE1471" s="35"/>
      <c r="AR1471" s="203" t="s">
        <v>532</v>
      </c>
      <c r="AT1471" s="203" t="s">
        <v>539</v>
      </c>
      <c r="AU1471" s="203" t="s">
        <v>85</v>
      </c>
      <c r="AY1471" s="18" t="s">
        <v>175</v>
      </c>
      <c r="BE1471" s="204">
        <f>IF(N1471="základní",J1471,0)</f>
        <v>0</v>
      </c>
      <c r="BF1471" s="204">
        <f>IF(N1471="snížená",J1471,0)</f>
        <v>0</v>
      </c>
      <c r="BG1471" s="204">
        <f>IF(N1471="zákl. přenesená",J1471,0)</f>
        <v>0</v>
      </c>
      <c r="BH1471" s="204">
        <f>IF(N1471="sníž. přenesená",J1471,0)</f>
        <v>0</v>
      </c>
      <c r="BI1471" s="204">
        <f>IF(N1471="nulová",J1471,0)</f>
        <v>0</v>
      </c>
      <c r="BJ1471" s="18" t="s">
        <v>83</v>
      </c>
      <c r="BK1471" s="204">
        <f>ROUND(I1471*H1471,2)</f>
        <v>0</v>
      </c>
      <c r="BL1471" s="18" t="s">
        <v>309</v>
      </c>
      <c r="BM1471" s="203" t="s">
        <v>1248</v>
      </c>
    </row>
    <row r="1472" spans="1:65" s="14" customFormat="1" ht="11.25">
      <c r="B1472" s="216"/>
      <c r="C1472" s="217"/>
      <c r="D1472" s="207" t="s">
        <v>184</v>
      </c>
      <c r="E1472" s="217"/>
      <c r="F1472" s="219" t="s">
        <v>1249</v>
      </c>
      <c r="G1472" s="217"/>
      <c r="H1472" s="220">
        <v>59.773000000000003</v>
      </c>
      <c r="I1472" s="221"/>
      <c r="J1472" s="217"/>
      <c r="K1472" s="217"/>
      <c r="L1472" s="222"/>
      <c r="M1472" s="223"/>
      <c r="N1472" s="224"/>
      <c r="O1472" s="224"/>
      <c r="P1472" s="224"/>
      <c r="Q1472" s="224"/>
      <c r="R1472" s="224"/>
      <c r="S1472" s="224"/>
      <c r="T1472" s="225"/>
      <c r="AT1472" s="226" t="s">
        <v>184</v>
      </c>
      <c r="AU1472" s="226" t="s">
        <v>85</v>
      </c>
      <c r="AV1472" s="14" t="s">
        <v>85</v>
      </c>
      <c r="AW1472" s="14" t="s">
        <v>4</v>
      </c>
      <c r="AX1472" s="14" t="s">
        <v>83</v>
      </c>
      <c r="AY1472" s="226" t="s">
        <v>175</v>
      </c>
    </row>
    <row r="1473" spans="1:65" s="2" customFormat="1" ht="37.9" customHeight="1">
      <c r="A1473" s="35"/>
      <c r="B1473" s="36"/>
      <c r="C1473" s="192" t="s">
        <v>1250</v>
      </c>
      <c r="D1473" s="192" t="s">
        <v>178</v>
      </c>
      <c r="E1473" s="193" t="s">
        <v>1251</v>
      </c>
      <c r="F1473" s="194" t="s">
        <v>1252</v>
      </c>
      <c r="G1473" s="195" t="s">
        <v>233</v>
      </c>
      <c r="H1473" s="196">
        <v>0.20100000000000001</v>
      </c>
      <c r="I1473" s="197"/>
      <c r="J1473" s="198">
        <f>ROUND(I1473*H1473,2)</f>
        <v>0</v>
      </c>
      <c r="K1473" s="194" t="s">
        <v>224</v>
      </c>
      <c r="L1473" s="40"/>
      <c r="M1473" s="199" t="s">
        <v>1</v>
      </c>
      <c r="N1473" s="200" t="s">
        <v>41</v>
      </c>
      <c r="O1473" s="72"/>
      <c r="P1473" s="201">
        <f>O1473*H1473</f>
        <v>0</v>
      </c>
      <c r="Q1473" s="201">
        <v>0</v>
      </c>
      <c r="R1473" s="201">
        <f>Q1473*H1473</f>
        <v>0</v>
      </c>
      <c r="S1473" s="201">
        <v>0</v>
      </c>
      <c r="T1473" s="202">
        <f>S1473*H1473</f>
        <v>0</v>
      </c>
      <c r="U1473" s="35"/>
      <c r="V1473" s="35"/>
      <c r="W1473" s="35"/>
      <c r="X1473" s="35"/>
      <c r="Y1473" s="35"/>
      <c r="Z1473" s="35"/>
      <c r="AA1473" s="35"/>
      <c r="AB1473" s="35"/>
      <c r="AC1473" s="35"/>
      <c r="AD1473" s="35"/>
      <c r="AE1473" s="35"/>
      <c r="AR1473" s="203" t="s">
        <v>309</v>
      </c>
      <c r="AT1473" s="203" t="s">
        <v>178</v>
      </c>
      <c r="AU1473" s="203" t="s">
        <v>85</v>
      </c>
      <c r="AY1473" s="18" t="s">
        <v>175</v>
      </c>
      <c r="BE1473" s="204">
        <f>IF(N1473="základní",J1473,0)</f>
        <v>0</v>
      </c>
      <c r="BF1473" s="204">
        <f>IF(N1473="snížená",J1473,0)</f>
        <v>0</v>
      </c>
      <c r="BG1473" s="204">
        <f>IF(N1473="zákl. přenesená",J1473,0)</f>
        <v>0</v>
      </c>
      <c r="BH1473" s="204">
        <f>IF(N1473="sníž. přenesená",J1473,0)</f>
        <v>0</v>
      </c>
      <c r="BI1473" s="204">
        <f>IF(N1473="nulová",J1473,0)</f>
        <v>0</v>
      </c>
      <c r="BJ1473" s="18" t="s">
        <v>83</v>
      </c>
      <c r="BK1473" s="204">
        <f>ROUND(I1473*H1473,2)</f>
        <v>0</v>
      </c>
      <c r="BL1473" s="18" t="s">
        <v>309</v>
      </c>
      <c r="BM1473" s="203" t="s">
        <v>1253</v>
      </c>
    </row>
    <row r="1474" spans="1:65" s="2" customFormat="1" ht="11.25">
      <c r="A1474" s="35"/>
      <c r="B1474" s="36"/>
      <c r="C1474" s="37"/>
      <c r="D1474" s="227" t="s">
        <v>193</v>
      </c>
      <c r="E1474" s="37"/>
      <c r="F1474" s="228" t="s">
        <v>1254</v>
      </c>
      <c r="G1474" s="37"/>
      <c r="H1474" s="37"/>
      <c r="I1474" s="229"/>
      <c r="J1474" s="37"/>
      <c r="K1474" s="37"/>
      <c r="L1474" s="40"/>
      <c r="M1474" s="230"/>
      <c r="N1474" s="231"/>
      <c r="O1474" s="72"/>
      <c r="P1474" s="72"/>
      <c r="Q1474" s="72"/>
      <c r="R1474" s="72"/>
      <c r="S1474" s="72"/>
      <c r="T1474" s="73"/>
      <c r="U1474" s="35"/>
      <c r="V1474" s="35"/>
      <c r="W1474" s="35"/>
      <c r="X1474" s="35"/>
      <c r="Y1474" s="35"/>
      <c r="Z1474" s="35"/>
      <c r="AA1474" s="35"/>
      <c r="AB1474" s="35"/>
      <c r="AC1474" s="35"/>
      <c r="AD1474" s="35"/>
      <c r="AE1474" s="35"/>
      <c r="AT1474" s="18" t="s">
        <v>193</v>
      </c>
      <c r="AU1474" s="18" t="s">
        <v>85</v>
      </c>
    </row>
    <row r="1475" spans="1:65" s="12" customFormat="1" ht="22.9" customHeight="1">
      <c r="B1475" s="176"/>
      <c r="C1475" s="177"/>
      <c r="D1475" s="178" t="s">
        <v>75</v>
      </c>
      <c r="E1475" s="190" t="s">
        <v>1255</v>
      </c>
      <c r="F1475" s="190" t="s">
        <v>1256</v>
      </c>
      <c r="G1475" s="177"/>
      <c r="H1475" s="177"/>
      <c r="I1475" s="180"/>
      <c r="J1475" s="191">
        <f>BK1475</f>
        <v>0</v>
      </c>
      <c r="K1475" s="177"/>
      <c r="L1475" s="182"/>
      <c r="M1475" s="183"/>
      <c r="N1475" s="184"/>
      <c r="O1475" s="184"/>
      <c r="P1475" s="185">
        <f>SUM(P1476:P1794)</f>
        <v>0</v>
      </c>
      <c r="Q1475" s="184"/>
      <c r="R1475" s="185">
        <f>SUM(R1476:R1794)</f>
        <v>21.266081029999995</v>
      </c>
      <c r="S1475" s="184"/>
      <c r="T1475" s="186">
        <f>SUM(T1476:T1794)</f>
        <v>0.57916999999999996</v>
      </c>
      <c r="AR1475" s="187" t="s">
        <v>85</v>
      </c>
      <c r="AT1475" s="188" t="s">
        <v>75</v>
      </c>
      <c r="AU1475" s="188" t="s">
        <v>83</v>
      </c>
      <c r="AY1475" s="187" t="s">
        <v>175</v>
      </c>
      <c r="BK1475" s="189">
        <f>SUM(BK1476:BK1794)</f>
        <v>0</v>
      </c>
    </row>
    <row r="1476" spans="1:65" s="2" customFormat="1" ht="33" customHeight="1">
      <c r="A1476" s="35"/>
      <c r="B1476" s="36"/>
      <c r="C1476" s="192" t="s">
        <v>1257</v>
      </c>
      <c r="D1476" s="192" t="s">
        <v>178</v>
      </c>
      <c r="E1476" s="193" t="s">
        <v>1258</v>
      </c>
      <c r="F1476" s="194" t="s">
        <v>1259</v>
      </c>
      <c r="G1476" s="195" t="s">
        <v>181</v>
      </c>
      <c r="H1476" s="196">
        <v>30</v>
      </c>
      <c r="I1476" s="197"/>
      <c r="J1476" s="198">
        <f>ROUND(I1476*H1476,2)</f>
        <v>0</v>
      </c>
      <c r="K1476" s="194" t="s">
        <v>224</v>
      </c>
      <c r="L1476" s="40"/>
      <c r="M1476" s="199" t="s">
        <v>1</v>
      </c>
      <c r="N1476" s="200" t="s">
        <v>41</v>
      </c>
      <c r="O1476" s="72"/>
      <c r="P1476" s="201">
        <f>O1476*H1476</f>
        <v>0</v>
      </c>
      <c r="Q1476" s="201">
        <v>0</v>
      </c>
      <c r="R1476" s="201">
        <f>Q1476*H1476</f>
        <v>0</v>
      </c>
      <c r="S1476" s="201">
        <v>4.8000000000000001E-4</v>
      </c>
      <c r="T1476" s="202">
        <f>S1476*H1476</f>
        <v>1.44E-2</v>
      </c>
      <c r="U1476" s="35"/>
      <c r="V1476" s="35"/>
      <c r="W1476" s="35"/>
      <c r="X1476" s="35"/>
      <c r="Y1476" s="35"/>
      <c r="Z1476" s="35"/>
      <c r="AA1476" s="35"/>
      <c r="AB1476" s="35"/>
      <c r="AC1476" s="35"/>
      <c r="AD1476" s="35"/>
      <c r="AE1476" s="35"/>
      <c r="AR1476" s="203" t="s">
        <v>309</v>
      </c>
      <c r="AT1476" s="203" t="s">
        <v>178</v>
      </c>
      <c r="AU1476" s="203" t="s">
        <v>85</v>
      </c>
      <c r="AY1476" s="18" t="s">
        <v>175</v>
      </c>
      <c r="BE1476" s="204">
        <f>IF(N1476="základní",J1476,0)</f>
        <v>0</v>
      </c>
      <c r="BF1476" s="204">
        <f>IF(N1476="snížená",J1476,0)</f>
        <v>0</v>
      </c>
      <c r="BG1476" s="204">
        <f>IF(N1476="zákl. přenesená",J1476,0)</f>
        <v>0</v>
      </c>
      <c r="BH1476" s="204">
        <f>IF(N1476="sníž. přenesená",J1476,0)</f>
        <v>0</v>
      </c>
      <c r="BI1476" s="204">
        <f>IF(N1476="nulová",J1476,0)</f>
        <v>0</v>
      </c>
      <c r="BJ1476" s="18" t="s">
        <v>83</v>
      </c>
      <c r="BK1476" s="204">
        <f>ROUND(I1476*H1476,2)</f>
        <v>0</v>
      </c>
      <c r="BL1476" s="18" t="s">
        <v>309</v>
      </c>
      <c r="BM1476" s="203" t="s">
        <v>1260</v>
      </c>
    </row>
    <row r="1477" spans="1:65" s="2" customFormat="1" ht="11.25">
      <c r="A1477" s="35"/>
      <c r="B1477" s="36"/>
      <c r="C1477" s="37"/>
      <c r="D1477" s="227" t="s">
        <v>193</v>
      </c>
      <c r="E1477" s="37"/>
      <c r="F1477" s="228" t="s">
        <v>1261</v>
      </c>
      <c r="G1477" s="37"/>
      <c r="H1477" s="37"/>
      <c r="I1477" s="229"/>
      <c r="J1477" s="37"/>
      <c r="K1477" s="37"/>
      <c r="L1477" s="40"/>
      <c r="M1477" s="230"/>
      <c r="N1477" s="231"/>
      <c r="O1477" s="72"/>
      <c r="P1477" s="72"/>
      <c r="Q1477" s="72"/>
      <c r="R1477" s="72"/>
      <c r="S1477" s="72"/>
      <c r="T1477" s="73"/>
      <c r="U1477" s="35"/>
      <c r="V1477" s="35"/>
      <c r="W1477" s="35"/>
      <c r="X1477" s="35"/>
      <c r="Y1477" s="35"/>
      <c r="Z1477" s="35"/>
      <c r="AA1477" s="35"/>
      <c r="AB1477" s="35"/>
      <c r="AC1477" s="35"/>
      <c r="AD1477" s="35"/>
      <c r="AE1477" s="35"/>
      <c r="AT1477" s="18" t="s">
        <v>193</v>
      </c>
      <c r="AU1477" s="18" t="s">
        <v>85</v>
      </c>
    </row>
    <row r="1478" spans="1:65" s="13" customFormat="1" ht="11.25">
      <c r="B1478" s="205"/>
      <c r="C1478" s="206"/>
      <c r="D1478" s="207" t="s">
        <v>184</v>
      </c>
      <c r="E1478" s="208" t="s">
        <v>1</v>
      </c>
      <c r="F1478" s="209" t="s">
        <v>185</v>
      </c>
      <c r="G1478" s="206"/>
      <c r="H1478" s="208" t="s">
        <v>1</v>
      </c>
      <c r="I1478" s="210"/>
      <c r="J1478" s="206"/>
      <c r="K1478" s="206"/>
      <c r="L1478" s="211"/>
      <c r="M1478" s="212"/>
      <c r="N1478" s="213"/>
      <c r="O1478" s="213"/>
      <c r="P1478" s="213"/>
      <c r="Q1478" s="213"/>
      <c r="R1478" s="213"/>
      <c r="S1478" s="213"/>
      <c r="T1478" s="214"/>
      <c r="AT1478" s="215" t="s">
        <v>184</v>
      </c>
      <c r="AU1478" s="215" t="s">
        <v>85</v>
      </c>
      <c r="AV1478" s="13" t="s">
        <v>83</v>
      </c>
      <c r="AW1478" s="13" t="s">
        <v>34</v>
      </c>
      <c r="AX1478" s="13" t="s">
        <v>76</v>
      </c>
      <c r="AY1478" s="215" t="s">
        <v>175</v>
      </c>
    </row>
    <row r="1479" spans="1:65" s="13" customFormat="1" ht="11.25">
      <c r="B1479" s="205"/>
      <c r="C1479" s="206"/>
      <c r="D1479" s="207" t="s">
        <v>184</v>
      </c>
      <c r="E1479" s="208" t="s">
        <v>1</v>
      </c>
      <c r="F1479" s="209" t="s">
        <v>186</v>
      </c>
      <c r="G1479" s="206"/>
      <c r="H1479" s="208" t="s">
        <v>1</v>
      </c>
      <c r="I1479" s="210"/>
      <c r="J1479" s="206"/>
      <c r="K1479" s="206"/>
      <c r="L1479" s="211"/>
      <c r="M1479" s="212"/>
      <c r="N1479" s="213"/>
      <c r="O1479" s="213"/>
      <c r="P1479" s="213"/>
      <c r="Q1479" s="213"/>
      <c r="R1479" s="213"/>
      <c r="S1479" s="213"/>
      <c r="T1479" s="214"/>
      <c r="AT1479" s="215" t="s">
        <v>184</v>
      </c>
      <c r="AU1479" s="215" t="s">
        <v>85</v>
      </c>
      <c r="AV1479" s="13" t="s">
        <v>83</v>
      </c>
      <c r="AW1479" s="13" t="s">
        <v>34</v>
      </c>
      <c r="AX1479" s="13" t="s">
        <v>76</v>
      </c>
      <c r="AY1479" s="215" t="s">
        <v>175</v>
      </c>
    </row>
    <row r="1480" spans="1:65" s="13" customFormat="1" ht="11.25">
      <c r="B1480" s="205"/>
      <c r="C1480" s="206"/>
      <c r="D1480" s="207" t="s">
        <v>184</v>
      </c>
      <c r="E1480" s="208" t="s">
        <v>1</v>
      </c>
      <c r="F1480" s="209" t="s">
        <v>187</v>
      </c>
      <c r="G1480" s="206"/>
      <c r="H1480" s="208" t="s">
        <v>1</v>
      </c>
      <c r="I1480" s="210"/>
      <c r="J1480" s="206"/>
      <c r="K1480" s="206"/>
      <c r="L1480" s="211"/>
      <c r="M1480" s="212"/>
      <c r="N1480" s="213"/>
      <c r="O1480" s="213"/>
      <c r="P1480" s="213"/>
      <c r="Q1480" s="213"/>
      <c r="R1480" s="213"/>
      <c r="S1480" s="213"/>
      <c r="T1480" s="214"/>
      <c r="AT1480" s="215" t="s">
        <v>184</v>
      </c>
      <c r="AU1480" s="215" t="s">
        <v>85</v>
      </c>
      <c r="AV1480" s="13" t="s">
        <v>83</v>
      </c>
      <c r="AW1480" s="13" t="s">
        <v>34</v>
      </c>
      <c r="AX1480" s="13" t="s">
        <v>76</v>
      </c>
      <c r="AY1480" s="215" t="s">
        <v>175</v>
      </c>
    </row>
    <row r="1481" spans="1:65" s="14" customFormat="1" ht="11.25">
      <c r="B1481" s="216"/>
      <c r="C1481" s="217"/>
      <c r="D1481" s="207" t="s">
        <v>184</v>
      </c>
      <c r="E1481" s="218" t="s">
        <v>1</v>
      </c>
      <c r="F1481" s="219" t="s">
        <v>508</v>
      </c>
      <c r="G1481" s="217"/>
      <c r="H1481" s="220">
        <v>30</v>
      </c>
      <c r="I1481" s="221"/>
      <c r="J1481" s="217"/>
      <c r="K1481" s="217"/>
      <c r="L1481" s="222"/>
      <c r="M1481" s="223"/>
      <c r="N1481" s="224"/>
      <c r="O1481" s="224"/>
      <c r="P1481" s="224"/>
      <c r="Q1481" s="224"/>
      <c r="R1481" s="224"/>
      <c r="S1481" s="224"/>
      <c r="T1481" s="225"/>
      <c r="AT1481" s="226" t="s">
        <v>184</v>
      </c>
      <c r="AU1481" s="226" t="s">
        <v>85</v>
      </c>
      <c r="AV1481" s="14" t="s">
        <v>85</v>
      </c>
      <c r="AW1481" s="14" t="s">
        <v>34</v>
      </c>
      <c r="AX1481" s="14" t="s">
        <v>76</v>
      </c>
      <c r="AY1481" s="226" t="s">
        <v>175</v>
      </c>
    </row>
    <row r="1482" spans="1:65" s="2" customFormat="1" ht="33" customHeight="1">
      <c r="A1482" s="35"/>
      <c r="B1482" s="36"/>
      <c r="C1482" s="192" t="s">
        <v>1262</v>
      </c>
      <c r="D1482" s="192" t="s">
        <v>178</v>
      </c>
      <c r="E1482" s="193" t="s">
        <v>1263</v>
      </c>
      <c r="F1482" s="194" t="s">
        <v>1264</v>
      </c>
      <c r="G1482" s="195" t="s">
        <v>181</v>
      </c>
      <c r="H1482" s="196">
        <v>12</v>
      </c>
      <c r="I1482" s="197"/>
      <c r="J1482" s="198">
        <f>ROUND(I1482*H1482,2)</f>
        <v>0</v>
      </c>
      <c r="K1482" s="194" t="s">
        <v>224</v>
      </c>
      <c r="L1482" s="40"/>
      <c r="M1482" s="199" t="s">
        <v>1</v>
      </c>
      <c r="N1482" s="200" t="s">
        <v>41</v>
      </c>
      <c r="O1482" s="72"/>
      <c r="P1482" s="201">
        <f>O1482*H1482</f>
        <v>0</v>
      </c>
      <c r="Q1482" s="201">
        <v>0</v>
      </c>
      <c r="R1482" s="201">
        <f>Q1482*H1482</f>
        <v>0</v>
      </c>
      <c r="S1482" s="201">
        <v>1.1999999999999999E-3</v>
      </c>
      <c r="T1482" s="202">
        <f>S1482*H1482</f>
        <v>1.44E-2</v>
      </c>
      <c r="U1482" s="35"/>
      <c r="V1482" s="35"/>
      <c r="W1482" s="35"/>
      <c r="X1482" s="35"/>
      <c r="Y1482" s="35"/>
      <c r="Z1482" s="35"/>
      <c r="AA1482" s="35"/>
      <c r="AB1482" s="35"/>
      <c r="AC1482" s="35"/>
      <c r="AD1482" s="35"/>
      <c r="AE1482" s="35"/>
      <c r="AR1482" s="203" t="s">
        <v>309</v>
      </c>
      <c r="AT1482" s="203" t="s">
        <v>178</v>
      </c>
      <c r="AU1482" s="203" t="s">
        <v>85</v>
      </c>
      <c r="AY1482" s="18" t="s">
        <v>175</v>
      </c>
      <c r="BE1482" s="204">
        <f>IF(N1482="základní",J1482,0)</f>
        <v>0</v>
      </c>
      <c r="BF1482" s="204">
        <f>IF(N1482="snížená",J1482,0)</f>
        <v>0</v>
      </c>
      <c r="BG1482" s="204">
        <f>IF(N1482="zákl. přenesená",J1482,0)</f>
        <v>0</v>
      </c>
      <c r="BH1482" s="204">
        <f>IF(N1482="sníž. přenesená",J1482,0)</f>
        <v>0</v>
      </c>
      <c r="BI1482" s="204">
        <f>IF(N1482="nulová",J1482,0)</f>
        <v>0</v>
      </c>
      <c r="BJ1482" s="18" t="s">
        <v>83</v>
      </c>
      <c r="BK1482" s="204">
        <f>ROUND(I1482*H1482,2)</f>
        <v>0</v>
      </c>
      <c r="BL1482" s="18" t="s">
        <v>309</v>
      </c>
      <c r="BM1482" s="203" t="s">
        <v>1265</v>
      </c>
    </row>
    <row r="1483" spans="1:65" s="2" customFormat="1" ht="11.25">
      <c r="A1483" s="35"/>
      <c r="B1483" s="36"/>
      <c r="C1483" s="37"/>
      <c r="D1483" s="227" t="s">
        <v>193</v>
      </c>
      <c r="E1483" s="37"/>
      <c r="F1483" s="228" t="s">
        <v>1266</v>
      </c>
      <c r="G1483" s="37"/>
      <c r="H1483" s="37"/>
      <c r="I1483" s="229"/>
      <c r="J1483" s="37"/>
      <c r="K1483" s="37"/>
      <c r="L1483" s="40"/>
      <c r="M1483" s="230"/>
      <c r="N1483" s="231"/>
      <c r="O1483" s="72"/>
      <c r="P1483" s="72"/>
      <c r="Q1483" s="72"/>
      <c r="R1483" s="72"/>
      <c r="S1483" s="72"/>
      <c r="T1483" s="73"/>
      <c r="U1483" s="35"/>
      <c r="V1483" s="35"/>
      <c r="W1483" s="35"/>
      <c r="X1483" s="35"/>
      <c r="Y1483" s="35"/>
      <c r="Z1483" s="35"/>
      <c r="AA1483" s="35"/>
      <c r="AB1483" s="35"/>
      <c r="AC1483" s="35"/>
      <c r="AD1483" s="35"/>
      <c r="AE1483" s="35"/>
      <c r="AT1483" s="18" t="s">
        <v>193</v>
      </c>
      <c r="AU1483" s="18" t="s">
        <v>85</v>
      </c>
    </row>
    <row r="1484" spans="1:65" s="13" customFormat="1" ht="11.25">
      <c r="B1484" s="205"/>
      <c r="C1484" s="206"/>
      <c r="D1484" s="207" t="s">
        <v>184</v>
      </c>
      <c r="E1484" s="208" t="s">
        <v>1</v>
      </c>
      <c r="F1484" s="209" t="s">
        <v>185</v>
      </c>
      <c r="G1484" s="206"/>
      <c r="H1484" s="208" t="s">
        <v>1</v>
      </c>
      <c r="I1484" s="210"/>
      <c r="J1484" s="206"/>
      <c r="K1484" s="206"/>
      <c r="L1484" s="211"/>
      <c r="M1484" s="212"/>
      <c r="N1484" s="213"/>
      <c r="O1484" s="213"/>
      <c r="P1484" s="213"/>
      <c r="Q1484" s="213"/>
      <c r="R1484" s="213"/>
      <c r="S1484" s="213"/>
      <c r="T1484" s="214"/>
      <c r="AT1484" s="215" t="s">
        <v>184</v>
      </c>
      <c r="AU1484" s="215" t="s">
        <v>85</v>
      </c>
      <c r="AV1484" s="13" t="s">
        <v>83</v>
      </c>
      <c r="AW1484" s="13" t="s">
        <v>34</v>
      </c>
      <c r="AX1484" s="13" t="s">
        <v>76</v>
      </c>
      <c r="AY1484" s="215" t="s">
        <v>175</v>
      </c>
    </row>
    <row r="1485" spans="1:65" s="13" customFormat="1" ht="11.25">
      <c r="B1485" s="205"/>
      <c r="C1485" s="206"/>
      <c r="D1485" s="207" t="s">
        <v>184</v>
      </c>
      <c r="E1485" s="208" t="s">
        <v>1</v>
      </c>
      <c r="F1485" s="209" t="s">
        <v>186</v>
      </c>
      <c r="G1485" s="206"/>
      <c r="H1485" s="208" t="s">
        <v>1</v>
      </c>
      <c r="I1485" s="210"/>
      <c r="J1485" s="206"/>
      <c r="K1485" s="206"/>
      <c r="L1485" s="211"/>
      <c r="M1485" s="212"/>
      <c r="N1485" s="213"/>
      <c r="O1485" s="213"/>
      <c r="P1485" s="213"/>
      <c r="Q1485" s="213"/>
      <c r="R1485" s="213"/>
      <c r="S1485" s="213"/>
      <c r="T1485" s="214"/>
      <c r="AT1485" s="215" t="s">
        <v>184</v>
      </c>
      <c r="AU1485" s="215" t="s">
        <v>85</v>
      </c>
      <c r="AV1485" s="13" t="s">
        <v>83</v>
      </c>
      <c r="AW1485" s="13" t="s">
        <v>34</v>
      </c>
      <c r="AX1485" s="13" t="s">
        <v>76</v>
      </c>
      <c r="AY1485" s="215" t="s">
        <v>175</v>
      </c>
    </row>
    <row r="1486" spans="1:65" s="13" customFormat="1" ht="11.25">
      <c r="B1486" s="205"/>
      <c r="C1486" s="206"/>
      <c r="D1486" s="207" t="s">
        <v>184</v>
      </c>
      <c r="E1486" s="208" t="s">
        <v>1</v>
      </c>
      <c r="F1486" s="209" t="s">
        <v>187</v>
      </c>
      <c r="G1486" s="206"/>
      <c r="H1486" s="208" t="s">
        <v>1</v>
      </c>
      <c r="I1486" s="210"/>
      <c r="J1486" s="206"/>
      <c r="K1486" s="206"/>
      <c r="L1486" s="211"/>
      <c r="M1486" s="212"/>
      <c r="N1486" s="213"/>
      <c r="O1486" s="213"/>
      <c r="P1486" s="213"/>
      <c r="Q1486" s="213"/>
      <c r="R1486" s="213"/>
      <c r="S1486" s="213"/>
      <c r="T1486" s="214"/>
      <c r="AT1486" s="215" t="s">
        <v>184</v>
      </c>
      <c r="AU1486" s="215" t="s">
        <v>85</v>
      </c>
      <c r="AV1486" s="13" t="s">
        <v>83</v>
      </c>
      <c r="AW1486" s="13" t="s">
        <v>34</v>
      </c>
      <c r="AX1486" s="13" t="s">
        <v>76</v>
      </c>
      <c r="AY1486" s="215" t="s">
        <v>175</v>
      </c>
    </row>
    <row r="1487" spans="1:65" s="14" customFormat="1" ht="11.25">
      <c r="B1487" s="216"/>
      <c r="C1487" s="217"/>
      <c r="D1487" s="207" t="s">
        <v>184</v>
      </c>
      <c r="E1487" s="218" t="s">
        <v>1</v>
      </c>
      <c r="F1487" s="219" t="s">
        <v>8</v>
      </c>
      <c r="G1487" s="217"/>
      <c r="H1487" s="220">
        <v>12</v>
      </c>
      <c r="I1487" s="221"/>
      <c r="J1487" s="217"/>
      <c r="K1487" s="217"/>
      <c r="L1487" s="222"/>
      <c r="M1487" s="223"/>
      <c r="N1487" s="224"/>
      <c r="O1487" s="224"/>
      <c r="P1487" s="224"/>
      <c r="Q1487" s="224"/>
      <c r="R1487" s="224"/>
      <c r="S1487" s="224"/>
      <c r="T1487" s="225"/>
      <c r="AT1487" s="226" t="s">
        <v>184</v>
      </c>
      <c r="AU1487" s="226" t="s">
        <v>85</v>
      </c>
      <c r="AV1487" s="14" t="s">
        <v>85</v>
      </c>
      <c r="AW1487" s="14" t="s">
        <v>34</v>
      </c>
      <c r="AX1487" s="14" t="s">
        <v>76</v>
      </c>
      <c r="AY1487" s="226" t="s">
        <v>175</v>
      </c>
    </row>
    <row r="1488" spans="1:65" s="2" customFormat="1" ht="24.2" customHeight="1">
      <c r="A1488" s="35"/>
      <c r="B1488" s="36"/>
      <c r="C1488" s="192" t="s">
        <v>1267</v>
      </c>
      <c r="D1488" s="192" t="s">
        <v>178</v>
      </c>
      <c r="E1488" s="193" t="s">
        <v>1268</v>
      </c>
      <c r="F1488" s="194" t="s">
        <v>1269</v>
      </c>
      <c r="G1488" s="195" t="s">
        <v>242</v>
      </c>
      <c r="H1488" s="196">
        <v>13.836</v>
      </c>
      <c r="I1488" s="197"/>
      <c r="J1488" s="198">
        <f>ROUND(I1488*H1488,2)</f>
        <v>0</v>
      </c>
      <c r="K1488" s="194" t="s">
        <v>224</v>
      </c>
      <c r="L1488" s="40"/>
      <c r="M1488" s="199" t="s">
        <v>1</v>
      </c>
      <c r="N1488" s="200" t="s">
        <v>41</v>
      </c>
      <c r="O1488" s="72"/>
      <c r="P1488" s="201">
        <f>O1488*H1488</f>
        <v>0</v>
      </c>
      <c r="Q1488" s="201">
        <v>4.4290000000000003E-2</v>
      </c>
      <c r="R1488" s="201">
        <f>Q1488*H1488</f>
        <v>0.61279644000000011</v>
      </c>
      <c r="S1488" s="201">
        <v>0</v>
      </c>
      <c r="T1488" s="202">
        <f>S1488*H1488</f>
        <v>0</v>
      </c>
      <c r="U1488" s="35"/>
      <c r="V1488" s="35"/>
      <c r="W1488" s="35"/>
      <c r="X1488" s="35"/>
      <c r="Y1488" s="35"/>
      <c r="Z1488" s="35"/>
      <c r="AA1488" s="35"/>
      <c r="AB1488" s="35"/>
      <c r="AC1488" s="35"/>
      <c r="AD1488" s="35"/>
      <c r="AE1488" s="35"/>
      <c r="AR1488" s="203" t="s">
        <v>309</v>
      </c>
      <c r="AT1488" s="203" t="s">
        <v>178</v>
      </c>
      <c r="AU1488" s="203" t="s">
        <v>85</v>
      </c>
      <c r="AY1488" s="18" t="s">
        <v>175</v>
      </c>
      <c r="BE1488" s="204">
        <f>IF(N1488="základní",J1488,0)</f>
        <v>0</v>
      </c>
      <c r="BF1488" s="204">
        <f>IF(N1488="snížená",J1488,0)</f>
        <v>0</v>
      </c>
      <c r="BG1488" s="204">
        <f>IF(N1488="zákl. přenesená",J1488,0)</f>
        <v>0</v>
      </c>
      <c r="BH1488" s="204">
        <f>IF(N1488="sníž. přenesená",J1488,0)</f>
        <v>0</v>
      </c>
      <c r="BI1488" s="204">
        <f>IF(N1488="nulová",J1488,0)</f>
        <v>0</v>
      </c>
      <c r="BJ1488" s="18" t="s">
        <v>83</v>
      </c>
      <c r="BK1488" s="204">
        <f>ROUND(I1488*H1488,2)</f>
        <v>0</v>
      </c>
      <c r="BL1488" s="18" t="s">
        <v>309</v>
      </c>
      <c r="BM1488" s="203" t="s">
        <v>1270</v>
      </c>
    </row>
    <row r="1489" spans="1:65" s="2" customFormat="1" ht="11.25">
      <c r="A1489" s="35"/>
      <c r="B1489" s="36"/>
      <c r="C1489" s="37"/>
      <c r="D1489" s="227" t="s">
        <v>193</v>
      </c>
      <c r="E1489" s="37"/>
      <c r="F1489" s="228" t="s">
        <v>1271</v>
      </c>
      <c r="G1489" s="37"/>
      <c r="H1489" s="37"/>
      <c r="I1489" s="229"/>
      <c r="J1489" s="37"/>
      <c r="K1489" s="37"/>
      <c r="L1489" s="40"/>
      <c r="M1489" s="230"/>
      <c r="N1489" s="231"/>
      <c r="O1489" s="72"/>
      <c r="P1489" s="72"/>
      <c r="Q1489" s="72"/>
      <c r="R1489" s="72"/>
      <c r="S1489" s="72"/>
      <c r="T1489" s="73"/>
      <c r="U1489" s="35"/>
      <c r="V1489" s="35"/>
      <c r="W1489" s="35"/>
      <c r="X1489" s="35"/>
      <c r="Y1489" s="35"/>
      <c r="Z1489" s="35"/>
      <c r="AA1489" s="35"/>
      <c r="AB1489" s="35"/>
      <c r="AC1489" s="35"/>
      <c r="AD1489" s="35"/>
      <c r="AE1489" s="35"/>
      <c r="AT1489" s="18" t="s">
        <v>193</v>
      </c>
      <c r="AU1489" s="18" t="s">
        <v>85</v>
      </c>
    </row>
    <row r="1490" spans="1:65" s="13" customFormat="1" ht="22.5">
      <c r="B1490" s="205"/>
      <c r="C1490" s="206"/>
      <c r="D1490" s="207" t="s">
        <v>184</v>
      </c>
      <c r="E1490" s="208" t="s">
        <v>1</v>
      </c>
      <c r="F1490" s="209" t="s">
        <v>1237</v>
      </c>
      <c r="G1490" s="206"/>
      <c r="H1490" s="208" t="s">
        <v>1</v>
      </c>
      <c r="I1490" s="210"/>
      <c r="J1490" s="206"/>
      <c r="K1490" s="206"/>
      <c r="L1490" s="211"/>
      <c r="M1490" s="212"/>
      <c r="N1490" s="213"/>
      <c r="O1490" s="213"/>
      <c r="P1490" s="213"/>
      <c r="Q1490" s="213"/>
      <c r="R1490" s="213"/>
      <c r="S1490" s="213"/>
      <c r="T1490" s="214"/>
      <c r="AT1490" s="215" t="s">
        <v>184</v>
      </c>
      <c r="AU1490" s="215" t="s">
        <v>85</v>
      </c>
      <c r="AV1490" s="13" t="s">
        <v>83</v>
      </c>
      <c r="AW1490" s="13" t="s">
        <v>34</v>
      </c>
      <c r="AX1490" s="13" t="s">
        <v>76</v>
      </c>
      <c r="AY1490" s="215" t="s">
        <v>175</v>
      </c>
    </row>
    <row r="1491" spans="1:65" s="13" customFormat="1" ht="11.25">
      <c r="B1491" s="205"/>
      <c r="C1491" s="206"/>
      <c r="D1491" s="207" t="s">
        <v>184</v>
      </c>
      <c r="E1491" s="208" t="s">
        <v>1</v>
      </c>
      <c r="F1491" s="209" t="s">
        <v>187</v>
      </c>
      <c r="G1491" s="206"/>
      <c r="H1491" s="208" t="s">
        <v>1</v>
      </c>
      <c r="I1491" s="210"/>
      <c r="J1491" s="206"/>
      <c r="K1491" s="206"/>
      <c r="L1491" s="211"/>
      <c r="M1491" s="212"/>
      <c r="N1491" s="213"/>
      <c r="O1491" s="213"/>
      <c r="P1491" s="213"/>
      <c r="Q1491" s="213"/>
      <c r="R1491" s="213"/>
      <c r="S1491" s="213"/>
      <c r="T1491" s="214"/>
      <c r="AT1491" s="215" t="s">
        <v>184</v>
      </c>
      <c r="AU1491" s="215" t="s">
        <v>85</v>
      </c>
      <c r="AV1491" s="13" t="s">
        <v>83</v>
      </c>
      <c r="AW1491" s="13" t="s">
        <v>34</v>
      </c>
      <c r="AX1491" s="13" t="s">
        <v>76</v>
      </c>
      <c r="AY1491" s="215" t="s">
        <v>175</v>
      </c>
    </row>
    <row r="1492" spans="1:65" s="13" customFormat="1" ht="11.25">
      <c r="B1492" s="205"/>
      <c r="C1492" s="206"/>
      <c r="D1492" s="207" t="s">
        <v>184</v>
      </c>
      <c r="E1492" s="208" t="s">
        <v>1</v>
      </c>
      <c r="F1492" s="209" t="s">
        <v>1272</v>
      </c>
      <c r="G1492" s="206"/>
      <c r="H1492" s="208" t="s">
        <v>1</v>
      </c>
      <c r="I1492" s="210"/>
      <c r="J1492" s="206"/>
      <c r="K1492" s="206"/>
      <c r="L1492" s="211"/>
      <c r="M1492" s="212"/>
      <c r="N1492" s="213"/>
      <c r="O1492" s="213"/>
      <c r="P1492" s="213"/>
      <c r="Q1492" s="213"/>
      <c r="R1492" s="213"/>
      <c r="S1492" s="213"/>
      <c r="T1492" s="214"/>
      <c r="AT1492" s="215" t="s">
        <v>184</v>
      </c>
      <c r="AU1492" s="215" t="s">
        <v>85</v>
      </c>
      <c r="AV1492" s="13" t="s">
        <v>83</v>
      </c>
      <c r="AW1492" s="13" t="s">
        <v>34</v>
      </c>
      <c r="AX1492" s="13" t="s">
        <v>76</v>
      </c>
      <c r="AY1492" s="215" t="s">
        <v>175</v>
      </c>
    </row>
    <row r="1493" spans="1:65" s="13" customFormat="1" ht="11.25">
      <c r="B1493" s="205"/>
      <c r="C1493" s="206"/>
      <c r="D1493" s="207" t="s">
        <v>184</v>
      </c>
      <c r="E1493" s="208" t="s">
        <v>1</v>
      </c>
      <c r="F1493" s="209" t="s">
        <v>187</v>
      </c>
      <c r="G1493" s="206"/>
      <c r="H1493" s="208" t="s">
        <v>1</v>
      </c>
      <c r="I1493" s="210"/>
      <c r="J1493" s="206"/>
      <c r="K1493" s="206"/>
      <c r="L1493" s="211"/>
      <c r="M1493" s="212"/>
      <c r="N1493" s="213"/>
      <c r="O1493" s="213"/>
      <c r="P1493" s="213"/>
      <c r="Q1493" s="213"/>
      <c r="R1493" s="213"/>
      <c r="S1493" s="213"/>
      <c r="T1493" s="214"/>
      <c r="AT1493" s="215" t="s">
        <v>184</v>
      </c>
      <c r="AU1493" s="215" t="s">
        <v>85</v>
      </c>
      <c r="AV1493" s="13" t="s">
        <v>83</v>
      </c>
      <c r="AW1493" s="13" t="s">
        <v>34</v>
      </c>
      <c r="AX1493" s="13" t="s">
        <v>76</v>
      </c>
      <c r="AY1493" s="215" t="s">
        <v>175</v>
      </c>
    </row>
    <row r="1494" spans="1:65" s="13" customFormat="1" ht="11.25">
      <c r="B1494" s="205"/>
      <c r="C1494" s="206"/>
      <c r="D1494" s="207" t="s">
        <v>184</v>
      </c>
      <c r="E1494" s="208" t="s">
        <v>1</v>
      </c>
      <c r="F1494" s="209" t="s">
        <v>207</v>
      </c>
      <c r="G1494" s="206"/>
      <c r="H1494" s="208" t="s">
        <v>1</v>
      </c>
      <c r="I1494" s="210"/>
      <c r="J1494" s="206"/>
      <c r="K1494" s="206"/>
      <c r="L1494" s="211"/>
      <c r="M1494" s="212"/>
      <c r="N1494" s="213"/>
      <c r="O1494" s="213"/>
      <c r="P1494" s="213"/>
      <c r="Q1494" s="213"/>
      <c r="R1494" s="213"/>
      <c r="S1494" s="213"/>
      <c r="T1494" s="214"/>
      <c r="AT1494" s="215" t="s">
        <v>184</v>
      </c>
      <c r="AU1494" s="215" t="s">
        <v>85</v>
      </c>
      <c r="AV1494" s="13" t="s">
        <v>83</v>
      </c>
      <c r="AW1494" s="13" t="s">
        <v>34</v>
      </c>
      <c r="AX1494" s="13" t="s">
        <v>76</v>
      </c>
      <c r="AY1494" s="215" t="s">
        <v>175</v>
      </c>
    </row>
    <row r="1495" spans="1:65" s="14" customFormat="1" ht="11.25">
      <c r="B1495" s="216"/>
      <c r="C1495" s="217"/>
      <c r="D1495" s="207" t="s">
        <v>184</v>
      </c>
      <c r="E1495" s="218" t="s">
        <v>1</v>
      </c>
      <c r="F1495" s="219" t="s">
        <v>1273</v>
      </c>
      <c r="G1495" s="217"/>
      <c r="H1495" s="220">
        <v>6.2530000000000001</v>
      </c>
      <c r="I1495" s="221"/>
      <c r="J1495" s="217"/>
      <c r="K1495" s="217"/>
      <c r="L1495" s="222"/>
      <c r="M1495" s="223"/>
      <c r="N1495" s="224"/>
      <c r="O1495" s="224"/>
      <c r="P1495" s="224"/>
      <c r="Q1495" s="224"/>
      <c r="R1495" s="224"/>
      <c r="S1495" s="224"/>
      <c r="T1495" s="225"/>
      <c r="AT1495" s="226" t="s">
        <v>184</v>
      </c>
      <c r="AU1495" s="226" t="s">
        <v>85</v>
      </c>
      <c r="AV1495" s="14" t="s">
        <v>85</v>
      </c>
      <c r="AW1495" s="14" t="s">
        <v>34</v>
      </c>
      <c r="AX1495" s="14" t="s">
        <v>76</v>
      </c>
      <c r="AY1495" s="226" t="s">
        <v>175</v>
      </c>
    </row>
    <row r="1496" spans="1:65" s="13" customFormat="1" ht="11.25">
      <c r="B1496" s="205"/>
      <c r="C1496" s="206"/>
      <c r="D1496" s="207" t="s">
        <v>184</v>
      </c>
      <c r="E1496" s="208" t="s">
        <v>1</v>
      </c>
      <c r="F1496" s="209" t="s">
        <v>215</v>
      </c>
      <c r="G1496" s="206"/>
      <c r="H1496" s="208" t="s">
        <v>1</v>
      </c>
      <c r="I1496" s="210"/>
      <c r="J1496" s="206"/>
      <c r="K1496" s="206"/>
      <c r="L1496" s="211"/>
      <c r="M1496" s="212"/>
      <c r="N1496" s="213"/>
      <c r="O1496" s="213"/>
      <c r="P1496" s="213"/>
      <c r="Q1496" s="213"/>
      <c r="R1496" s="213"/>
      <c r="S1496" s="213"/>
      <c r="T1496" s="214"/>
      <c r="AT1496" s="215" t="s">
        <v>184</v>
      </c>
      <c r="AU1496" s="215" t="s">
        <v>85</v>
      </c>
      <c r="AV1496" s="13" t="s">
        <v>83</v>
      </c>
      <c r="AW1496" s="13" t="s">
        <v>34</v>
      </c>
      <c r="AX1496" s="13" t="s">
        <v>76</v>
      </c>
      <c r="AY1496" s="215" t="s">
        <v>175</v>
      </c>
    </row>
    <row r="1497" spans="1:65" s="14" customFormat="1" ht="11.25">
      <c r="B1497" s="216"/>
      <c r="C1497" s="217"/>
      <c r="D1497" s="207" t="s">
        <v>184</v>
      </c>
      <c r="E1497" s="218" t="s">
        <v>1</v>
      </c>
      <c r="F1497" s="219" t="s">
        <v>1274</v>
      </c>
      <c r="G1497" s="217"/>
      <c r="H1497" s="220">
        <v>7.5827999999999998</v>
      </c>
      <c r="I1497" s="221"/>
      <c r="J1497" s="217"/>
      <c r="K1497" s="217"/>
      <c r="L1497" s="222"/>
      <c r="M1497" s="223"/>
      <c r="N1497" s="224"/>
      <c r="O1497" s="224"/>
      <c r="P1497" s="224"/>
      <c r="Q1497" s="224"/>
      <c r="R1497" s="224"/>
      <c r="S1497" s="224"/>
      <c r="T1497" s="225"/>
      <c r="AT1497" s="226" t="s">
        <v>184</v>
      </c>
      <c r="AU1497" s="226" t="s">
        <v>85</v>
      </c>
      <c r="AV1497" s="14" t="s">
        <v>85</v>
      </c>
      <c r="AW1497" s="14" t="s">
        <v>34</v>
      </c>
      <c r="AX1497" s="14" t="s">
        <v>76</v>
      </c>
      <c r="AY1497" s="226" t="s">
        <v>175</v>
      </c>
    </row>
    <row r="1498" spans="1:65" s="2" customFormat="1" ht="37.9" customHeight="1">
      <c r="A1498" s="35"/>
      <c r="B1498" s="36"/>
      <c r="C1498" s="192" t="s">
        <v>1275</v>
      </c>
      <c r="D1498" s="192" t="s">
        <v>178</v>
      </c>
      <c r="E1498" s="193" t="s">
        <v>1276</v>
      </c>
      <c r="F1498" s="194" t="s">
        <v>1277</v>
      </c>
      <c r="G1498" s="195" t="s">
        <v>242</v>
      </c>
      <c r="H1498" s="196">
        <v>212.51</v>
      </c>
      <c r="I1498" s="197"/>
      <c r="J1498" s="198">
        <f>ROUND(I1498*H1498,2)</f>
        <v>0</v>
      </c>
      <c r="K1498" s="194" t="s">
        <v>224</v>
      </c>
      <c r="L1498" s="40"/>
      <c r="M1498" s="199" t="s">
        <v>1</v>
      </c>
      <c r="N1498" s="200" t="s">
        <v>41</v>
      </c>
      <c r="O1498" s="72"/>
      <c r="P1498" s="201">
        <f>O1498*H1498</f>
        <v>0</v>
      </c>
      <c r="Q1498" s="201">
        <v>6.318E-2</v>
      </c>
      <c r="R1498" s="201">
        <f>Q1498*H1498</f>
        <v>13.4263818</v>
      </c>
      <c r="S1498" s="201">
        <v>0</v>
      </c>
      <c r="T1498" s="202">
        <f>S1498*H1498</f>
        <v>0</v>
      </c>
      <c r="U1498" s="35"/>
      <c r="V1498" s="35"/>
      <c r="W1498" s="35"/>
      <c r="X1498" s="35"/>
      <c r="Y1498" s="35"/>
      <c r="Z1498" s="35"/>
      <c r="AA1498" s="35"/>
      <c r="AB1498" s="35"/>
      <c r="AC1498" s="35"/>
      <c r="AD1498" s="35"/>
      <c r="AE1498" s="35"/>
      <c r="AR1498" s="203" t="s">
        <v>309</v>
      </c>
      <c r="AT1498" s="203" t="s">
        <v>178</v>
      </c>
      <c r="AU1498" s="203" t="s">
        <v>85</v>
      </c>
      <c r="AY1498" s="18" t="s">
        <v>175</v>
      </c>
      <c r="BE1498" s="204">
        <f>IF(N1498="základní",J1498,0)</f>
        <v>0</v>
      </c>
      <c r="BF1498" s="204">
        <f>IF(N1498="snížená",J1498,0)</f>
        <v>0</v>
      </c>
      <c r="BG1498" s="204">
        <f>IF(N1498="zákl. přenesená",J1498,0)</f>
        <v>0</v>
      </c>
      <c r="BH1498" s="204">
        <f>IF(N1498="sníž. přenesená",J1498,0)</f>
        <v>0</v>
      </c>
      <c r="BI1498" s="204">
        <f>IF(N1498="nulová",J1498,0)</f>
        <v>0</v>
      </c>
      <c r="BJ1498" s="18" t="s">
        <v>83</v>
      </c>
      <c r="BK1498" s="204">
        <f>ROUND(I1498*H1498,2)</f>
        <v>0</v>
      </c>
      <c r="BL1498" s="18" t="s">
        <v>309</v>
      </c>
      <c r="BM1498" s="203" t="s">
        <v>1278</v>
      </c>
    </row>
    <row r="1499" spans="1:65" s="2" customFormat="1" ht="11.25">
      <c r="A1499" s="35"/>
      <c r="B1499" s="36"/>
      <c r="C1499" s="37"/>
      <c r="D1499" s="227" t="s">
        <v>193</v>
      </c>
      <c r="E1499" s="37"/>
      <c r="F1499" s="228" t="s">
        <v>1279</v>
      </c>
      <c r="G1499" s="37"/>
      <c r="H1499" s="37"/>
      <c r="I1499" s="229"/>
      <c r="J1499" s="37"/>
      <c r="K1499" s="37"/>
      <c r="L1499" s="40"/>
      <c r="M1499" s="230"/>
      <c r="N1499" s="231"/>
      <c r="O1499" s="72"/>
      <c r="P1499" s="72"/>
      <c r="Q1499" s="72"/>
      <c r="R1499" s="72"/>
      <c r="S1499" s="72"/>
      <c r="T1499" s="73"/>
      <c r="U1499" s="35"/>
      <c r="V1499" s="35"/>
      <c r="W1499" s="35"/>
      <c r="X1499" s="35"/>
      <c r="Y1499" s="35"/>
      <c r="Z1499" s="35"/>
      <c r="AA1499" s="35"/>
      <c r="AB1499" s="35"/>
      <c r="AC1499" s="35"/>
      <c r="AD1499" s="35"/>
      <c r="AE1499" s="35"/>
      <c r="AT1499" s="18" t="s">
        <v>193</v>
      </c>
      <c r="AU1499" s="18" t="s">
        <v>85</v>
      </c>
    </row>
    <row r="1500" spans="1:65" s="13" customFormat="1" ht="22.5">
      <c r="B1500" s="205"/>
      <c r="C1500" s="206"/>
      <c r="D1500" s="207" t="s">
        <v>184</v>
      </c>
      <c r="E1500" s="208" t="s">
        <v>1</v>
      </c>
      <c r="F1500" s="209" t="s">
        <v>1237</v>
      </c>
      <c r="G1500" s="206"/>
      <c r="H1500" s="208" t="s">
        <v>1</v>
      </c>
      <c r="I1500" s="210"/>
      <c r="J1500" s="206"/>
      <c r="K1500" s="206"/>
      <c r="L1500" s="211"/>
      <c r="M1500" s="212"/>
      <c r="N1500" s="213"/>
      <c r="O1500" s="213"/>
      <c r="P1500" s="213"/>
      <c r="Q1500" s="213"/>
      <c r="R1500" s="213"/>
      <c r="S1500" s="213"/>
      <c r="T1500" s="214"/>
      <c r="AT1500" s="215" t="s">
        <v>184</v>
      </c>
      <c r="AU1500" s="215" t="s">
        <v>85</v>
      </c>
      <c r="AV1500" s="13" t="s">
        <v>83</v>
      </c>
      <c r="AW1500" s="13" t="s">
        <v>34</v>
      </c>
      <c r="AX1500" s="13" t="s">
        <v>76</v>
      </c>
      <c r="AY1500" s="215" t="s">
        <v>175</v>
      </c>
    </row>
    <row r="1501" spans="1:65" s="13" customFormat="1" ht="11.25">
      <c r="B1501" s="205"/>
      <c r="C1501" s="206"/>
      <c r="D1501" s="207" t="s">
        <v>184</v>
      </c>
      <c r="E1501" s="208" t="s">
        <v>1</v>
      </c>
      <c r="F1501" s="209" t="s">
        <v>187</v>
      </c>
      <c r="G1501" s="206"/>
      <c r="H1501" s="208" t="s">
        <v>1</v>
      </c>
      <c r="I1501" s="210"/>
      <c r="J1501" s="206"/>
      <c r="K1501" s="206"/>
      <c r="L1501" s="211"/>
      <c r="M1501" s="212"/>
      <c r="N1501" s="213"/>
      <c r="O1501" s="213"/>
      <c r="P1501" s="213"/>
      <c r="Q1501" s="213"/>
      <c r="R1501" s="213"/>
      <c r="S1501" s="213"/>
      <c r="T1501" s="214"/>
      <c r="AT1501" s="215" t="s">
        <v>184</v>
      </c>
      <c r="AU1501" s="215" t="s">
        <v>85</v>
      </c>
      <c r="AV1501" s="13" t="s">
        <v>83</v>
      </c>
      <c r="AW1501" s="13" t="s">
        <v>34</v>
      </c>
      <c r="AX1501" s="13" t="s">
        <v>76</v>
      </c>
      <c r="AY1501" s="215" t="s">
        <v>175</v>
      </c>
    </row>
    <row r="1502" spans="1:65" s="13" customFormat="1" ht="11.25">
      <c r="B1502" s="205"/>
      <c r="C1502" s="206"/>
      <c r="D1502" s="207" t="s">
        <v>184</v>
      </c>
      <c r="E1502" s="208" t="s">
        <v>1</v>
      </c>
      <c r="F1502" s="209" t="s">
        <v>1272</v>
      </c>
      <c r="G1502" s="206"/>
      <c r="H1502" s="208" t="s">
        <v>1</v>
      </c>
      <c r="I1502" s="210"/>
      <c r="J1502" s="206"/>
      <c r="K1502" s="206"/>
      <c r="L1502" s="211"/>
      <c r="M1502" s="212"/>
      <c r="N1502" s="213"/>
      <c r="O1502" s="213"/>
      <c r="P1502" s="213"/>
      <c r="Q1502" s="213"/>
      <c r="R1502" s="213"/>
      <c r="S1502" s="213"/>
      <c r="T1502" s="214"/>
      <c r="AT1502" s="215" t="s">
        <v>184</v>
      </c>
      <c r="AU1502" s="215" t="s">
        <v>85</v>
      </c>
      <c r="AV1502" s="13" t="s">
        <v>83</v>
      </c>
      <c r="AW1502" s="13" t="s">
        <v>34</v>
      </c>
      <c r="AX1502" s="13" t="s">
        <v>76</v>
      </c>
      <c r="AY1502" s="215" t="s">
        <v>175</v>
      </c>
    </row>
    <row r="1503" spans="1:65" s="13" customFormat="1" ht="11.25">
      <c r="B1503" s="205"/>
      <c r="C1503" s="206"/>
      <c r="D1503" s="207" t="s">
        <v>184</v>
      </c>
      <c r="E1503" s="208" t="s">
        <v>1</v>
      </c>
      <c r="F1503" s="209" t="s">
        <v>187</v>
      </c>
      <c r="G1503" s="206"/>
      <c r="H1503" s="208" t="s">
        <v>1</v>
      </c>
      <c r="I1503" s="210"/>
      <c r="J1503" s="206"/>
      <c r="K1503" s="206"/>
      <c r="L1503" s="211"/>
      <c r="M1503" s="212"/>
      <c r="N1503" s="213"/>
      <c r="O1503" s="213"/>
      <c r="P1503" s="213"/>
      <c r="Q1503" s="213"/>
      <c r="R1503" s="213"/>
      <c r="S1503" s="213"/>
      <c r="T1503" s="214"/>
      <c r="AT1503" s="215" t="s">
        <v>184</v>
      </c>
      <c r="AU1503" s="215" t="s">
        <v>85</v>
      </c>
      <c r="AV1503" s="13" t="s">
        <v>83</v>
      </c>
      <c r="AW1503" s="13" t="s">
        <v>34</v>
      </c>
      <c r="AX1503" s="13" t="s">
        <v>76</v>
      </c>
      <c r="AY1503" s="215" t="s">
        <v>175</v>
      </c>
    </row>
    <row r="1504" spans="1:65" s="13" customFormat="1" ht="11.25">
      <c r="B1504" s="205"/>
      <c r="C1504" s="206"/>
      <c r="D1504" s="207" t="s">
        <v>184</v>
      </c>
      <c r="E1504" s="208" t="s">
        <v>1</v>
      </c>
      <c r="F1504" s="209" t="s">
        <v>207</v>
      </c>
      <c r="G1504" s="206"/>
      <c r="H1504" s="208" t="s">
        <v>1</v>
      </c>
      <c r="I1504" s="210"/>
      <c r="J1504" s="206"/>
      <c r="K1504" s="206"/>
      <c r="L1504" s="211"/>
      <c r="M1504" s="212"/>
      <c r="N1504" s="213"/>
      <c r="O1504" s="213"/>
      <c r="P1504" s="213"/>
      <c r="Q1504" s="213"/>
      <c r="R1504" s="213"/>
      <c r="S1504" s="213"/>
      <c r="T1504" s="214"/>
      <c r="AT1504" s="215" t="s">
        <v>184</v>
      </c>
      <c r="AU1504" s="215" t="s">
        <v>85</v>
      </c>
      <c r="AV1504" s="13" t="s">
        <v>83</v>
      </c>
      <c r="AW1504" s="13" t="s">
        <v>34</v>
      </c>
      <c r="AX1504" s="13" t="s">
        <v>76</v>
      </c>
      <c r="AY1504" s="215" t="s">
        <v>175</v>
      </c>
    </row>
    <row r="1505" spans="2:51" s="14" customFormat="1" ht="11.25">
      <c r="B1505" s="216"/>
      <c r="C1505" s="217"/>
      <c r="D1505" s="207" t="s">
        <v>184</v>
      </c>
      <c r="E1505" s="218" t="s">
        <v>1</v>
      </c>
      <c r="F1505" s="219" t="s">
        <v>1280</v>
      </c>
      <c r="G1505" s="217"/>
      <c r="H1505" s="220">
        <v>6.76</v>
      </c>
      <c r="I1505" s="221"/>
      <c r="J1505" s="217"/>
      <c r="K1505" s="217"/>
      <c r="L1505" s="222"/>
      <c r="M1505" s="223"/>
      <c r="N1505" s="224"/>
      <c r="O1505" s="224"/>
      <c r="P1505" s="224"/>
      <c r="Q1505" s="224"/>
      <c r="R1505" s="224"/>
      <c r="S1505" s="224"/>
      <c r="T1505" s="225"/>
      <c r="AT1505" s="226" t="s">
        <v>184</v>
      </c>
      <c r="AU1505" s="226" t="s">
        <v>85</v>
      </c>
      <c r="AV1505" s="14" t="s">
        <v>85</v>
      </c>
      <c r="AW1505" s="14" t="s">
        <v>34</v>
      </c>
      <c r="AX1505" s="14" t="s">
        <v>76</v>
      </c>
      <c r="AY1505" s="226" t="s">
        <v>175</v>
      </c>
    </row>
    <row r="1506" spans="2:51" s="14" customFormat="1" ht="11.25">
      <c r="B1506" s="216"/>
      <c r="C1506" s="217"/>
      <c r="D1506" s="207" t="s">
        <v>184</v>
      </c>
      <c r="E1506" s="218" t="s">
        <v>1</v>
      </c>
      <c r="F1506" s="219" t="s">
        <v>1281</v>
      </c>
      <c r="G1506" s="217"/>
      <c r="H1506" s="220">
        <v>26.3978</v>
      </c>
      <c r="I1506" s="221"/>
      <c r="J1506" s="217"/>
      <c r="K1506" s="217"/>
      <c r="L1506" s="222"/>
      <c r="M1506" s="223"/>
      <c r="N1506" s="224"/>
      <c r="O1506" s="224"/>
      <c r="P1506" s="224"/>
      <c r="Q1506" s="224"/>
      <c r="R1506" s="224"/>
      <c r="S1506" s="224"/>
      <c r="T1506" s="225"/>
      <c r="AT1506" s="226" t="s">
        <v>184</v>
      </c>
      <c r="AU1506" s="226" t="s">
        <v>85</v>
      </c>
      <c r="AV1506" s="14" t="s">
        <v>85</v>
      </c>
      <c r="AW1506" s="14" t="s">
        <v>34</v>
      </c>
      <c r="AX1506" s="14" t="s">
        <v>76</v>
      </c>
      <c r="AY1506" s="226" t="s">
        <v>175</v>
      </c>
    </row>
    <row r="1507" spans="2:51" s="14" customFormat="1" ht="11.25">
      <c r="B1507" s="216"/>
      <c r="C1507" s="217"/>
      <c r="D1507" s="207" t="s">
        <v>184</v>
      </c>
      <c r="E1507" s="218" t="s">
        <v>1</v>
      </c>
      <c r="F1507" s="219" t="s">
        <v>1282</v>
      </c>
      <c r="G1507" s="217"/>
      <c r="H1507" s="220">
        <v>19.097000000000001</v>
      </c>
      <c r="I1507" s="221"/>
      <c r="J1507" s="217"/>
      <c r="K1507" s="217"/>
      <c r="L1507" s="222"/>
      <c r="M1507" s="223"/>
      <c r="N1507" s="224"/>
      <c r="O1507" s="224"/>
      <c r="P1507" s="224"/>
      <c r="Q1507" s="224"/>
      <c r="R1507" s="224"/>
      <c r="S1507" s="224"/>
      <c r="T1507" s="225"/>
      <c r="AT1507" s="226" t="s">
        <v>184</v>
      </c>
      <c r="AU1507" s="226" t="s">
        <v>85</v>
      </c>
      <c r="AV1507" s="14" t="s">
        <v>85</v>
      </c>
      <c r="AW1507" s="14" t="s">
        <v>34</v>
      </c>
      <c r="AX1507" s="14" t="s">
        <v>76</v>
      </c>
      <c r="AY1507" s="226" t="s">
        <v>175</v>
      </c>
    </row>
    <row r="1508" spans="2:51" s="14" customFormat="1" ht="11.25">
      <c r="B1508" s="216"/>
      <c r="C1508" s="217"/>
      <c r="D1508" s="207" t="s">
        <v>184</v>
      </c>
      <c r="E1508" s="218" t="s">
        <v>1</v>
      </c>
      <c r="F1508" s="219" t="s">
        <v>1283</v>
      </c>
      <c r="G1508" s="217"/>
      <c r="H1508" s="220">
        <v>5.07</v>
      </c>
      <c r="I1508" s="221"/>
      <c r="J1508" s="217"/>
      <c r="K1508" s="217"/>
      <c r="L1508" s="222"/>
      <c r="M1508" s="223"/>
      <c r="N1508" s="224"/>
      <c r="O1508" s="224"/>
      <c r="P1508" s="224"/>
      <c r="Q1508" s="224"/>
      <c r="R1508" s="224"/>
      <c r="S1508" s="224"/>
      <c r="T1508" s="225"/>
      <c r="AT1508" s="226" t="s">
        <v>184</v>
      </c>
      <c r="AU1508" s="226" t="s">
        <v>85</v>
      </c>
      <c r="AV1508" s="14" t="s">
        <v>85</v>
      </c>
      <c r="AW1508" s="14" t="s">
        <v>34</v>
      </c>
      <c r="AX1508" s="14" t="s">
        <v>76</v>
      </c>
      <c r="AY1508" s="226" t="s">
        <v>175</v>
      </c>
    </row>
    <row r="1509" spans="2:51" s="13" customFormat="1" ht="11.25">
      <c r="B1509" s="205"/>
      <c r="C1509" s="206"/>
      <c r="D1509" s="207" t="s">
        <v>184</v>
      </c>
      <c r="E1509" s="208" t="s">
        <v>1</v>
      </c>
      <c r="F1509" s="209" t="s">
        <v>187</v>
      </c>
      <c r="G1509" s="206"/>
      <c r="H1509" s="208" t="s">
        <v>1</v>
      </c>
      <c r="I1509" s="210"/>
      <c r="J1509" s="206"/>
      <c r="K1509" s="206"/>
      <c r="L1509" s="211"/>
      <c r="M1509" s="212"/>
      <c r="N1509" s="213"/>
      <c r="O1509" s="213"/>
      <c r="P1509" s="213"/>
      <c r="Q1509" s="213"/>
      <c r="R1509" s="213"/>
      <c r="S1509" s="213"/>
      <c r="T1509" s="214"/>
      <c r="AT1509" s="215" t="s">
        <v>184</v>
      </c>
      <c r="AU1509" s="215" t="s">
        <v>85</v>
      </c>
      <c r="AV1509" s="13" t="s">
        <v>83</v>
      </c>
      <c r="AW1509" s="13" t="s">
        <v>34</v>
      </c>
      <c r="AX1509" s="13" t="s">
        <v>76</v>
      </c>
      <c r="AY1509" s="215" t="s">
        <v>175</v>
      </c>
    </row>
    <row r="1510" spans="2:51" s="13" customFormat="1" ht="11.25">
      <c r="B1510" s="205"/>
      <c r="C1510" s="206"/>
      <c r="D1510" s="207" t="s">
        <v>184</v>
      </c>
      <c r="E1510" s="208" t="s">
        <v>1</v>
      </c>
      <c r="F1510" s="209" t="s">
        <v>215</v>
      </c>
      <c r="G1510" s="206"/>
      <c r="H1510" s="208" t="s">
        <v>1</v>
      </c>
      <c r="I1510" s="210"/>
      <c r="J1510" s="206"/>
      <c r="K1510" s="206"/>
      <c r="L1510" s="211"/>
      <c r="M1510" s="212"/>
      <c r="N1510" s="213"/>
      <c r="O1510" s="213"/>
      <c r="P1510" s="213"/>
      <c r="Q1510" s="213"/>
      <c r="R1510" s="213"/>
      <c r="S1510" s="213"/>
      <c r="T1510" s="214"/>
      <c r="AT1510" s="215" t="s">
        <v>184</v>
      </c>
      <c r="AU1510" s="215" t="s">
        <v>85</v>
      </c>
      <c r="AV1510" s="13" t="s">
        <v>83</v>
      </c>
      <c r="AW1510" s="13" t="s">
        <v>34</v>
      </c>
      <c r="AX1510" s="13" t="s">
        <v>76</v>
      </c>
      <c r="AY1510" s="215" t="s">
        <v>175</v>
      </c>
    </row>
    <row r="1511" spans="2:51" s="14" customFormat="1" ht="11.25">
      <c r="B1511" s="216"/>
      <c r="C1511" s="217"/>
      <c r="D1511" s="207" t="s">
        <v>184</v>
      </c>
      <c r="E1511" s="218" t="s">
        <v>1</v>
      </c>
      <c r="F1511" s="219" t="s">
        <v>1284</v>
      </c>
      <c r="G1511" s="217"/>
      <c r="H1511" s="220">
        <v>11.327400000000001</v>
      </c>
      <c r="I1511" s="221"/>
      <c r="J1511" s="217"/>
      <c r="K1511" s="217"/>
      <c r="L1511" s="222"/>
      <c r="M1511" s="223"/>
      <c r="N1511" s="224"/>
      <c r="O1511" s="224"/>
      <c r="P1511" s="224"/>
      <c r="Q1511" s="224"/>
      <c r="R1511" s="224"/>
      <c r="S1511" s="224"/>
      <c r="T1511" s="225"/>
      <c r="AT1511" s="226" t="s">
        <v>184</v>
      </c>
      <c r="AU1511" s="226" t="s">
        <v>85</v>
      </c>
      <c r="AV1511" s="14" t="s">
        <v>85</v>
      </c>
      <c r="AW1511" s="14" t="s">
        <v>34</v>
      </c>
      <c r="AX1511" s="14" t="s">
        <v>76</v>
      </c>
      <c r="AY1511" s="226" t="s">
        <v>175</v>
      </c>
    </row>
    <row r="1512" spans="2:51" s="14" customFormat="1" ht="11.25">
      <c r="B1512" s="216"/>
      <c r="C1512" s="217"/>
      <c r="D1512" s="207" t="s">
        <v>184</v>
      </c>
      <c r="E1512" s="218" t="s">
        <v>1</v>
      </c>
      <c r="F1512" s="219" t="s">
        <v>1285</v>
      </c>
      <c r="G1512" s="217"/>
      <c r="H1512" s="220">
        <v>23.643000000000001</v>
      </c>
      <c r="I1512" s="221"/>
      <c r="J1512" s="217"/>
      <c r="K1512" s="217"/>
      <c r="L1512" s="222"/>
      <c r="M1512" s="223"/>
      <c r="N1512" s="224"/>
      <c r="O1512" s="224"/>
      <c r="P1512" s="224"/>
      <c r="Q1512" s="224"/>
      <c r="R1512" s="224"/>
      <c r="S1512" s="224"/>
      <c r="T1512" s="225"/>
      <c r="AT1512" s="226" t="s">
        <v>184</v>
      </c>
      <c r="AU1512" s="226" t="s">
        <v>85</v>
      </c>
      <c r="AV1512" s="14" t="s">
        <v>85</v>
      </c>
      <c r="AW1512" s="14" t="s">
        <v>34</v>
      </c>
      <c r="AX1512" s="14" t="s">
        <v>76</v>
      </c>
      <c r="AY1512" s="226" t="s">
        <v>175</v>
      </c>
    </row>
    <row r="1513" spans="2:51" s="14" customFormat="1" ht="11.25">
      <c r="B1513" s="216"/>
      <c r="C1513" s="217"/>
      <c r="D1513" s="207" t="s">
        <v>184</v>
      </c>
      <c r="E1513" s="218" t="s">
        <v>1</v>
      </c>
      <c r="F1513" s="219" t="s">
        <v>1286</v>
      </c>
      <c r="G1513" s="217"/>
      <c r="H1513" s="220">
        <v>18.999600000000001</v>
      </c>
      <c r="I1513" s="221"/>
      <c r="J1513" s="217"/>
      <c r="K1513" s="217"/>
      <c r="L1513" s="222"/>
      <c r="M1513" s="223"/>
      <c r="N1513" s="224"/>
      <c r="O1513" s="224"/>
      <c r="P1513" s="224"/>
      <c r="Q1513" s="224"/>
      <c r="R1513" s="224"/>
      <c r="S1513" s="224"/>
      <c r="T1513" s="225"/>
      <c r="AT1513" s="226" t="s">
        <v>184</v>
      </c>
      <c r="AU1513" s="226" t="s">
        <v>85</v>
      </c>
      <c r="AV1513" s="14" t="s">
        <v>85</v>
      </c>
      <c r="AW1513" s="14" t="s">
        <v>34</v>
      </c>
      <c r="AX1513" s="14" t="s">
        <v>76</v>
      </c>
      <c r="AY1513" s="226" t="s">
        <v>175</v>
      </c>
    </row>
    <row r="1514" spans="2:51" s="14" customFormat="1" ht="11.25">
      <c r="B1514" s="216"/>
      <c r="C1514" s="217"/>
      <c r="D1514" s="207" t="s">
        <v>184</v>
      </c>
      <c r="E1514" s="218" t="s">
        <v>1</v>
      </c>
      <c r="F1514" s="219" t="s">
        <v>1287</v>
      </c>
      <c r="G1514" s="217"/>
      <c r="H1514" s="220">
        <v>6.2930000000000001</v>
      </c>
      <c r="I1514" s="221"/>
      <c r="J1514" s="217"/>
      <c r="K1514" s="217"/>
      <c r="L1514" s="222"/>
      <c r="M1514" s="223"/>
      <c r="N1514" s="224"/>
      <c r="O1514" s="224"/>
      <c r="P1514" s="224"/>
      <c r="Q1514" s="224"/>
      <c r="R1514" s="224"/>
      <c r="S1514" s="224"/>
      <c r="T1514" s="225"/>
      <c r="AT1514" s="226" t="s">
        <v>184</v>
      </c>
      <c r="AU1514" s="226" t="s">
        <v>85</v>
      </c>
      <c r="AV1514" s="14" t="s">
        <v>85</v>
      </c>
      <c r="AW1514" s="14" t="s">
        <v>34</v>
      </c>
      <c r="AX1514" s="14" t="s">
        <v>76</v>
      </c>
      <c r="AY1514" s="226" t="s">
        <v>175</v>
      </c>
    </row>
    <row r="1515" spans="2:51" s="14" customFormat="1" ht="11.25">
      <c r="B1515" s="216"/>
      <c r="C1515" s="217"/>
      <c r="D1515" s="207" t="s">
        <v>184</v>
      </c>
      <c r="E1515" s="218" t="s">
        <v>1</v>
      </c>
      <c r="F1515" s="219" t="s">
        <v>1288</v>
      </c>
      <c r="G1515" s="217"/>
      <c r="H1515" s="220">
        <v>30.203399999999998</v>
      </c>
      <c r="I1515" s="221"/>
      <c r="J1515" s="217"/>
      <c r="K1515" s="217"/>
      <c r="L1515" s="222"/>
      <c r="M1515" s="223"/>
      <c r="N1515" s="224"/>
      <c r="O1515" s="224"/>
      <c r="P1515" s="224"/>
      <c r="Q1515" s="224"/>
      <c r="R1515" s="224"/>
      <c r="S1515" s="224"/>
      <c r="T1515" s="225"/>
      <c r="AT1515" s="226" t="s">
        <v>184</v>
      </c>
      <c r="AU1515" s="226" t="s">
        <v>85</v>
      </c>
      <c r="AV1515" s="14" t="s">
        <v>85</v>
      </c>
      <c r="AW1515" s="14" t="s">
        <v>34</v>
      </c>
      <c r="AX1515" s="14" t="s">
        <v>76</v>
      </c>
      <c r="AY1515" s="226" t="s">
        <v>175</v>
      </c>
    </row>
    <row r="1516" spans="2:51" s="14" customFormat="1" ht="11.25">
      <c r="B1516" s="216"/>
      <c r="C1516" s="217"/>
      <c r="D1516" s="207" t="s">
        <v>184</v>
      </c>
      <c r="E1516" s="218" t="s">
        <v>1</v>
      </c>
      <c r="F1516" s="219" t="s">
        <v>1289</v>
      </c>
      <c r="G1516" s="217"/>
      <c r="H1516" s="220">
        <v>5.3250000000000002</v>
      </c>
      <c r="I1516" s="221"/>
      <c r="J1516" s="217"/>
      <c r="K1516" s="217"/>
      <c r="L1516" s="222"/>
      <c r="M1516" s="223"/>
      <c r="N1516" s="224"/>
      <c r="O1516" s="224"/>
      <c r="P1516" s="224"/>
      <c r="Q1516" s="224"/>
      <c r="R1516" s="224"/>
      <c r="S1516" s="224"/>
      <c r="T1516" s="225"/>
      <c r="AT1516" s="226" t="s">
        <v>184</v>
      </c>
      <c r="AU1516" s="226" t="s">
        <v>85</v>
      </c>
      <c r="AV1516" s="14" t="s">
        <v>85</v>
      </c>
      <c r="AW1516" s="14" t="s">
        <v>34</v>
      </c>
      <c r="AX1516" s="14" t="s">
        <v>76</v>
      </c>
      <c r="AY1516" s="226" t="s">
        <v>175</v>
      </c>
    </row>
    <row r="1517" spans="2:51" s="14" customFormat="1" ht="11.25">
      <c r="B1517" s="216"/>
      <c r="C1517" s="217"/>
      <c r="D1517" s="207" t="s">
        <v>184</v>
      </c>
      <c r="E1517" s="218" t="s">
        <v>1</v>
      </c>
      <c r="F1517" s="219" t="s">
        <v>1290</v>
      </c>
      <c r="G1517" s="217"/>
      <c r="H1517" s="220">
        <v>16.102799999999998</v>
      </c>
      <c r="I1517" s="221"/>
      <c r="J1517" s="217"/>
      <c r="K1517" s="217"/>
      <c r="L1517" s="222"/>
      <c r="M1517" s="223"/>
      <c r="N1517" s="224"/>
      <c r="O1517" s="224"/>
      <c r="P1517" s="224"/>
      <c r="Q1517" s="224"/>
      <c r="R1517" s="224"/>
      <c r="S1517" s="224"/>
      <c r="T1517" s="225"/>
      <c r="AT1517" s="226" t="s">
        <v>184</v>
      </c>
      <c r="AU1517" s="226" t="s">
        <v>85</v>
      </c>
      <c r="AV1517" s="14" t="s">
        <v>85</v>
      </c>
      <c r="AW1517" s="14" t="s">
        <v>34</v>
      </c>
      <c r="AX1517" s="14" t="s">
        <v>76</v>
      </c>
      <c r="AY1517" s="226" t="s">
        <v>175</v>
      </c>
    </row>
    <row r="1518" spans="2:51" s="14" customFormat="1" ht="11.25">
      <c r="B1518" s="216"/>
      <c r="C1518" s="217"/>
      <c r="D1518" s="207" t="s">
        <v>184</v>
      </c>
      <c r="E1518" s="218" t="s">
        <v>1</v>
      </c>
      <c r="F1518" s="219" t="s">
        <v>1291</v>
      </c>
      <c r="G1518" s="217"/>
      <c r="H1518" s="220">
        <v>2.8210000000000002</v>
      </c>
      <c r="I1518" s="221"/>
      <c r="J1518" s="217"/>
      <c r="K1518" s="217"/>
      <c r="L1518" s="222"/>
      <c r="M1518" s="223"/>
      <c r="N1518" s="224"/>
      <c r="O1518" s="224"/>
      <c r="P1518" s="224"/>
      <c r="Q1518" s="224"/>
      <c r="R1518" s="224"/>
      <c r="S1518" s="224"/>
      <c r="T1518" s="225"/>
      <c r="AT1518" s="226" t="s">
        <v>184</v>
      </c>
      <c r="AU1518" s="226" t="s">
        <v>85</v>
      </c>
      <c r="AV1518" s="14" t="s">
        <v>85</v>
      </c>
      <c r="AW1518" s="14" t="s">
        <v>34</v>
      </c>
      <c r="AX1518" s="14" t="s">
        <v>76</v>
      </c>
      <c r="AY1518" s="226" t="s">
        <v>175</v>
      </c>
    </row>
    <row r="1519" spans="2:51" s="14" customFormat="1" ht="11.25">
      <c r="B1519" s="216"/>
      <c r="C1519" s="217"/>
      <c r="D1519" s="207" t="s">
        <v>184</v>
      </c>
      <c r="E1519" s="218" t="s">
        <v>1</v>
      </c>
      <c r="F1519" s="219" t="s">
        <v>1292</v>
      </c>
      <c r="G1519" s="217"/>
      <c r="H1519" s="220">
        <v>24.282</v>
      </c>
      <c r="I1519" s="221"/>
      <c r="J1519" s="217"/>
      <c r="K1519" s="217"/>
      <c r="L1519" s="222"/>
      <c r="M1519" s="223"/>
      <c r="N1519" s="224"/>
      <c r="O1519" s="224"/>
      <c r="P1519" s="224"/>
      <c r="Q1519" s="224"/>
      <c r="R1519" s="224"/>
      <c r="S1519" s="224"/>
      <c r="T1519" s="225"/>
      <c r="AT1519" s="226" t="s">
        <v>184</v>
      </c>
      <c r="AU1519" s="226" t="s">
        <v>85</v>
      </c>
      <c r="AV1519" s="14" t="s">
        <v>85</v>
      </c>
      <c r="AW1519" s="14" t="s">
        <v>34</v>
      </c>
      <c r="AX1519" s="14" t="s">
        <v>76</v>
      </c>
      <c r="AY1519" s="226" t="s">
        <v>175</v>
      </c>
    </row>
    <row r="1520" spans="2:51" s="14" customFormat="1" ht="11.25">
      <c r="B1520" s="216"/>
      <c r="C1520" s="217"/>
      <c r="D1520" s="207" t="s">
        <v>184</v>
      </c>
      <c r="E1520" s="218" t="s">
        <v>1</v>
      </c>
      <c r="F1520" s="219" t="s">
        <v>1293</v>
      </c>
      <c r="G1520" s="217"/>
      <c r="H1520" s="220">
        <v>16.187999999999999</v>
      </c>
      <c r="I1520" s="221"/>
      <c r="J1520" s="217"/>
      <c r="K1520" s="217"/>
      <c r="L1520" s="222"/>
      <c r="M1520" s="223"/>
      <c r="N1520" s="224"/>
      <c r="O1520" s="224"/>
      <c r="P1520" s="224"/>
      <c r="Q1520" s="224"/>
      <c r="R1520" s="224"/>
      <c r="S1520" s="224"/>
      <c r="T1520" s="225"/>
      <c r="AT1520" s="226" t="s">
        <v>184</v>
      </c>
      <c r="AU1520" s="226" t="s">
        <v>85</v>
      </c>
      <c r="AV1520" s="14" t="s">
        <v>85</v>
      </c>
      <c r="AW1520" s="14" t="s">
        <v>34</v>
      </c>
      <c r="AX1520" s="14" t="s">
        <v>76</v>
      </c>
      <c r="AY1520" s="226" t="s">
        <v>175</v>
      </c>
    </row>
    <row r="1521" spans="1:65" s="2" customFormat="1" ht="44.25" customHeight="1">
      <c r="A1521" s="35"/>
      <c r="B1521" s="36"/>
      <c r="C1521" s="192" t="s">
        <v>1294</v>
      </c>
      <c r="D1521" s="192" t="s">
        <v>178</v>
      </c>
      <c r="E1521" s="193" t="s">
        <v>1295</v>
      </c>
      <c r="F1521" s="194" t="s">
        <v>1296</v>
      </c>
      <c r="G1521" s="195" t="s">
        <v>242</v>
      </c>
      <c r="H1521" s="196">
        <v>42.188000000000002</v>
      </c>
      <c r="I1521" s="197"/>
      <c r="J1521" s="198">
        <f>ROUND(I1521*H1521,2)</f>
        <v>0</v>
      </c>
      <c r="K1521" s="194" t="s">
        <v>224</v>
      </c>
      <c r="L1521" s="40"/>
      <c r="M1521" s="199" t="s">
        <v>1</v>
      </c>
      <c r="N1521" s="200" t="s">
        <v>41</v>
      </c>
      <c r="O1521" s="72"/>
      <c r="P1521" s="201">
        <f>O1521*H1521</f>
        <v>0</v>
      </c>
      <c r="Q1521" s="201">
        <v>6.5490000000000007E-2</v>
      </c>
      <c r="R1521" s="201">
        <f>Q1521*H1521</f>
        <v>2.7628921200000005</v>
      </c>
      <c r="S1521" s="201">
        <v>0</v>
      </c>
      <c r="T1521" s="202">
        <f>S1521*H1521</f>
        <v>0</v>
      </c>
      <c r="U1521" s="35"/>
      <c r="V1521" s="35"/>
      <c r="W1521" s="35"/>
      <c r="X1521" s="35"/>
      <c r="Y1521" s="35"/>
      <c r="Z1521" s="35"/>
      <c r="AA1521" s="35"/>
      <c r="AB1521" s="35"/>
      <c r="AC1521" s="35"/>
      <c r="AD1521" s="35"/>
      <c r="AE1521" s="35"/>
      <c r="AR1521" s="203" t="s">
        <v>309</v>
      </c>
      <c r="AT1521" s="203" t="s">
        <v>178</v>
      </c>
      <c r="AU1521" s="203" t="s">
        <v>85</v>
      </c>
      <c r="AY1521" s="18" t="s">
        <v>175</v>
      </c>
      <c r="BE1521" s="204">
        <f>IF(N1521="základní",J1521,0)</f>
        <v>0</v>
      </c>
      <c r="BF1521" s="204">
        <f>IF(N1521="snížená",J1521,0)</f>
        <v>0</v>
      </c>
      <c r="BG1521" s="204">
        <f>IF(N1521="zákl. přenesená",J1521,0)</f>
        <v>0</v>
      </c>
      <c r="BH1521" s="204">
        <f>IF(N1521="sníž. přenesená",J1521,0)</f>
        <v>0</v>
      </c>
      <c r="BI1521" s="204">
        <f>IF(N1521="nulová",J1521,0)</f>
        <v>0</v>
      </c>
      <c r="BJ1521" s="18" t="s">
        <v>83</v>
      </c>
      <c r="BK1521" s="204">
        <f>ROUND(I1521*H1521,2)</f>
        <v>0</v>
      </c>
      <c r="BL1521" s="18" t="s">
        <v>309</v>
      </c>
      <c r="BM1521" s="203" t="s">
        <v>1297</v>
      </c>
    </row>
    <row r="1522" spans="1:65" s="2" customFormat="1" ht="11.25">
      <c r="A1522" s="35"/>
      <c r="B1522" s="36"/>
      <c r="C1522" s="37"/>
      <c r="D1522" s="227" t="s">
        <v>193</v>
      </c>
      <c r="E1522" s="37"/>
      <c r="F1522" s="228" t="s">
        <v>1298</v>
      </c>
      <c r="G1522" s="37"/>
      <c r="H1522" s="37"/>
      <c r="I1522" s="229"/>
      <c r="J1522" s="37"/>
      <c r="K1522" s="37"/>
      <c r="L1522" s="40"/>
      <c r="M1522" s="230"/>
      <c r="N1522" s="231"/>
      <c r="O1522" s="72"/>
      <c r="P1522" s="72"/>
      <c r="Q1522" s="72"/>
      <c r="R1522" s="72"/>
      <c r="S1522" s="72"/>
      <c r="T1522" s="73"/>
      <c r="U1522" s="35"/>
      <c r="V1522" s="35"/>
      <c r="W1522" s="35"/>
      <c r="X1522" s="35"/>
      <c r="Y1522" s="35"/>
      <c r="Z1522" s="35"/>
      <c r="AA1522" s="35"/>
      <c r="AB1522" s="35"/>
      <c r="AC1522" s="35"/>
      <c r="AD1522" s="35"/>
      <c r="AE1522" s="35"/>
      <c r="AT1522" s="18" t="s">
        <v>193</v>
      </c>
      <c r="AU1522" s="18" t="s">
        <v>85</v>
      </c>
    </row>
    <row r="1523" spans="1:65" s="13" customFormat="1" ht="22.5">
      <c r="B1523" s="205"/>
      <c r="C1523" s="206"/>
      <c r="D1523" s="207" t="s">
        <v>184</v>
      </c>
      <c r="E1523" s="208" t="s">
        <v>1</v>
      </c>
      <c r="F1523" s="209" t="s">
        <v>1237</v>
      </c>
      <c r="G1523" s="206"/>
      <c r="H1523" s="208" t="s">
        <v>1</v>
      </c>
      <c r="I1523" s="210"/>
      <c r="J1523" s="206"/>
      <c r="K1523" s="206"/>
      <c r="L1523" s="211"/>
      <c r="M1523" s="212"/>
      <c r="N1523" s="213"/>
      <c r="O1523" s="213"/>
      <c r="P1523" s="213"/>
      <c r="Q1523" s="213"/>
      <c r="R1523" s="213"/>
      <c r="S1523" s="213"/>
      <c r="T1523" s="214"/>
      <c r="AT1523" s="215" t="s">
        <v>184</v>
      </c>
      <c r="AU1523" s="215" t="s">
        <v>85</v>
      </c>
      <c r="AV1523" s="13" t="s">
        <v>83</v>
      </c>
      <c r="AW1523" s="13" t="s">
        <v>34</v>
      </c>
      <c r="AX1523" s="13" t="s">
        <v>76</v>
      </c>
      <c r="AY1523" s="215" t="s">
        <v>175</v>
      </c>
    </row>
    <row r="1524" spans="1:65" s="13" customFormat="1" ht="11.25">
      <c r="B1524" s="205"/>
      <c r="C1524" s="206"/>
      <c r="D1524" s="207" t="s">
        <v>184</v>
      </c>
      <c r="E1524" s="208" t="s">
        <v>1</v>
      </c>
      <c r="F1524" s="209" t="s">
        <v>187</v>
      </c>
      <c r="G1524" s="206"/>
      <c r="H1524" s="208" t="s">
        <v>1</v>
      </c>
      <c r="I1524" s="210"/>
      <c r="J1524" s="206"/>
      <c r="K1524" s="206"/>
      <c r="L1524" s="211"/>
      <c r="M1524" s="212"/>
      <c r="N1524" s="213"/>
      <c r="O1524" s="213"/>
      <c r="P1524" s="213"/>
      <c r="Q1524" s="213"/>
      <c r="R1524" s="213"/>
      <c r="S1524" s="213"/>
      <c r="T1524" s="214"/>
      <c r="AT1524" s="215" t="s">
        <v>184</v>
      </c>
      <c r="AU1524" s="215" t="s">
        <v>85</v>
      </c>
      <c r="AV1524" s="13" t="s">
        <v>83</v>
      </c>
      <c r="AW1524" s="13" t="s">
        <v>34</v>
      </c>
      <c r="AX1524" s="13" t="s">
        <v>76</v>
      </c>
      <c r="AY1524" s="215" t="s">
        <v>175</v>
      </c>
    </row>
    <row r="1525" spans="1:65" s="13" customFormat="1" ht="11.25">
      <c r="B1525" s="205"/>
      <c r="C1525" s="206"/>
      <c r="D1525" s="207" t="s">
        <v>184</v>
      </c>
      <c r="E1525" s="208" t="s">
        <v>1</v>
      </c>
      <c r="F1525" s="209" t="s">
        <v>1272</v>
      </c>
      <c r="G1525" s="206"/>
      <c r="H1525" s="208" t="s">
        <v>1</v>
      </c>
      <c r="I1525" s="210"/>
      <c r="J1525" s="206"/>
      <c r="K1525" s="206"/>
      <c r="L1525" s="211"/>
      <c r="M1525" s="212"/>
      <c r="N1525" s="213"/>
      <c r="O1525" s="213"/>
      <c r="P1525" s="213"/>
      <c r="Q1525" s="213"/>
      <c r="R1525" s="213"/>
      <c r="S1525" s="213"/>
      <c r="T1525" s="214"/>
      <c r="AT1525" s="215" t="s">
        <v>184</v>
      </c>
      <c r="AU1525" s="215" t="s">
        <v>85</v>
      </c>
      <c r="AV1525" s="13" t="s">
        <v>83</v>
      </c>
      <c r="AW1525" s="13" t="s">
        <v>34</v>
      </c>
      <c r="AX1525" s="13" t="s">
        <v>76</v>
      </c>
      <c r="AY1525" s="215" t="s">
        <v>175</v>
      </c>
    </row>
    <row r="1526" spans="1:65" s="13" customFormat="1" ht="11.25">
      <c r="B1526" s="205"/>
      <c r="C1526" s="206"/>
      <c r="D1526" s="207" t="s">
        <v>184</v>
      </c>
      <c r="E1526" s="208" t="s">
        <v>1</v>
      </c>
      <c r="F1526" s="209" t="s">
        <v>187</v>
      </c>
      <c r="G1526" s="206"/>
      <c r="H1526" s="208" t="s">
        <v>1</v>
      </c>
      <c r="I1526" s="210"/>
      <c r="J1526" s="206"/>
      <c r="K1526" s="206"/>
      <c r="L1526" s="211"/>
      <c r="M1526" s="212"/>
      <c r="N1526" s="213"/>
      <c r="O1526" s="213"/>
      <c r="P1526" s="213"/>
      <c r="Q1526" s="213"/>
      <c r="R1526" s="213"/>
      <c r="S1526" s="213"/>
      <c r="T1526" s="214"/>
      <c r="AT1526" s="215" t="s">
        <v>184</v>
      </c>
      <c r="AU1526" s="215" t="s">
        <v>85</v>
      </c>
      <c r="AV1526" s="13" t="s">
        <v>83</v>
      </c>
      <c r="AW1526" s="13" t="s">
        <v>34</v>
      </c>
      <c r="AX1526" s="13" t="s">
        <v>76</v>
      </c>
      <c r="AY1526" s="215" t="s">
        <v>175</v>
      </c>
    </row>
    <row r="1527" spans="1:65" s="13" customFormat="1" ht="11.25">
      <c r="B1527" s="205"/>
      <c r="C1527" s="206"/>
      <c r="D1527" s="207" t="s">
        <v>184</v>
      </c>
      <c r="E1527" s="208" t="s">
        <v>1</v>
      </c>
      <c r="F1527" s="209" t="s">
        <v>207</v>
      </c>
      <c r="G1527" s="206"/>
      <c r="H1527" s="208" t="s">
        <v>1</v>
      </c>
      <c r="I1527" s="210"/>
      <c r="J1527" s="206"/>
      <c r="K1527" s="206"/>
      <c r="L1527" s="211"/>
      <c r="M1527" s="212"/>
      <c r="N1527" s="213"/>
      <c r="O1527" s="213"/>
      <c r="P1527" s="213"/>
      <c r="Q1527" s="213"/>
      <c r="R1527" s="213"/>
      <c r="S1527" s="213"/>
      <c r="T1527" s="214"/>
      <c r="AT1527" s="215" t="s">
        <v>184</v>
      </c>
      <c r="AU1527" s="215" t="s">
        <v>85</v>
      </c>
      <c r="AV1527" s="13" t="s">
        <v>83</v>
      </c>
      <c r="AW1527" s="13" t="s">
        <v>34</v>
      </c>
      <c r="AX1527" s="13" t="s">
        <v>76</v>
      </c>
      <c r="AY1527" s="215" t="s">
        <v>175</v>
      </c>
    </row>
    <row r="1528" spans="1:65" s="14" customFormat="1" ht="11.25">
      <c r="B1528" s="216"/>
      <c r="C1528" s="217"/>
      <c r="D1528" s="207" t="s">
        <v>184</v>
      </c>
      <c r="E1528" s="218" t="s">
        <v>1</v>
      </c>
      <c r="F1528" s="219" t="s">
        <v>1299</v>
      </c>
      <c r="G1528" s="217"/>
      <c r="H1528" s="220">
        <v>15.8184</v>
      </c>
      <c r="I1528" s="221"/>
      <c r="J1528" s="217"/>
      <c r="K1528" s="217"/>
      <c r="L1528" s="222"/>
      <c r="M1528" s="223"/>
      <c r="N1528" s="224"/>
      <c r="O1528" s="224"/>
      <c r="P1528" s="224"/>
      <c r="Q1528" s="224"/>
      <c r="R1528" s="224"/>
      <c r="S1528" s="224"/>
      <c r="T1528" s="225"/>
      <c r="AT1528" s="226" t="s">
        <v>184</v>
      </c>
      <c r="AU1528" s="226" t="s">
        <v>85</v>
      </c>
      <c r="AV1528" s="14" t="s">
        <v>85</v>
      </c>
      <c r="AW1528" s="14" t="s">
        <v>34</v>
      </c>
      <c r="AX1528" s="14" t="s">
        <v>76</v>
      </c>
      <c r="AY1528" s="226" t="s">
        <v>175</v>
      </c>
    </row>
    <row r="1529" spans="1:65" s="13" customFormat="1" ht="11.25">
      <c r="B1529" s="205"/>
      <c r="C1529" s="206"/>
      <c r="D1529" s="207" t="s">
        <v>184</v>
      </c>
      <c r="E1529" s="208" t="s">
        <v>1</v>
      </c>
      <c r="F1529" s="209" t="s">
        <v>187</v>
      </c>
      <c r="G1529" s="206"/>
      <c r="H1529" s="208" t="s">
        <v>1</v>
      </c>
      <c r="I1529" s="210"/>
      <c r="J1529" s="206"/>
      <c r="K1529" s="206"/>
      <c r="L1529" s="211"/>
      <c r="M1529" s="212"/>
      <c r="N1529" s="213"/>
      <c r="O1529" s="213"/>
      <c r="P1529" s="213"/>
      <c r="Q1529" s="213"/>
      <c r="R1529" s="213"/>
      <c r="S1529" s="213"/>
      <c r="T1529" s="214"/>
      <c r="AT1529" s="215" t="s">
        <v>184</v>
      </c>
      <c r="AU1529" s="215" t="s">
        <v>85</v>
      </c>
      <c r="AV1529" s="13" t="s">
        <v>83</v>
      </c>
      <c r="AW1529" s="13" t="s">
        <v>34</v>
      </c>
      <c r="AX1529" s="13" t="s">
        <v>76</v>
      </c>
      <c r="AY1529" s="215" t="s">
        <v>175</v>
      </c>
    </row>
    <row r="1530" spans="1:65" s="13" customFormat="1" ht="11.25">
      <c r="B1530" s="205"/>
      <c r="C1530" s="206"/>
      <c r="D1530" s="207" t="s">
        <v>184</v>
      </c>
      <c r="E1530" s="208" t="s">
        <v>1</v>
      </c>
      <c r="F1530" s="209" t="s">
        <v>215</v>
      </c>
      <c r="G1530" s="206"/>
      <c r="H1530" s="208" t="s">
        <v>1</v>
      </c>
      <c r="I1530" s="210"/>
      <c r="J1530" s="206"/>
      <c r="K1530" s="206"/>
      <c r="L1530" s="211"/>
      <c r="M1530" s="212"/>
      <c r="N1530" s="213"/>
      <c r="O1530" s="213"/>
      <c r="P1530" s="213"/>
      <c r="Q1530" s="213"/>
      <c r="R1530" s="213"/>
      <c r="S1530" s="213"/>
      <c r="T1530" s="214"/>
      <c r="AT1530" s="215" t="s">
        <v>184</v>
      </c>
      <c r="AU1530" s="215" t="s">
        <v>85</v>
      </c>
      <c r="AV1530" s="13" t="s">
        <v>83</v>
      </c>
      <c r="AW1530" s="13" t="s">
        <v>34</v>
      </c>
      <c r="AX1530" s="13" t="s">
        <v>76</v>
      </c>
      <c r="AY1530" s="215" t="s">
        <v>175</v>
      </c>
    </row>
    <row r="1531" spans="1:65" s="14" customFormat="1" ht="11.25">
      <c r="B1531" s="216"/>
      <c r="C1531" s="217"/>
      <c r="D1531" s="207" t="s">
        <v>184</v>
      </c>
      <c r="E1531" s="218" t="s">
        <v>1</v>
      </c>
      <c r="F1531" s="219" t="s">
        <v>1300</v>
      </c>
      <c r="G1531" s="217"/>
      <c r="H1531" s="220">
        <v>10.820399999999999</v>
      </c>
      <c r="I1531" s="221"/>
      <c r="J1531" s="217"/>
      <c r="K1531" s="217"/>
      <c r="L1531" s="222"/>
      <c r="M1531" s="223"/>
      <c r="N1531" s="224"/>
      <c r="O1531" s="224"/>
      <c r="P1531" s="224"/>
      <c r="Q1531" s="224"/>
      <c r="R1531" s="224"/>
      <c r="S1531" s="224"/>
      <c r="T1531" s="225"/>
      <c r="AT1531" s="226" t="s">
        <v>184</v>
      </c>
      <c r="AU1531" s="226" t="s">
        <v>85</v>
      </c>
      <c r="AV1531" s="14" t="s">
        <v>85</v>
      </c>
      <c r="AW1531" s="14" t="s">
        <v>34</v>
      </c>
      <c r="AX1531" s="14" t="s">
        <v>76</v>
      </c>
      <c r="AY1531" s="226" t="s">
        <v>175</v>
      </c>
    </row>
    <row r="1532" spans="1:65" s="14" customFormat="1" ht="11.25">
      <c r="B1532" s="216"/>
      <c r="C1532" s="217"/>
      <c r="D1532" s="207" t="s">
        <v>184</v>
      </c>
      <c r="E1532" s="218" t="s">
        <v>1</v>
      </c>
      <c r="F1532" s="219" t="s">
        <v>1301</v>
      </c>
      <c r="G1532" s="217"/>
      <c r="H1532" s="220">
        <v>15.548999999999999</v>
      </c>
      <c r="I1532" s="221"/>
      <c r="J1532" s="217"/>
      <c r="K1532" s="217"/>
      <c r="L1532" s="222"/>
      <c r="M1532" s="223"/>
      <c r="N1532" s="224"/>
      <c r="O1532" s="224"/>
      <c r="P1532" s="224"/>
      <c r="Q1532" s="224"/>
      <c r="R1532" s="224"/>
      <c r="S1532" s="224"/>
      <c r="T1532" s="225"/>
      <c r="AT1532" s="226" t="s">
        <v>184</v>
      </c>
      <c r="AU1532" s="226" t="s">
        <v>85</v>
      </c>
      <c r="AV1532" s="14" t="s">
        <v>85</v>
      </c>
      <c r="AW1532" s="14" t="s">
        <v>34</v>
      </c>
      <c r="AX1532" s="14" t="s">
        <v>76</v>
      </c>
      <c r="AY1532" s="226" t="s">
        <v>175</v>
      </c>
    </row>
    <row r="1533" spans="1:65" s="2" customFormat="1" ht="37.9" customHeight="1">
      <c r="A1533" s="35"/>
      <c r="B1533" s="36"/>
      <c r="C1533" s="192" t="s">
        <v>1302</v>
      </c>
      <c r="D1533" s="192" t="s">
        <v>178</v>
      </c>
      <c r="E1533" s="193" t="s">
        <v>1303</v>
      </c>
      <c r="F1533" s="194" t="s">
        <v>1304</v>
      </c>
      <c r="G1533" s="195" t="s">
        <v>242</v>
      </c>
      <c r="H1533" s="196">
        <v>20.959</v>
      </c>
      <c r="I1533" s="197"/>
      <c r="J1533" s="198">
        <f>ROUND(I1533*H1533,2)</f>
        <v>0</v>
      </c>
      <c r="K1533" s="194" t="s">
        <v>224</v>
      </c>
      <c r="L1533" s="40"/>
      <c r="M1533" s="199" t="s">
        <v>1</v>
      </c>
      <c r="N1533" s="200" t="s">
        <v>41</v>
      </c>
      <c r="O1533" s="72"/>
      <c r="P1533" s="201">
        <f>O1533*H1533</f>
        <v>0</v>
      </c>
      <c r="Q1533" s="201">
        <v>5.8500000000000003E-2</v>
      </c>
      <c r="R1533" s="201">
        <f>Q1533*H1533</f>
        <v>1.2261015</v>
      </c>
      <c r="S1533" s="201">
        <v>0</v>
      </c>
      <c r="T1533" s="202">
        <f>S1533*H1533</f>
        <v>0</v>
      </c>
      <c r="U1533" s="35"/>
      <c r="V1533" s="35"/>
      <c r="W1533" s="35"/>
      <c r="X1533" s="35"/>
      <c r="Y1533" s="35"/>
      <c r="Z1533" s="35"/>
      <c r="AA1533" s="35"/>
      <c r="AB1533" s="35"/>
      <c r="AC1533" s="35"/>
      <c r="AD1533" s="35"/>
      <c r="AE1533" s="35"/>
      <c r="AR1533" s="203" t="s">
        <v>309</v>
      </c>
      <c r="AT1533" s="203" t="s">
        <v>178</v>
      </c>
      <c r="AU1533" s="203" t="s">
        <v>85</v>
      </c>
      <c r="AY1533" s="18" t="s">
        <v>175</v>
      </c>
      <c r="BE1533" s="204">
        <f>IF(N1533="základní",J1533,0)</f>
        <v>0</v>
      </c>
      <c r="BF1533" s="204">
        <f>IF(N1533="snížená",J1533,0)</f>
        <v>0</v>
      </c>
      <c r="BG1533" s="204">
        <f>IF(N1533="zákl. přenesená",J1533,0)</f>
        <v>0</v>
      </c>
      <c r="BH1533" s="204">
        <f>IF(N1533="sníž. přenesená",J1533,0)</f>
        <v>0</v>
      </c>
      <c r="BI1533" s="204">
        <f>IF(N1533="nulová",J1533,0)</f>
        <v>0</v>
      </c>
      <c r="BJ1533" s="18" t="s">
        <v>83</v>
      </c>
      <c r="BK1533" s="204">
        <f>ROUND(I1533*H1533,2)</f>
        <v>0</v>
      </c>
      <c r="BL1533" s="18" t="s">
        <v>309</v>
      </c>
      <c r="BM1533" s="203" t="s">
        <v>1305</v>
      </c>
    </row>
    <row r="1534" spans="1:65" s="2" customFormat="1" ht="11.25">
      <c r="A1534" s="35"/>
      <c r="B1534" s="36"/>
      <c r="C1534" s="37"/>
      <c r="D1534" s="227" t="s">
        <v>193</v>
      </c>
      <c r="E1534" s="37"/>
      <c r="F1534" s="228" t="s">
        <v>1306</v>
      </c>
      <c r="G1534" s="37"/>
      <c r="H1534" s="37"/>
      <c r="I1534" s="229"/>
      <c r="J1534" s="37"/>
      <c r="K1534" s="37"/>
      <c r="L1534" s="40"/>
      <c r="M1534" s="230"/>
      <c r="N1534" s="231"/>
      <c r="O1534" s="72"/>
      <c r="P1534" s="72"/>
      <c r="Q1534" s="72"/>
      <c r="R1534" s="72"/>
      <c r="S1534" s="72"/>
      <c r="T1534" s="73"/>
      <c r="U1534" s="35"/>
      <c r="V1534" s="35"/>
      <c r="W1534" s="35"/>
      <c r="X1534" s="35"/>
      <c r="Y1534" s="35"/>
      <c r="Z1534" s="35"/>
      <c r="AA1534" s="35"/>
      <c r="AB1534" s="35"/>
      <c r="AC1534" s="35"/>
      <c r="AD1534" s="35"/>
      <c r="AE1534" s="35"/>
      <c r="AT1534" s="18" t="s">
        <v>193</v>
      </c>
      <c r="AU1534" s="18" t="s">
        <v>85</v>
      </c>
    </row>
    <row r="1535" spans="1:65" s="13" customFormat="1" ht="22.5">
      <c r="B1535" s="205"/>
      <c r="C1535" s="206"/>
      <c r="D1535" s="207" t="s">
        <v>184</v>
      </c>
      <c r="E1535" s="208" t="s">
        <v>1</v>
      </c>
      <c r="F1535" s="209" t="s">
        <v>1237</v>
      </c>
      <c r="G1535" s="206"/>
      <c r="H1535" s="208" t="s">
        <v>1</v>
      </c>
      <c r="I1535" s="210"/>
      <c r="J1535" s="206"/>
      <c r="K1535" s="206"/>
      <c r="L1535" s="211"/>
      <c r="M1535" s="212"/>
      <c r="N1535" s="213"/>
      <c r="O1535" s="213"/>
      <c r="P1535" s="213"/>
      <c r="Q1535" s="213"/>
      <c r="R1535" s="213"/>
      <c r="S1535" s="213"/>
      <c r="T1535" s="214"/>
      <c r="AT1535" s="215" t="s">
        <v>184</v>
      </c>
      <c r="AU1535" s="215" t="s">
        <v>85</v>
      </c>
      <c r="AV1535" s="13" t="s">
        <v>83</v>
      </c>
      <c r="AW1535" s="13" t="s">
        <v>34</v>
      </c>
      <c r="AX1535" s="13" t="s">
        <v>76</v>
      </c>
      <c r="AY1535" s="215" t="s">
        <v>175</v>
      </c>
    </row>
    <row r="1536" spans="1:65" s="13" customFormat="1" ht="11.25">
      <c r="B1536" s="205"/>
      <c r="C1536" s="206"/>
      <c r="D1536" s="207" t="s">
        <v>184</v>
      </c>
      <c r="E1536" s="208" t="s">
        <v>1</v>
      </c>
      <c r="F1536" s="209" t="s">
        <v>187</v>
      </c>
      <c r="G1536" s="206"/>
      <c r="H1536" s="208" t="s">
        <v>1</v>
      </c>
      <c r="I1536" s="210"/>
      <c r="J1536" s="206"/>
      <c r="K1536" s="206"/>
      <c r="L1536" s="211"/>
      <c r="M1536" s="212"/>
      <c r="N1536" s="213"/>
      <c r="O1536" s="213"/>
      <c r="P1536" s="213"/>
      <c r="Q1536" s="213"/>
      <c r="R1536" s="213"/>
      <c r="S1536" s="213"/>
      <c r="T1536" s="214"/>
      <c r="AT1536" s="215" t="s">
        <v>184</v>
      </c>
      <c r="AU1536" s="215" t="s">
        <v>85</v>
      </c>
      <c r="AV1536" s="13" t="s">
        <v>83</v>
      </c>
      <c r="AW1536" s="13" t="s">
        <v>34</v>
      </c>
      <c r="AX1536" s="13" t="s">
        <v>76</v>
      </c>
      <c r="AY1536" s="215" t="s">
        <v>175</v>
      </c>
    </row>
    <row r="1537" spans="1:65" s="13" customFormat="1" ht="11.25">
      <c r="B1537" s="205"/>
      <c r="C1537" s="206"/>
      <c r="D1537" s="207" t="s">
        <v>184</v>
      </c>
      <c r="E1537" s="208" t="s">
        <v>1</v>
      </c>
      <c r="F1537" s="209" t="s">
        <v>1272</v>
      </c>
      <c r="G1537" s="206"/>
      <c r="H1537" s="208" t="s">
        <v>1</v>
      </c>
      <c r="I1537" s="210"/>
      <c r="J1537" s="206"/>
      <c r="K1537" s="206"/>
      <c r="L1537" s="211"/>
      <c r="M1537" s="212"/>
      <c r="N1537" s="213"/>
      <c r="O1537" s="213"/>
      <c r="P1537" s="213"/>
      <c r="Q1537" s="213"/>
      <c r="R1537" s="213"/>
      <c r="S1537" s="213"/>
      <c r="T1537" s="214"/>
      <c r="AT1537" s="215" t="s">
        <v>184</v>
      </c>
      <c r="AU1537" s="215" t="s">
        <v>85</v>
      </c>
      <c r="AV1537" s="13" t="s">
        <v>83</v>
      </c>
      <c r="AW1537" s="13" t="s">
        <v>34</v>
      </c>
      <c r="AX1537" s="13" t="s">
        <v>76</v>
      </c>
      <c r="AY1537" s="215" t="s">
        <v>175</v>
      </c>
    </row>
    <row r="1538" spans="1:65" s="13" customFormat="1" ht="11.25">
      <c r="B1538" s="205"/>
      <c r="C1538" s="206"/>
      <c r="D1538" s="207" t="s">
        <v>184</v>
      </c>
      <c r="E1538" s="208" t="s">
        <v>1</v>
      </c>
      <c r="F1538" s="209" t="s">
        <v>187</v>
      </c>
      <c r="G1538" s="206"/>
      <c r="H1538" s="208" t="s">
        <v>1</v>
      </c>
      <c r="I1538" s="210"/>
      <c r="J1538" s="206"/>
      <c r="K1538" s="206"/>
      <c r="L1538" s="211"/>
      <c r="M1538" s="212"/>
      <c r="N1538" s="213"/>
      <c r="O1538" s="213"/>
      <c r="P1538" s="213"/>
      <c r="Q1538" s="213"/>
      <c r="R1538" s="213"/>
      <c r="S1538" s="213"/>
      <c r="T1538" s="214"/>
      <c r="AT1538" s="215" t="s">
        <v>184</v>
      </c>
      <c r="AU1538" s="215" t="s">
        <v>85</v>
      </c>
      <c r="AV1538" s="13" t="s">
        <v>83</v>
      </c>
      <c r="AW1538" s="13" t="s">
        <v>34</v>
      </c>
      <c r="AX1538" s="13" t="s">
        <v>76</v>
      </c>
      <c r="AY1538" s="215" t="s">
        <v>175</v>
      </c>
    </row>
    <row r="1539" spans="1:65" s="13" customFormat="1" ht="11.25">
      <c r="B1539" s="205"/>
      <c r="C1539" s="206"/>
      <c r="D1539" s="207" t="s">
        <v>184</v>
      </c>
      <c r="E1539" s="208" t="s">
        <v>1</v>
      </c>
      <c r="F1539" s="209" t="s">
        <v>215</v>
      </c>
      <c r="G1539" s="206"/>
      <c r="H1539" s="208" t="s">
        <v>1</v>
      </c>
      <c r="I1539" s="210"/>
      <c r="J1539" s="206"/>
      <c r="K1539" s="206"/>
      <c r="L1539" s="211"/>
      <c r="M1539" s="212"/>
      <c r="N1539" s="213"/>
      <c r="O1539" s="213"/>
      <c r="P1539" s="213"/>
      <c r="Q1539" s="213"/>
      <c r="R1539" s="213"/>
      <c r="S1539" s="213"/>
      <c r="T1539" s="214"/>
      <c r="AT1539" s="215" t="s">
        <v>184</v>
      </c>
      <c r="AU1539" s="215" t="s">
        <v>85</v>
      </c>
      <c r="AV1539" s="13" t="s">
        <v>83</v>
      </c>
      <c r="AW1539" s="13" t="s">
        <v>34</v>
      </c>
      <c r="AX1539" s="13" t="s">
        <v>76</v>
      </c>
      <c r="AY1539" s="215" t="s">
        <v>175</v>
      </c>
    </row>
    <row r="1540" spans="1:65" s="14" customFormat="1" ht="11.25">
      <c r="B1540" s="216"/>
      <c r="C1540" s="217"/>
      <c r="D1540" s="207" t="s">
        <v>184</v>
      </c>
      <c r="E1540" s="218" t="s">
        <v>1</v>
      </c>
      <c r="F1540" s="219" t="s">
        <v>1307</v>
      </c>
      <c r="G1540" s="217"/>
      <c r="H1540" s="220">
        <v>7.5401999999999996</v>
      </c>
      <c r="I1540" s="221"/>
      <c r="J1540" s="217"/>
      <c r="K1540" s="217"/>
      <c r="L1540" s="222"/>
      <c r="M1540" s="223"/>
      <c r="N1540" s="224"/>
      <c r="O1540" s="224"/>
      <c r="P1540" s="224"/>
      <c r="Q1540" s="224"/>
      <c r="R1540" s="224"/>
      <c r="S1540" s="224"/>
      <c r="T1540" s="225"/>
      <c r="AT1540" s="226" t="s">
        <v>184</v>
      </c>
      <c r="AU1540" s="226" t="s">
        <v>85</v>
      </c>
      <c r="AV1540" s="14" t="s">
        <v>85</v>
      </c>
      <c r="AW1540" s="14" t="s">
        <v>34</v>
      </c>
      <c r="AX1540" s="14" t="s">
        <v>76</v>
      </c>
      <c r="AY1540" s="226" t="s">
        <v>175</v>
      </c>
    </row>
    <row r="1541" spans="1:65" s="14" customFormat="1" ht="11.25">
      <c r="B1541" s="216"/>
      <c r="C1541" s="217"/>
      <c r="D1541" s="207" t="s">
        <v>184</v>
      </c>
      <c r="E1541" s="218" t="s">
        <v>1</v>
      </c>
      <c r="F1541" s="219" t="s">
        <v>1308</v>
      </c>
      <c r="G1541" s="217"/>
      <c r="H1541" s="220">
        <v>4.6859999999999999</v>
      </c>
      <c r="I1541" s="221"/>
      <c r="J1541" s="217"/>
      <c r="K1541" s="217"/>
      <c r="L1541" s="222"/>
      <c r="M1541" s="223"/>
      <c r="N1541" s="224"/>
      <c r="O1541" s="224"/>
      <c r="P1541" s="224"/>
      <c r="Q1541" s="224"/>
      <c r="R1541" s="224"/>
      <c r="S1541" s="224"/>
      <c r="T1541" s="225"/>
      <c r="AT1541" s="226" t="s">
        <v>184</v>
      </c>
      <c r="AU1541" s="226" t="s">
        <v>85</v>
      </c>
      <c r="AV1541" s="14" t="s">
        <v>85</v>
      </c>
      <c r="AW1541" s="14" t="s">
        <v>34</v>
      </c>
      <c r="AX1541" s="14" t="s">
        <v>76</v>
      </c>
      <c r="AY1541" s="226" t="s">
        <v>175</v>
      </c>
    </row>
    <row r="1542" spans="1:65" s="14" customFormat="1" ht="11.25">
      <c r="B1542" s="216"/>
      <c r="C1542" s="217"/>
      <c r="D1542" s="207" t="s">
        <v>184</v>
      </c>
      <c r="E1542" s="218" t="s">
        <v>1</v>
      </c>
      <c r="F1542" s="219" t="s">
        <v>1309</v>
      </c>
      <c r="G1542" s="217"/>
      <c r="H1542" s="220">
        <v>8.7330000000000005</v>
      </c>
      <c r="I1542" s="221"/>
      <c r="J1542" s="217"/>
      <c r="K1542" s="217"/>
      <c r="L1542" s="222"/>
      <c r="M1542" s="223"/>
      <c r="N1542" s="224"/>
      <c r="O1542" s="224"/>
      <c r="P1542" s="224"/>
      <c r="Q1542" s="224"/>
      <c r="R1542" s="224"/>
      <c r="S1542" s="224"/>
      <c r="T1542" s="225"/>
      <c r="AT1542" s="226" t="s">
        <v>184</v>
      </c>
      <c r="AU1542" s="226" t="s">
        <v>85</v>
      </c>
      <c r="AV1542" s="14" t="s">
        <v>85</v>
      </c>
      <c r="AW1542" s="14" t="s">
        <v>34</v>
      </c>
      <c r="AX1542" s="14" t="s">
        <v>76</v>
      </c>
      <c r="AY1542" s="226" t="s">
        <v>175</v>
      </c>
    </row>
    <row r="1543" spans="1:65" s="2" customFormat="1" ht="21.75" customHeight="1">
      <c r="A1543" s="35"/>
      <c r="B1543" s="36"/>
      <c r="C1543" s="192" t="s">
        <v>1310</v>
      </c>
      <c r="D1543" s="192" t="s">
        <v>178</v>
      </c>
      <c r="E1543" s="193" t="s">
        <v>1311</v>
      </c>
      <c r="F1543" s="194" t="s">
        <v>1312</v>
      </c>
      <c r="G1543" s="195" t="s">
        <v>242</v>
      </c>
      <c r="H1543" s="196">
        <v>289.49299999999999</v>
      </c>
      <c r="I1543" s="197"/>
      <c r="J1543" s="198">
        <f>ROUND(I1543*H1543,2)</f>
        <v>0</v>
      </c>
      <c r="K1543" s="194" t="s">
        <v>224</v>
      </c>
      <c r="L1543" s="40"/>
      <c r="M1543" s="199" t="s">
        <v>1</v>
      </c>
      <c r="N1543" s="200" t="s">
        <v>41</v>
      </c>
      <c r="O1543" s="72"/>
      <c r="P1543" s="201">
        <f>O1543*H1543</f>
        <v>0</v>
      </c>
      <c r="Q1543" s="201">
        <v>2.0000000000000001E-4</v>
      </c>
      <c r="R1543" s="201">
        <f>Q1543*H1543</f>
        <v>5.7898600000000001E-2</v>
      </c>
      <c r="S1543" s="201">
        <v>0</v>
      </c>
      <c r="T1543" s="202">
        <f>S1543*H1543</f>
        <v>0</v>
      </c>
      <c r="U1543" s="35"/>
      <c r="V1543" s="35"/>
      <c r="W1543" s="35"/>
      <c r="X1543" s="35"/>
      <c r="Y1543" s="35"/>
      <c r="Z1543" s="35"/>
      <c r="AA1543" s="35"/>
      <c r="AB1543" s="35"/>
      <c r="AC1543" s="35"/>
      <c r="AD1543" s="35"/>
      <c r="AE1543" s="35"/>
      <c r="AR1543" s="203" t="s">
        <v>309</v>
      </c>
      <c r="AT1543" s="203" t="s">
        <v>178</v>
      </c>
      <c r="AU1543" s="203" t="s">
        <v>85</v>
      </c>
      <c r="AY1543" s="18" t="s">
        <v>175</v>
      </c>
      <c r="BE1543" s="204">
        <f>IF(N1543="základní",J1543,0)</f>
        <v>0</v>
      </c>
      <c r="BF1543" s="204">
        <f>IF(N1543="snížená",J1543,0)</f>
        <v>0</v>
      </c>
      <c r="BG1543" s="204">
        <f>IF(N1543="zákl. přenesená",J1543,0)</f>
        <v>0</v>
      </c>
      <c r="BH1543" s="204">
        <f>IF(N1543="sníž. přenesená",J1543,0)</f>
        <v>0</v>
      </c>
      <c r="BI1543" s="204">
        <f>IF(N1543="nulová",J1543,0)</f>
        <v>0</v>
      </c>
      <c r="BJ1543" s="18" t="s">
        <v>83</v>
      </c>
      <c r="BK1543" s="204">
        <f>ROUND(I1543*H1543,2)</f>
        <v>0</v>
      </c>
      <c r="BL1543" s="18" t="s">
        <v>309</v>
      </c>
      <c r="BM1543" s="203" t="s">
        <v>1313</v>
      </c>
    </row>
    <row r="1544" spans="1:65" s="2" customFormat="1" ht="11.25">
      <c r="A1544" s="35"/>
      <c r="B1544" s="36"/>
      <c r="C1544" s="37"/>
      <c r="D1544" s="227" t="s">
        <v>193</v>
      </c>
      <c r="E1544" s="37"/>
      <c r="F1544" s="228" t="s">
        <v>1314</v>
      </c>
      <c r="G1544" s="37"/>
      <c r="H1544" s="37"/>
      <c r="I1544" s="229"/>
      <c r="J1544" s="37"/>
      <c r="K1544" s="37"/>
      <c r="L1544" s="40"/>
      <c r="M1544" s="230"/>
      <c r="N1544" s="231"/>
      <c r="O1544" s="72"/>
      <c r="P1544" s="72"/>
      <c r="Q1544" s="72"/>
      <c r="R1544" s="72"/>
      <c r="S1544" s="72"/>
      <c r="T1544" s="73"/>
      <c r="U1544" s="35"/>
      <c r="V1544" s="35"/>
      <c r="W1544" s="35"/>
      <c r="X1544" s="35"/>
      <c r="Y1544" s="35"/>
      <c r="Z1544" s="35"/>
      <c r="AA1544" s="35"/>
      <c r="AB1544" s="35"/>
      <c r="AC1544" s="35"/>
      <c r="AD1544" s="35"/>
      <c r="AE1544" s="35"/>
      <c r="AT1544" s="18" t="s">
        <v>193</v>
      </c>
      <c r="AU1544" s="18" t="s">
        <v>85</v>
      </c>
    </row>
    <row r="1545" spans="1:65" s="2" customFormat="1" ht="37.9" customHeight="1">
      <c r="A1545" s="35"/>
      <c r="B1545" s="36"/>
      <c r="C1545" s="192" t="s">
        <v>1315</v>
      </c>
      <c r="D1545" s="192" t="s">
        <v>178</v>
      </c>
      <c r="E1545" s="193" t="s">
        <v>1316</v>
      </c>
      <c r="F1545" s="194" t="s">
        <v>1317</v>
      </c>
      <c r="G1545" s="195" t="s">
        <v>242</v>
      </c>
      <c r="H1545" s="196">
        <v>289.49299999999999</v>
      </c>
      <c r="I1545" s="197"/>
      <c r="J1545" s="198">
        <f>ROUND(I1545*H1545,2)</f>
        <v>0</v>
      </c>
      <c r="K1545" s="194" t="s">
        <v>1</v>
      </c>
      <c r="L1545" s="40"/>
      <c r="M1545" s="199" t="s">
        <v>1</v>
      </c>
      <c r="N1545" s="200" t="s">
        <v>41</v>
      </c>
      <c r="O1545" s="72"/>
      <c r="P1545" s="201">
        <f>O1545*H1545</f>
        <v>0</v>
      </c>
      <c r="Q1545" s="201">
        <v>2.0000000000000001E-4</v>
      </c>
      <c r="R1545" s="201">
        <f>Q1545*H1545</f>
        <v>5.7898600000000001E-2</v>
      </c>
      <c r="S1545" s="201">
        <v>0</v>
      </c>
      <c r="T1545" s="202">
        <f>S1545*H1545</f>
        <v>0</v>
      </c>
      <c r="U1545" s="35"/>
      <c r="V1545" s="35"/>
      <c r="W1545" s="35"/>
      <c r="X1545" s="35"/>
      <c r="Y1545" s="35"/>
      <c r="Z1545" s="35"/>
      <c r="AA1545" s="35"/>
      <c r="AB1545" s="35"/>
      <c r="AC1545" s="35"/>
      <c r="AD1545" s="35"/>
      <c r="AE1545" s="35"/>
      <c r="AR1545" s="203" t="s">
        <v>309</v>
      </c>
      <c r="AT1545" s="203" t="s">
        <v>178</v>
      </c>
      <c r="AU1545" s="203" t="s">
        <v>85</v>
      </c>
      <c r="AY1545" s="18" t="s">
        <v>175</v>
      </c>
      <c r="BE1545" s="204">
        <f>IF(N1545="základní",J1545,0)</f>
        <v>0</v>
      </c>
      <c r="BF1545" s="204">
        <f>IF(N1545="snížená",J1545,0)</f>
        <v>0</v>
      </c>
      <c r="BG1545" s="204">
        <f>IF(N1545="zákl. přenesená",J1545,0)</f>
        <v>0</v>
      </c>
      <c r="BH1545" s="204">
        <f>IF(N1545="sníž. přenesená",J1545,0)</f>
        <v>0</v>
      </c>
      <c r="BI1545" s="204">
        <f>IF(N1545="nulová",J1545,0)</f>
        <v>0</v>
      </c>
      <c r="BJ1545" s="18" t="s">
        <v>83</v>
      </c>
      <c r="BK1545" s="204">
        <f>ROUND(I1545*H1545,2)</f>
        <v>0</v>
      </c>
      <c r="BL1545" s="18" t="s">
        <v>309</v>
      </c>
      <c r="BM1545" s="203" t="s">
        <v>1318</v>
      </c>
    </row>
    <row r="1546" spans="1:65" s="13" customFormat="1" ht="22.5">
      <c r="B1546" s="205"/>
      <c r="C1546" s="206"/>
      <c r="D1546" s="207" t="s">
        <v>184</v>
      </c>
      <c r="E1546" s="208" t="s">
        <v>1</v>
      </c>
      <c r="F1546" s="209" t="s">
        <v>1237</v>
      </c>
      <c r="G1546" s="206"/>
      <c r="H1546" s="208" t="s">
        <v>1</v>
      </c>
      <c r="I1546" s="210"/>
      <c r="J1546" s="206"/>
      <c r="K1546" s="206"/>
      <c r="L1546" s="211"/>
      <c r="M1546" s="212"/>
      <c r="N1546" s="213"/>
      <c r="O1546" s="213"/>
      <c r="P1546" s="213"/>
      <c r="Q1546" s="213"/>
      <c r="R1546" s="213"/>
      <c r="S1546" s="213"/>
      <c r="T1546" s="214"/>
      <c r="AT1546" s="215" t="s">
        <v>184</v>
      </c>
      <c r="AU1546" s="215" t="s">
        <v>85</v>
      </c>
      <c r="AV1546" s="13" t="s">
        <v>83</v>
      </c>
      <c r="AW1546" s="13" t="s">
        <v>34</v>
      </c>
      <c r="AX1546" s="13" t="s">
        <v>76</v>
      </c>
      <c r="AY1546" s="215" t="s">
        <v>175</v>
      </c>
    </row>
    <row r="1547" spans="1:65" s="13" customFormat="1" ht="11.25">
      <c r="B1547" s="205"/>
      <c r="C1547" s="206"/>
      <c r="D1547" s="207" t="s">
        <v>184</v>
      </c>
      <c r="E1547" s="208" t="s">
        <v>1</v>
      </c>
      <c r="F1547" s="209" t="s">
        <v>187</v>
      </c>
      <c r="G1547" s="206"/>
      <c r="H1547" s="208" t="s">
        <v>1</v>
      </c>
      <c r="I1547" s="210"/>
      <c r="J1547" s="206"/>
      <c r="K1547" s="206"/>
      <c r="L1547" s="211"/>
      <c r="M1547" s="212"/>
      <c r="N1547" s="213"/>
      <c r="O1547" s="213"/>
      <c r="P1547" s="213"/>
      <c r="Q1547" s="213"/>
      <c r="R1547" s="213"/>
      <c r="S1547" s="213"/>
      <c r="T1547" s="214"/>
      <c r="AT1547" s="215" t="s">
        <v>184</v>
      </c>
      <c r="AU1547" s="215" t="s">
        <v>85</v>
      </c>
      <c r="AV1547" s="13" t="s">
        <v>83</v>
      </c>
      <c r="AW1547" s="13" t="s">
        <v>34</v>
      </c>
      <c r="AX1547" s="13" t="s">
        <v>76</v>
      </c>
      <c r="AY1547" s="215" t="s">
        <v>175</v>
      </c>
    </row>
    <row r="1548" spans="1:65" s="13" customFormat="1" ht="11.25">
      <c r="B1548" s="205"/>
      <c r="C1548" s="206"/>
      <c r="D1548" s="207" t="s">
        <v>184</v>
      </c>
      <c r="E1548" s="208" t="s">
        <v>1</v>
      </c>
      <c r="F1548" s="209" t="s">
        <v>1319</v>
      </c>
      <c r="G1548" s="206"/>
      <c r="H1548" s="208" t="s">
        <v>1</v>
      </c>
      <c r="I1548" s="210"/>
      <c r="J1548" s="206"/>
      <c r="K1548" s="206"/>
      <c r="L1548" s="211"/>
      <c r="M1548" s="212"/>
      <c r="N1548" s="213"/>
      <c r="O1548" s="213"/>
      <c r="P1548" s="213"/>
      <c r="Q1548" s="213"/>
      <c r="R1548" s="213"/>
      <c r="S1548" s="213"/>
      <c r="T1548" s="214"/>
      <c r="AT1548" s="215" t="s">
        <v>184</v>
      </c>
      <c r="AU1548" s="215" t="s">
        <v>85</v>
      </c>
      <c r="AV1548" s="13" t="s">
        <v>83</v>
      </c>
      <c r="AW1548" s="13" t="s">
        <v>34</v>
      </c>
      <c r="AX1548" s="13" t="s">
        <v>76</v>
      </c>
      <c r="AY1548" s="215" t="s">
        <v>175</v>
      </c>
    </row>
    <row r="1549" spans="1:65" s="14" customFormat="1" ht="11.25">
      <c r="B1549" s="216"/>
      <c r="C1549" s="217"/>
      <c r="D1549" s="207" t="s">
        <v>184</v>
      </c>
      <c r="E1549" s="218" t="s">
        <v>1</v>
      </c>
      <c r="F1549" s="219" t="s">
        <v>1320</v>
      </c>
      <c r="G1549" s="217"/>
      <c r="H1549" s="220">
        <v>289.49299999999999</v>
      </c>
      <c r="I1549" s="221"/>
      <c r="J1549" s="217"/>
      <c r="K1549" s="217"/>
      <c r="L1549" s="222"/>
      <c r="M1549" s="223"/>
      <c r="N1549" s="224"/>
      <c r="O1549" s="224"/>
      <c r="P1549" s="224"/>
      <c r="Q1549" s="224"/>
      <c r="R1549" s="224"/>
      <c r="S1549" s="224"/>
      <c r="T1549" s="225"/>
      <c r="AT1549" s="226" t="s">
        <v>184</v>
      </c>
      <c r="AU1549" s="226" t="s">
        <v>85</v>
      </c>
      <c r="AV1549" s="14" t="s">
        <v>85</v>
      </c>
      <c r="AW1549" s="14" t="s">
        <v>34</v>
      </c>
      <c r="AX1549" s="14" t="s">
        <v>76</v>
      </c>
      <c r="AY1549" s="226" t="s">
        <v>175</v>
      </c>
    </row>
    <row r="1550" spans="1:65" s="2" customFormat="1" ht="24.2" customHeight="1">
      <c r="A1550" s="35"/>
      <c r="B1550" s="36"/>
      <c r="C1550" s="192" t="s">
        <v>1321</v>
      </c>
      <c r="D1550" s="192" t="s">
        <v>178</v>
      </c>
      <c r="E1550" s="193" t="s">
        <v>1322</v>
      </c>
      <c r="F1550" s="194" t="s">
        <v>1323</v>
      </c>
      <c r="G1550" s="195" t="s">
        <v>251</v>
      </c>
      <c r="H1550" s="196">
        <v>77.430000000000007</v>
      </c>
      <c r="I1550" s="197"/>
      <c r="J1550" s="198">
        <f>ROUND(I1550*H1550,2)</f>
        <v>0</v>
      </c>
      <c r="K1550" s="194" t="s">
        <v>224</v>
      </c>
      <c r="L1550" s="40"/>
      <c r="M1550" s="199" t="s">
        <v>1</v>
      </c>
      <c r="N1550" s="200" t="s">
        <v>41</v>
      </c>
      <c r="O1550" s="72"/>
      <c r="P1550" s="201">
        <f>O1550*H1550</f>
        <v>0</v>
      </c>
      <c r="Q1550" s="201">
        <v>2.5000000000000001E-4</v>
      </c>
      <c r="R1550" s="201">
        <f>Q1550*H1550</f>
        <v>1.9357500000000003E-2</v>
      </c>
      <c r="S1550" s="201">
        <v>0</v>
      </c>
      <c r="T1550" s="202">
        <f>S1550*H1550</f>
        <v>0</v>
      </c>
      <c r="U1550" s="35"/>
      <c r="V1550" s="35"/>
      <c r="W1550" s="35"/>
      <c r="X1550" s="35"/>
      <c r="Y1550" s="35"/>
      <c r="Z1550" s="35"/>
      <c r="AA1550" s="35"/>
      <c r="AB1550" s="35"/>
      <c r="AC1550" s="35"/>
      <c r="AD1550" s="35"/>
      <c r="AE1550" s="35"/>
      <c r="AR1550" s="203" t="s">
        <v>309</v>
      </c>
      <c r="AT1550" s="203" t="s">
        <v>178</v>
      </c>
      <c r="AU1550" s="203" t="s">
        <v>85</v>
      </c>
      <c r="AY1550" s="18" t="s">
        <v>175</v>
      </c>
      <c r="BE1550" s="204">
        <f>IF(N1550="základní",J1550,0)</f>
        <v>0</v>
      </c>
      <c r="BF1550" s="204">
        <f>IF(N1550="snížená",J1550,0)</f>
        <v>0</v>
      </c>
      <c r="BG1550" s="204">
        <f>IF(N1550="zákl. přenesená",J1550,0)</f>
        <v>0</v>
      </c>
      <c r="BH1550" s="204">
        <f>IF(N1550="sníž. přenesená",J1550,0)</f>
        <v>0</v>
      </c>
      <c r="BI1550" s="204">
        <f>IF(N1550="nulová",J1550,0)</f>
        <v>0</v>
      </c>
      <c r="BJ1550" s="18" t="s">
        <v>83</v>
      </c>
      <c r="BK1550" s="204">
        <f>ROUND(I1550*H1550,2)</f>
        <v>0</v>
      </c>
      <c r="BL1550" s="18" t="s">
        <v>309</v>
      </c>
      <c r="BM1550" s="203" t="s">
        <v>1324</v>
      </c>
    </row>
    <row r="1551" spans="1:65" s="2" customFormat="1" ht="11.25">
      <c r="A1551" s="35"/>
      <c r="B1551" s="36"/>
      <c r="C1551" s="37"/>
      <c r="D1551" s="227" t="s">
        <v>193</v>
      </c>
      <c r="E1551" s="37"/>
      <c r="F1551" s="228" t="s">
        <v>1325</v>
      </c>
      <c r="G1551" s="37"/>
      <c r="H1551" s="37"/>
      <c r="I1551" s="229"/>
      <c r="J1551" s="37"/>
      <c r="K1551" s="37"/>
      <c r="L1551" s="40"/>
      <c r="M1551" s="230"/>
      <c r="N1551" s="231"/>
      <c r="O1551" s="72"/>
      <c r="P1551" s="72"/>
      <c r="Q1551" s="72"/>
      <c r="R1551" s="72"/>
      <c r="S1551" s="72"/>
      <c r="T1551" s="73"/>
      <c r="U1551" s="35"/>
      <c r="V1551" s="35"/>
      <c r="W1551" s="35"/>
      <c r="X1551" s="35"/>
      <c r="Y1551" s="35"/>
      <c r="Z1551" s="35"/>
      <c r="AA1551" s="35"/>
      <c r="AB1551" s="35"/>
      <c r="AC1551" s="35"/>
      <c r="AD1551" s="35"/>
      <c r="AE1551" s="35"/>
      <c r="AT1551" s="18" t="s">
        <v>193</v>
      </c>
      <c r="AU1551" s="18" t="s">
        <v>85</v>
      </c>
    </row>
    <row r="1552" spans="1:65" s="13" customFormat="1" ht="22.5">
      <c r="B1552" s="205"/>
      <c r="C1552" s="206"/>
      <c r="D1552" s="207" t="s">
        <v>184</v>
      </c>
      <c r="E1552" s="208" t="s">
        <v>1</v>
      </c>
      <c r="F1552" s="209" t="s">
        <v>1237</v>
      </c>
      <c r="G1552" s="206"/>
      <c r="H1552" s="208" t="s">
        <v>1</v>
      </c>
      <c r="I1552" s="210"/>
      <c r="J1552" s="206"/>
      <c r="K1552" s="206"/>
      <c r="L1552" s="211"/>
      <c r="M1552" s="212"/>
      <c r="N1552" s="213"/>
      <c r="O1552" s="213"/>
      <c r="P1552" s="213"/>
      <c r="Q1552" s="213"/>
      <c r="R1552" s="213"/>
      <c r="S1552" s="213"/>
      <c r="T1552" s="214"/>
      <c r="AT1552" s="215" t="s">
        <v>184</v>
      </c>
      <c r="AU1552" s="215" t="s">
        <v>85</v>
      </c>
      <c r="AV1552" s="13" t="s">
        <v>83</v>
      </c>
      <c r="AW1552" s="13" t="s">
        <v>34</v>
      </c>
      <c r="AX1552" s="13" t="s">
        <v>76</v>
      </c>
      <c r="AY1552" s="215" t="s">
        <v>175</v>
      </c>
    </row>
    <row r="1553" spans="2:51" s="13" customFormat="1" ht="11.25">
      <c r="B1553" s="205"/>
      <c r="C1553" s="206"/>
      <c r="D1553" s="207" t="s">
        <v>184</v>
      </c>
      <c r="E1553" s="208" t="s">
        <v>1</v>
      </c>
      <c r="F1553" s="209" t="s">
        <v>187</v>
      </c>
      <c r="G1553" s="206"/>
      <c r="H1553" s="208" t="s">
        <v>1</v>
      </c>
      <c r="I1553" s="210"/>
      <c r="J1553" s="206"/>
      <c r="K1553" s="206"/>
      <c r="L1553" s="211"/>
      <c r="M1553" s="212"/>
      <c r="N1553" s="213"/>
      <c r="O1553" s="213"/>
      <c r="P1553" s="213"/>
      <c r="Q1553" s="213"/>
      <c r="R1553" s="213"/>
      <c r="S1553" s="213"/>
      <c r="T1553" s="214"/>
      <c r="AT1553" s="215" t="s">
        <v>184</v>
      </c>
      <c r="AU1553" s="215" t="s">
        <v>85</v>
      </c>
      <c r="AV1553" s="13" t="s">
        <v>83</v>
      </c>
      <c r="AW1553" s="13" t="s">
        <v>34</v>
      </c>
      <c r="AX1553" s="13" t="s">
        <v>76</v>
      </c>
      <c r="AY1553" s="215" t="s">
        <v>175</v>
      </c>
    </row>
    <row r="1554" spans="2:51" s="13" customFormat="1" ht="11.25">
      <c r="B1554" s="205"/>
      <c r="C1554" s="206"/>
      <c r="D1554" s="207" t="s">
        <v>184</v>
      </c>
      <c r="E1554" s="208" t="s">
        <v>1</v>
      </c>
      <c r="F1554" s="209" t="s">
        <v>1272</v>
      </c>
      <c r="G1554" s="206"/>
      <c r="H1554" s="208" t="s">
        <v>1</v>
      </c>
      <c r="I1554" s="210"/>
      <c r="J1554" s="206"/>
      <c r="K1554" s="206"/>
      <c r="L1554" s="211"/>
      <c r="M1554" s="212"/>
      <c r="N1554" s="213"/>
      <c r="O1554" s="213"/>
      <c r="P1554" s="213"/>
      <c r="Q1554" s="213"/>
      <c r="R1554" s="213"/>
      <c r="S1554" s="213"/>
      <c r="T1554" s="214"/>
      <c r="AT1554" s="215" t="s">
        <v>184</v>
      </c>
      <c r="AU1554" s="215" t="s">
        <v>85</v>
      </c>
      <c r="AV1554" s="13" t="s">
        <v>83</v>
      </c>
      <c r="AW1554" s="13" t="s">
        <v>34</v>
      </c>
      <c r="AX1554" s="13" t="s">
        <v>76</v>
      </c>
      <c r="AY1554" s="215" t="s">
        <v>175</v>
      </c>
    </row>
    <row r="1555" spans="2:51" s="13" customFormat="1" ht="11.25">
      <c r="B1555" s="205"/>
      <c r="C1555" s="206"/>
      <c r="D1555" s="207" t="s">
        <v>184</v>
      </c>
      <c r="E1555" s="208" t="s">
        <v>1</v>
      </c>
      <c r="F1555" s="209" t="s">
        <v>187</v>
      </c>
      <c r="G1555" s="206"/>
      <c r="H1555" s="208" t="s">
        <v>1</v>
      </c>
      <c r="I1555" s="210"/>
      <c r="J1555" s="206"/>
      <c r="K1555" s="206"/>
      <c r="L1555" s="211"/>
      <c r="M1555" s="212"/>
      <c r="N1555" s="213"/>
      <c r="O1555" s="213"/>
      <c r="P1555" s="213"/>
      <c r="Q1555" s="213"/>
      <c r="R1555" s="213"/>
      <c r="S1555" s="213"/>
      <c r="T1555" s="214"/>
      <c r="AT1555" s="215" t="s">
        <v>184</v>
      </c>
      <c r="AU1555" s="215" t="s">
        <v>85</v>
      </c>
      <c r="AV1555" s="13" t="s">
        <v>83</v>
      </c>
      <c r="AW1555" s="13" t="s">
        <v>34</v>
      </c>
      <c r="AX1555" s="13" t="s">
        <v>76</v>
      </c>
      <c r="AY1555" s="215" t="s">
        <v>175</v>
      </c>
    </row>
    <row r="1556" spans="2:51" s="13" customFormat="1" ht="11.25">
      <c r="B1556" s="205"/>
      <c r="C1556" s="206"/>
      <c r="D1556" s="207" t="s">
        <v>184</v>
      </c>
      <c r="E1556" s="208" t="s">
        <v>1</v>
      </c>
      <c r="F1556" s="209" t="s">
        <v>207</v>
      </c>
      <c r="G1556" s="206"/>
      <c r="H1556" s="208" t="s">
        <v>1</v>
      </c>
      <c r="I1556" s="210"/>
      <c r="J1556" s="206"/>
      <c r="K1556" s="206"/>
      <c r="L1556" s="211"/>
      <c r="M1556" s="212"/>
      <c r="N1556" s="213"/>
      <c r="O1556" s="213"/>
      <c r="P1556" s="213"/>
      <c r="Q1556" s="213"/>
      <c r="R1556" s="213"/>
      <c r="S1556" s="213"/>
      <c r="T1556" s="214"/>
      <c r="AT1556" s="215" t="s">
        <v>184</v>
      </c>
      <c r="AU1556" s="215" t="s">
        <v>85</v>
      </c>
      <c r="AV1556" s="13" t="s">
        <v>83</v>
      </c>
      <c r="AW1556" s="13" t="s">
        <v>34</v>
      </c>
      <c r="AX1556" s="13" t="s">
        <v>76</v>
      </c>
      <c r="AY1556" s="215" t="s">
        <v>175</v>
      </c>
    </row>
    <row r="1557" spans="2:51" s="14" customFormat="1" ht="11.25">
      <c r="B1557" s="216"/>
      <c r="C1557" s="217"/>
      <c r="D1557" s="207" t="s">
        <v>184</v>
      </c>
      <c r="E1557" s="218" t="s">
        <v>1</v>
      </c>
      <c r="F1557" s="219" t="s">
        <v>1326</v>
      </c>
      <c r="G1557" s="217"/>
      <c r="H1557" s="220">
        <v>4.68</v>
      </c>
      <c r="I1557" s="221"/>
      <c r="J1557" s="217"/>
      <c r="K1557" s="217"/>
      <c r="L1557" s="222"/>
      <c r="M1557" s="223"/>
      <c r="N1557" s="224"/>
      <c r="O1557" s="224"/>
      <c r="P1557" s="224"/>
      <c r="Q1557" s="224"/>
      <c r="R1557" s="224"/>
      <c r="S1557" s="224"/>
      <c r="T1557" s="225"/>
      <c r="AT1557" s="226" t="s">
        <v>184</v>
      </c>
      <c r="AU1557" s="226" t="s">
        <v>85</v>
      </c>
      <c r="AV1557" s="14" t="s">
        <v>85</v>
      </c>
      <c r="AW1557" s="14" t="s">
        <v>34</v>
      </c>
      <c r="AX1557" s="14" t="s">
        <v>76</v>
      </c>
      <c r="AY1557" s="226" t="s">
        <v>175</v>
      </c>
    </row>
    <row r="1558" spans="2:51" s="14" customFormat="1" ht="11.25">
      <c r="B1558" s="216"/>
      <c r="C1558" s="217"/>
      <c r="D1558" s="207" t="s">
        <v>184</v>
      </c>
      <c r="E1558" s="218" t="s">
        <v>1</v>
      </c>
      <c r="F1558" s="219" t="s">
        <v>1327</v>
      </c>
      <c r="G1558" s="217"/>
      <c r="H1558" s="220">
        <v>1.85</v>
      </c>
      <c r="I1558" s="221"/>
      <c r="J1558" s="217"/>
      <c r="K1558" s="217"/>
      <c r="L1558" s="222"/>
      <c r="M1558" s="223"/>
      <c r="N1558" s="224"/>
      <c r="O1558" s="224"/>
      <c r="P1558" s="224"/>
      <c r="Q1558" s="224"/>
      <c r="R1558" s="224"/>
      <c r="S1558" s="224"/>
      <c r="T1558" s="225"/>
      <c r="AT1558" s="226" t="s">
        <v>184</v>
      </c>
      <c r="AU1558" s="226" t="s">
        <v>85</v>
      </c>
      <c r="AV1558" s="14" t="s">
        <v>85</v>
      </c>
      <c r="AW1558" s="14" t="s">
        <v>34</v>
      </c>
      <c r="AX1558" s="14" t="s">
        <v>76</v>
      </c>
      <c r="AY1558" s="226" t="s">
        <v>175</v>
      </c>
    </row>
    <row r="1559" spans="2:51" s="14" customFormat="1" ht="11.25">
      <c r="B1559" s="216"/>
      <c r="C1559" s="217"/>
      <c r="D1559" s="207" t="s">
        <v>184</v>
      </c>
      <c r="E1559" s="218" t="s">
        <v>1</v>
      </c>
      <c r="F1559" s="219" t="s">
        <v>1328</v>
      </c>
      <c r="G1559" s="217"/>
      <c r="H1559" s="220">
        <v>2</v>
      </c>
      <c r="I1559" s="221"/>
      <c r="J1559" s="217"/>
      <c r="K1559" s="217"/>
      <c r="L1559" s="222"/>
      <c r="M1559" s="223"/>
      <c r="N1559" s="224"/>
      <c r="O1559" s="224"/>
      <c r="P1559" s="224"/>
      <c r="Q1559" s="224"/>
      <c r="R1559" s="224"/>
      <c r="S1559" s="224"/>
      <c r="T1559" s="225"/>
      <c r="AT1559" s="226" t="s">
        <v>184</v>
      </c>
      <c r="AU1559" s="226" t="s">
        <v>85</v>
      </c>
      <c r="AV1559" s="14" t="s">
        <v>85</v>
      </c>
      <c r="AW1559" s="14" t="s">
        <v>34</v>
      </c>
      <c r="AX1559" s="14" t="s">
        <v>76</v>
      </c>
      <c r="AY1559" s="226" t="s">
        <v>175</v>
      </c>
    </row>
    <row r="1560" spans="2:51" s="14" customFormat="1" ht="11.25">
      <c r="B1560" s="216"/>
      <c r="C1560" s="217"/>
      <c r="D1560" s="207" t="s">
        <v>184</v>
      </c>
      <c r="E1560" s="218" t="s">
        <v>1</v>
      </c>
      <c r="F1560" s="219" t="s">
        <v>1329</v>
      </c>
      <c r="G1560" s="217"/>
      <c r="H1560" s="220">
        <v>7.81</v>
      </c>
      <c r="I1560" s="221"/>
      <c r="J1560" s="217"/>
      <c r="K1560" s="217"/>
      <c r="L1560" s="222"/>
      <c r="M1560" s="223"/>
      <c r="N1560" s="224"/>
      <c r="O1560" s="224"/>
      <c r="P1560" s="224"/>
      <c r="Q1560" s="224"/>
      <c r="R1560" s="224"/>
      <c r="S1560" s="224"/>
      <c r="T1560" s="225"/>
      <c r="AT1560" s="226" t="s">
        <v>184</v>
      </c>
      <c r="AU1560" s="226" t="s">
        <v>85</v>
      </c>
      <c r="AV1560" s="14" t="s">
        <v>85</v>
      </c>
      <c r="AW1560" s="14" t="s">
        <v>34</v>
      </c>
      <c r="AX1560" s="14" t="s">
        <v>76</v>
      </c>
      <c r="AY1560" s="226" t="s">
        <v>175</v>
      </c>
    </row>
    <row r="1561" spans="2:51" s="14" customFormat="1" ht="11.25">
      <c r="B1561" s="216"/>
      <c r="C1561" s="217"/>
      <c r="D1561" s="207" t="s">
        <v>184</v>
      </c>
      <c r="E1561" s="218" t="s">
        <v>1</v>
      </c>
      <c r="F1561" s="219" t="s">
        <v>1330</v>
      </c>
      <c r="G1561" s="217"/>
      <c r="H1561" s="220">
        <v>5.65</v>
      </c>
      <c r="I1561" s="221"/>
      <c r="J1561" s="217"/>
      <c r="K1561" s="217"/>
      <c r="L1561" s="222"/>
      <c r="M1561" s="223"/>
      <c r="N1561" s="224"/>
      <c r="O1561" s="224"/>
      <c r="P1561" s="224"/>
      <c r="Q1561" s="224"/>
      <c r="R1561" s="224"/>
      <c r="S1561" s="224"/>
      <c r="T1561" s="225"/>
      <c r="AT1561" s="226" t="s">
        <v>184</v>
      </c>
      <c r="AU1561" s="226" t="s">
        <v>85</v>
      </c>
      <c r="AV1561" s="14" t="s">
        <v>85</v>
      </c>
      <c r="AW1561" s="14" t="s">
        <v>34</v>
      </c>
      <c r="AX1561" s="14" t="s">
        <v>76</v>
      </c>
      <c r="AY1561" s="226" t="s">
        <v>175</v>
      </c>
    </row>
    <row r="1562" spans="2:51" s="14" customFormat="1" ht="11.25">
      <c r="B1562" s="216"/>
      <c r="C1562" s="217"/>
      <c r="D1562" s="207" t="s">
        <v>184</v>
      </c>
      <c r="E1562" s="218" t="s">
        <v>1</v>
      </c>
      <c r="F1562" s="219" t="s">
        <v>1331</v>
      </c>
      <c r="G1562" s="217"/>
      <c r="H1562" s="220">
        <v>1.5</v>
      </c>
      <c r="I1562" s="221"/>
      <c r="J1562" s="217"/>
      <c r="K1562" s="217"/>
      <c r="L1562" s="222"/>
      <c r="M1562" s="223"/>
      <c r="N1562" s="224"/>
      <c r="O1562" s="224"/>
      <c r="P1562" s="224"/>
      <c r="Q1562" s="224"/>
      <c r="R1562" s="224"/>
      <c r="S1562" s="224"/>
      <c r="T1562" s="225"/>
      <c r="AT1562" s="226" t="s">
        <v>184</v>
      </c>
      <c r="AU1562" s="226" t="s">
        <v>85</v>
      </c>
      <c r="AV1562" s="14" t="s">
        <v>85</v>
      </c>
      <c r="AW1562" s="14" t="s">
        <v>34</v>
      </c>
      <c r="AX1562" s="14" t="s">
        <v>76</v>
      </c>
      <c r="AY1562" s="226" t="s">
        <v>175</v>
      </c>
    </row>
    <row r="1563" spans="2:51" s="13" customFormat="1" ht="11.25">
      <c r="B1563" s="205"/>
      <c r="C1563" s="206"/>
      <c r="D1563" s="207" t="s">
        <v>184</v>
      </c>
      <c r="E1563" s="208" t="s">
        <v>1</v>
      </c>
      <c r="F1563" s="209" t="s">
        <v>187</v>
      </c>
      <c r="G1563" s="206"/>
      <c r="H1563" s="208" t="s">
        <v>1</v>
      </c>
      <c r="I1563" s="210"/>
      <c r="J1563" s="206"/>
      <c r="K1563" s="206"/>
      <c r="L1563" s="211"/>
      <c r="M1563" s="212"/>
      <c r="N1563" s="213"/>
      <c r="O1563" s="213"/>
      <c r="P1563" s="213"/>
      <c r="Q1563" s="213"/>
      <c r="R1563" s="213"/>
      <c r="S1563" s="213"/>
      <c r="T1563" s="214"/>
      <c r="AT1563" s="215" t="s">
        <v>184</v>
      </c>
      <c r="AU1563" s="215" t="s">
        <v>85</v>
      </c>
      <c r="AV1563" s="13" t="s">
        <v>83</v>
      </c>
      <c r="AW1563" s="13" t="s">
        <v>34</v>
      </c>
      <c r="AX1563" s="13" t="s">
        <v>76</v>
      </c>
      <c r="AY1563" s="215" t="s">
        <v>175</v>
      </c>
    </row>
    <row r="1564" spans="2:51" s="13" customFormat="1" ht="11.25">
      <c r="B1564" s="205"/>
      <c r="C1564" s="206"/>
      <c r="D1564" s="207" t="s">
        <v>184</v>
      </c>
      <c r="E1564" s="208" t="s">
        <v>1</v>
      </c>
      <c r="F1564" s="209" t="s">
        <v>215</v>
      </c>
      <c r="G1564" s="206"/>
      <c r="H1564" s="208" t="s">
        <v>1</v>
      </c>
      <c r="I1564" s="210"/>
      <c r="J1564" s="206"/>
      <c r="K1564" s="206"/>
      <c r="L1564" s="211"/>
      <c r="M1564" s="212"/>
      <c r="N1564" s="213"/>
      <c r="O1564" s="213"/>
      <c r="P1564" s="213"/>
      <c r="Q1564" s="213"/>
      <c r="R1564" s="213"/>
      <c r="S1564" s="213"/>
      <c r="T1564" s="214"/>
      <c r="AT1564" s="215" t="s">
        <v>184</v>
      </c>
      <c r="AU1564" s="215" t="s">
        <v>85</v>
      </c>
      <c r="AV1564" s="13" t="s">
        <v>83</v>
      </c>
      <c r="AW1564" s="13" t="s">
        <v>34</v>
      </c>
      <c r="AX1564" s="13" t="s">
        <v>76</v>
      </c>
      <c r="AY1564" s="215" t="s">
        <v>175</v>
      </c>
    </row>
    <row r="1565" spans="2:51" s="14" customFormat="1" ht="11.25">
      <c r="B1565" s="216"/>
      <c r="C1565" s="217"/>
      <c r="D1565" s="207" t="s">
        <v>184</v>
      </c>
      <c r="E1565" s="218" t="s">
        <v>1</v>
      </c>
      <c r="F1565" s="219" t="s">
        <v>1332</v>
      </c>
      <c r="G1565" s="217"/>
      <c r="H1565" s="220">
        <v>5.22</v>
      </c>
      <c r="I1565" s="221"/>
      <c r="J1565" s="217"/>
      <c r="K1565" s="217"/>
      <c r="L1565" s="222"/>
      <c r="M1565" s="223"/>
      <c r="N1565" s="224"/>
      <c r="O1565" s="224"/>
      <c r="P1565" s="224"/>
      <c r="Q1565" s="224"/>
      <c r="R1565" s="224"/>
      <c r="S1565" s="224"/>
      <c r="T1565" s="225"/>
      <c r="AT1565" s="226" t="s">
        <v>184</v>
      </c>
      <c r="AU1565" s="226" t="s">
        <v>85</v>
      </c>
      <c r="AV1565" s="14" t="s">
        <v>85</v>
      </c>
      <c r="AW1565" s="14" t="s">
        <v>34</v>
      </c>
      <c r="AX1565" s="14" t="s">
        <v>76</v>
      </c>
      <c r="AY1565" s="226" t="s">
        <v>175</v>
      </c>
    </row>
    <row r="1566" spans="2:51" s="14" customFormat="1" ht="11.25">
      <c r="B1566" s="216"/>
      <c r="C1566" s="217"/>
      <c r="D1566" s="207" t="s">
        <v>184</v>
      </c>
      <c r="E1566" s="218" t="s">
        <v>1</v>
      </c>
      <c r="F1566" s="219" t="s">
        <v>1333</v>
      </c>
      <c r="G1566" s="217"/>
      <c r="H1566" s="220">
        <v>5.55</v>
      </c>
      <c r="I1566" s="221"/>
      <c r="J1566" s="217"/>
      <c r="K1566" s="217"/>
      <c r="L1566" s="222"/>
      <c r="M1566" s="223"/>
      <c r="N1566" s="224"/>
      <c r="O1566" s="224"/>
      <c r="P1566" s="224"/>
      <c r="Q1566" s="224"/>
      <c r="R1566" s="224"/>
      <c r="S1566" s="224"/>
      <c r="T1566" s="225"/>
      <c r="AT1566" s="226" t="s">
        <v>184</v>
      </c>
      <c r="AU1566" s="226" t="s">
        <v>85</v>
      </c>
      <c r="AV1566" s="14" t="s">
        <v>85</v>
      </c>
      <c r="AW1566" s="14" t="s">
        <v>34</v>
      </c>
      <c r="AX1566" s="14" t="s">
        <v>76</v>
      </c>
      <c r="AY1566" s="226" t="s">
        <v>175</v>
      </c>
    </row>
    <row r="1567" spans="2:51" s="14" customFormat="1" ht="11.25">
      <c r="B1567" s="216"/>
      <c r="C1567" s="217"/>
      <c r="D1567" s="207" t="s">
        <v>184</v>
      </c>
      <c r="E1567" s="218" t="s">
        <v>1</v>
      </c>
      <c r="F1567" s="219" t="s">
        <v>1334</v>
      </c>
      <c r="G1567" s="217"/>
      <c r="H1567" s="220">
        <v>4.46</v>
      </c>
      <c r="I1567" s="221"/>
      <c r="J1567" s="217"/>
      <c r="K1567" s="217"/>
      <c r="L1567" s="222"/>
      <c r="M1567" s="223"/>
      <c r="N1567" s="224"/>
      <c r="O1567" s="224"/>
      <c r="P1567" s="224"/>
      <c r="Q1567" s="224"/>
      <c r="R1567" s="224"/>
      <c r="S1567" s="224"/>
      <c r="T1567" s="225"/>
      <c r="AT1567" s="226" t="s">
        <v>184</v>
      </c>
      <c r="AU1567" s="226" t="s">
        <v>85</v>
      </c>
      <c r="AV1567" s="14" t="s">
        <v>85</v>
      </c>
      <c r="AW1567" s="14" t="s">
        <v>34</v>
      </c>
      <c r="AX1567" s="14" t="s">
        <v>76</v>
      </c>
      <c r="AY1567" s="226" t="s">
        <v>175</v>
      </c>
    </row>
    <row r="1568" spans="2:51" s="14" customFormat="1" ht="11.25">
      <c r="B1568" s="216"/>
      <c r="C1568" s="217"/>
      <c r="D1568" s="207" t="s">
        <v>184</v>
      </c>
      <c r="E1568" s="218" t="s">
        <v>1</v>
      </c>
      <c r="F1568" s="219" t="s">
        <v>1335</v>
      </c>
      <c r="G1568" s="217"/>
      <c r="H1568" s="220">
        <v>5.44</v>
      </c>
      <c r="I1568" s="221"/>
      <c r="J1568" s="217"/>
      <c r="K1568" s="217"/>
      <c r="L1568" s="222"/>
      <c r="M1568" s="223"/>
      <c r="N1568" s="224"/>
      <c r="O1568" s="224"/>
      <c r="P1568" s="224"/>
      <c r="Q1568" s="224"/>
      <c r="R1568" s="224"/>
      <c r="S1568" s="224"/>
      <c r="T1568" s="225"/>
      <c r="AT1568" s="226" t="s">
        <v>184</v>
      </c>
      <c r="AU1568" s="226" t="s">
        <v>85</v>
      </c>
      <c r="AV1568" s="14" t="s">
        <v>85</v>
      </c>
      <c r="AW1568" s="14" t="s">
        <v>34</v>
      </c>
      <c r="AX1568" s="14" t="s">
        <v>76</v>
      </c>
      <c r="AY1568" s="226" t="s">
        <v>175</v>
      </c>
    </row>
    <row r="1569" spans="1:65" s="14" customFormat="1" ht="11.25">
      <c r="B1569" s="216"/>
      <c r="C1569" s="217"/>
      <c r="D1569" s="207" t="s">
        <v>184</v>
      </c>
      <c r="E1569" s="218" t="s">
        <v>1</v>
      </c>
      <c r="F1569" s="219" t="s">
        <v>1336</v>
      </c>
      <c r="G1569" s="217"/>
      <c r="H1569" s="220">
        <v>8.86</v>
      </c>
      <c r="I1569" s="221"/>
      <c r="J1569" s="217"/>
      <c r="K1569" s="217"/>
      <c r="L1569" s="222"/>
      <c r="M1569" s="223"/>
      <c r="N1569" s="224"/>
      <c r="O1569" s="224"/>
      <c r="P1569" s="224"/>
      <c r="Q1569" s="224"/>
      <c r="R1569" s="224"/>
      <c r="S1569" s="224"/>
      <c r="T1569" s="225"/>
      <c r="AT1569" s="226" t="s">
        <v>184</v>
      </c>
      <c r="AU1569" s="226" t="s">
        <v>85</v>
      </c>
      <c r="AV1569" s="14" t="s">
        <v>85</v>
      </c>
      <c r="AW1569" s="14" t="s">
        <v>34</v>
      </c>
      <c r="AX1569" s="14" t="s">
        <v>76</v>
      </c>
      <c r="AY1569" s="226" t="s">
        <v>175</v>
      </c>
    </row>
    <row r="1570" spans="1:65" s="14" customFormat="1" ht="11.25">
      <c r="B1570" s="216"/>
      <c r="C1570" s="217"/>
      <c r="D1570" s="207" t="s">
        <v>184</v>
      </c>
      <c r="E1570" s="218" t="s">
        <v>1</v>
      </c>
      <c r="F1570" s="219" t="s">
        <v>1337</v>
      </c>
      <c r="G1570" s="217"/>
      <c r="H1570" s="220">
        <v>1.25</v>
      </c>
      <c r="I1570" s="221"/>
      <c r="J1570" s="217"/>
      <c r="K1570" s="217"/>
      <c r="L1570" s="222"/>
      <c r="M1570" s="223"/>
      <c r="N1570" s="224"/>
      <c r="O1570" s="224"/>
      <c r="P1570" s="224"/>
      <c r="Q1570" s="224"/>
      <c r="R1570" s="224"/>
      <c r="S1570" s="224"/>
      <c r="T1570" s="225"/>
      <c r="AT1570" s="226" t="s">
        <v>184</v>
      </c>
      <c r="AU1570" s="226" t="s">
        <v>85</v>
      </c>
      <c r="AV1570" s="14" t="s">
        <v>85</v>
      </c>
      <c r="AW1570" s="14" t="s">
        <v>34</v>
      </c>
      <c r="AX1570" s="14" t="s">
        <v>76</v>
      </c>
      <c r="AY1570" s="226" t="s">
        <v>175</v>
      </c>
    </row>
    <row r="1571" spans="1:65" s="14" customFormat="1" ht="11.25">
      <c r="B1571" s="216"/>
      <c r="C1571" s="217"/>
      <c r="D1571" s="207" t="s">
        <v>184</v>
      </c>
      <c r="E1571" s="218" t="s">
        <v>1</v>
      </c>
      <c r="F1571" s="219" t="s">
        <v>1338</v>
      </c>
      <c r="G1571" s="217"/>
      <c r="H1571" s="220">
        <v>4.88</v>
      </c>
      <c r="I1571" s="221"/>
      <c r="J1571" s="217"/>
      <c r="K1571" s="217"/>
      <c r="L1571" s="222"/>
      <c r="M1571" s="223"/>
      <c r="N1571" s="224"/>
      <c r="O1571" s="224"/>
      <c r="P1571" s="224"/>
      <c r="Q1571" s="224"/>
      <c r="R1571" s="224"/>
      <c r="S1571" s="224"/>
      <c r="T1571" s="225"/>
      <c r="AT1571" s="226" t="s">
        <v>184</v>
      </c>
      <c r="AU1571" s="226" t="s">
        <v>85</v>
      </c>
      <c r="AV1571" s="14" t="s">
        <v>85</v>
      </c>
      <c r="AW1571" s="14" t="s">
        <v>34</v>
      </c>
      <c r="AX1571" s="14" t="s">
        <v>76</v>
      </c>
      <c r="AY1571" s="226" t="s">
        <v>175</v>
      </c>
    </row>
    <row r="1572" spans="1:65" s="14" customFormat="1" ht="11.25">
      <c r="B1572" s="216"/>
      <c r="C1572" s="217"/>
      <c r="D1572" s="207" t="s">
        <v>184</v>
      </c>
      <c r="E1572" s="218" t="s">
        <v>1</v>
      </c>
      <c r="F1572" s="219" t="s">
        <v>1339</v>
      </c>
      <c r="G1572" s="217"/>
      <c r="H1572" s="220">
        <v>1.3</v>
      </c>
      <c r="I1572" s="221"/>
      <c r="J1572" s="217"/>
      <c r="K1572" s="217"/>
      <c r="L1572" s="222"/>
      <c r="M1572" s="223"/>
      <c r="N1572" s="224"/>
      <c r="O1572" s="224"/>
      <c r="P1572" s="224"/>
      <c r="Q1572" s="224"/>
      <c r="R1572" s="224"/>
      <c r="S1572" s="224"/>
      <c r="T1572" s="225"/>
      <c r="AT1572" s="226" t="s">
        <v>184</v>
      </c>
      <c r="AU1572" s="226" t="s">
        <v>85</v>
      </c>
      <c r="AV1572" s="14" t="s">
        <v>85</v>
      </c>
      <c r="AW1572" s="14" t="s">
        <v>34</v>
      </c>
      <c r="AX1572" s="14" t="s">
        <v>76</v>
      </c>
      <c r="AY1572" s="226" t="s">
        <v>175</v>
      </c>
    </row>
    <row r="1573" spans="1:65" s="14" customFormat="1" ht="11.25">
      <c r="B1573" s="216"/>
      <c r="C1573" s="217"/>
      <c r="D1573" s="207" t="s">
        <v>184</v>
      </c>
      <c r="E1573" s="218" t="s">
        <v>1</v>
      </c>
      <c r="F1573" s="219" t="s">
        <v>1340</v>
      </c>
      <c r="G1573" s="217"/>
      <c r="H1573" s="220">
        <v>5.7</v>
      </c>
      <c r="I1573" s="221"/>
      <c r="J1573" s="217"/>
      <c r="K1573" s="217"/>
      <c r="L1573" s="222"/>
      <c r="M1573" s="223"/>
      <c r="N1573" s="224"/>
      <c r="O1573" s="224"/>
      <c r="P1573" s="224"/>
      <c r="Q1573" s="224"/>
      <c r="R1573" s="224"/>
      <c r="S1573" s="224"/>
      <c r="T1573" s="225"/>
      <c r="AT1573" s="226" t="s">
        <v>184</v>
      </c>
      <c r="AU1573" s="226" t="s">
        <v>85</v>
      </c>
      <c r="AV1573" s="14" t="s">
        <v>85</v>
      </c>
      <c r="AW1573" s="14" t="s">
        <v>34</v>
      </c>
      <c r="AX1573" s="14" t="s">
        <v>76</v>
      </c>
      <c r="AY1573" s="226" t="s">
        <v>175</v>
      </c>
    </row>
    <row r="1574" spans="1:65" s="14" customFormat="1" ht="11.25">
      <c r="B1574" s="216"/>
      <c r="C1574" s="217"/>
      <c r="D1574" s="207" t="s">
        <v>184</v>
      </c>
      <c r="E1574" s="218" t="s">
        <v>1</v>
      </c>
      <c r="F1574" s="219" t="s">
        <v>1341</v>
      </c>
      <c r="G1574" s="217"/>
      <c r="H1574" s="220">
        <v>3.8</v>
      </c>
      <c r="I1574" s="221"/>
      <c r="J1574" s="217"/>
      <c r="K1574" s="217"/>
      <c r="L1574" s="222"/>
      <c r="M1574" s="223"/>
      <c r="N1574" s="224"/>
      <c r="O1574" s="224"/>
      <c r="P1574" s="224"/>
      <c r="Q1574" s="224"/>
      <c r="R1574" s="224"/>
      <c r="S1574" s="224"/>
      <c r="T1574" s="225"/>
      <c r="AT1574" s="226" t="s">
        <v>184</v>
      </c>
      <c r="AU1574" s="226" t="s">
        <v>85</v>
      </c>
      <c r="AV1574" s="14" t="s">
        <v>85</v>
      </c>
      <c r="AW1574" s="14" t="s">
        <v>34</v>
      </c>
      <c r="AX1574" s="14" t="s">
        <v>76</v>
      </c>
      <c r="AY1574" s="226" t="s">
        <v>175</v>
      </c>
    </row>
    <row r="1575" spans="1:65" s="14" customFormat="1" ht="11.25">
      <c r="B1575" s="216"/>
      <c r="C1575" s="217"/>
      <c r="D1575" s="207" t="s">
        <v>184</v>
      </c>
      <c r="E1575" s="218" t="s">
        <v>1</v>
      </c>
      <c r="F1575" s="219" t="s">
        <v>1342</v>
      </c>
      <c r="G1575" s="217"/>
      <c r="H1575" s="220">
        <v>3.83</v>
      </c>
      <c r="I1575" s="221"/>
      <c r="J1575" s="217"/>
      <c r="K1575" s="217"/>
      <c r="L1575" s="222"/>
      <c r="M1575" s="223"/>
      <c r="N1575" s="224"/>
      <c r="O1575" s="224"/>
      <c r="P1575" s="224"/>
      <c r="Q1575" s="224"/>
      <c r="R1575" s="224"/>
      <c r="S1575" s="224"/>
      <c r="T1575" s="225"/>
      <c r="AT1575" s="226" t="s">
        <v>184</v>
      </c>
      <c r="AU1575" s="226" t="s">
        <v>85</v>
      </c>
      <c r="AV1575" s="14" t="s">
        <v>85</v>
      </c>
      <c r="AW1575" s="14" t="s">
        <v>34</v>
      </c>
      <c r="AX1575" s="14" t="s">
        <v>76</v>
      </c>
      <c r="AY1575" s="226" t="s">
        <v>175</v>
      </c>
    </row>
    <row r="1576" spans="1:65" s="14" customFormat="1" ht="11.25">
      <c r="B1576" s="216"/>
      <c r="C1576" s="217"/>
      <c r="D1576" s="207" t="s">
        <v>184</v>
      </c>
      <c r="E1576" s="218" t="s">
        <v>1</v>
      </c>
      <c r="F1576" s="219" t="s">
        <v>1343</v>
      </c>
      <c r="G1576" s="217"/>
      <c r="H1576" s="220">
        <v>3.65</v>
      </c>
      <c r="I1576" s="221"/>
      <c r="J1576" s="217"/>
      <c r="K1576" s="217"/>
      <c r="L1576" s="222"/>
      <c r="M1576" s="223"/>
      <c r="N1576" s="224"/>
      <c r="O1576" s="224"/>
      <c r="P1576" s="224"/>
      <c r="Q1576" s="224"/>
      <c r="R1576" s="224"/>
      <c r="S1576" s="224"/>
      <c r="T1576" s="225"/>
      <c r="AT1576" s="226" t="s">
        <v>184</v>
      </c>
      <c r="AU1576" s="226" t="s">
        <v>85</v>
      </c>
      <c r="AV1576" s="14" t="s">
        <v>85</v>
      </c>
      <c r="AW1576" s="14" t="s">
        <v>34</v>
      </c>
      <c r="AX1576" s="14" t="s">
        <v>76</v>
      </c>
      <c r="AY1576" s="226" t="s">
        <v>175</v>
      </c>
    </row>
    <row r="1577" spans="1:65" s="2" customFormat="1" ht="24.2" customHeight="1">
      <c r="A1577" s="35"/>
      <c r="B1577" s="36"/>
      <c r="C1577" s="192" t="s">
        <v>1344</v>
      </c>
      <c r="D1577" s="192" t="s">
        <v>178</v>
      </c>
      <c r="E1577" s="193" t="s">
        <v>1345</v>
      </c>
      <c r="F1577" s="194" t="s">
        <v>1346</v>
      </c>
      <c r="G1577" s="195" t="s">
        <v>251</v>
      </c>
      <c r="H1577" s="196">
        <v>77.430000000000007</v>
      </c>
      <c r="I1577" s="197"/>
      <c r="J1577" s="198">
        <f>ROUND(I1577*H1577,2)</f>
        <v>0</v>
      </c>
      <c r="K1577" s="194" t="s">
        <v>224</v>
      </c>
      <c r="L1577" s="40"/>
      <c r="M1577" s="199" t="s">
        <v>1</v>
      </c>
      <c r="N1577" s="200" t="s">
        <v>41</v>
      </c>
      <c r="O1577" s="72"/>
      <c r="P1577" s="201">
        <f>O1577*H1577</f>
        <v>0</v>
      </c>
      <c r="Q1577" s="201">
        <v>2.9999999999999997E-4</v>
      </c>
      <c r="R1577" s="201">
        <f>Q1577*H1577</f>
        <v>2.3229E-2</v>
      </c>
      <c r="S1577" s="201">
        <v>0</v>
      </c>
      <c r="T1577" s="202">
        <f>S1577*H1577</f>
        <v>0</v>
      </c>
      <c r="U1577" s="35"/>
      <c r="V1577" s="35"/>
      <c r="W1577" s="35"/>
      <c r="X1577" s="35"/>
      <c r="Y1577" s="35"/>
      <c r="Z1577" s="35"/>
      <c r="AA1577" s="35"/>
      <c r="AB1577" s="35"/>
      <c r="AC1577" s="35"/>
      <c r="AD1577" s="35"/>
      <c r="AE1577" s="35"/>
      <c r="AR1577" s="203" t="s">
        <v>309</v>
      </c>
      <c r="AT1577" s="203" t="s">
        <v>178</v>
      </c>
      <c r="AU1577" s="203" t="s">
        <v>85</v>
      </c>
      <c r="AY1577" s="18" t="s">
        <v>175</v>
      </c>
      <c r="BE1577" s="204">
        <f>IF(N1577="základní",J1577,0)</f>
        <v>0</v>
      </c>
      <c r="BF1577" s="204">
        <f>IF(N1577="snížená",J1577,0)</f>
        <v>0</v>
      </c>
      <c r="BG1577" s="204">
        <f>IF(N1577="zákl. přenesená",J1577,0)</f>
        <v>0</v>
      </c>
      <c r="BH1577" s="204">
        <f>IF(N1577="sníž. přenesená",J1577,0)</f>
        <v>0</v>
      </c>
      <c r="BI1577" s="204">
        <f>IF(N1577="nulová",J1577,0)</f>
        <v>0</v>
      </c>
      <c r="BJ1577" s="18" t="s">
        <v>83</v>
      </c>
      <c r="BK1577" s="204">
        <f>ROUND(I1577*H1577,2)</f>
        <v>0</v>
      </c>
      <c r="BL1577" s="18" t="s">
        <v>309</v>
      </c>
      <c r="BM1577" s="203" t="s">
        <v>1347</v>
      </c>
    </row>
    <row r="1578" spans="1:65" s="2" customFormat="1" ht="11.25">
      <c r="A1578" s="35"/>
      <c r="B1578" s="36"/>
      <c r="C1578" s="37"/>
      <c r="D1578" s="227" t="s">
        <v>193</v>
      </c>
      <c r="E1578" s="37"/>
      <c r="F1578" s="228" t="s">
        <v>1348</v>
      </c>
      <c r="G1578" s="37"/>
      <c r="H1578" s="37"/>
      <c r="I1578" s="229"/>
      <c r="J1578" s="37"/>
      <c r="K1578" s="37"/>
      <c r="L1578" s="40"/>
      <c r="M1578" s="230"/>
      <c r="N1578" s="231"/>
      <c r="O1578" s="72"/>
      <c r="P1578" s="72"/>
      <c r="Q1578" s="72"/>
      <c r="R1578" s="72"/>
      <c r="S1578" s="72"/>
      <c r="T1578" s="73"/>
      <c r="U1578" s="35"/>
      <c r="V1578" s="35"/>
      <c r="W1578" s="35"/>
      <c r="X1578" s="35"/>
      <c r="Y1578" s="35"/>
      <c r="Z1578" s="35"/>
      <c r="AA1578" s="35"/>
      <c r="AB1578" s="35"/>
      <c r="AC1578" s="35"/>
      <c r="AD1578" s="35"/>
      <c r="AE1578" s="35"/>
      <c r="AT1578" s="18" t="s">
        <v>193</v>
      </c>
      <c r="AU1578" s="18" t="s">
        <v>85</v>
      </c>
    </row>
    <row r="1579" spans="1:65" s="2" customFormat="1" ht="21.75" customHeight="1">
      <c r="A1579" s="35"/>
      <c r="B1579" s="36"/>
      <c r="C1579" s="192" t="s">
        <v>1349</v>
      </c>
      <c r="D1579" s="192" t="s">
        <v>178</v>
      </c>
      <c r="E1579" s="193" t="s">
        <v>1350</v>
      </c>
      <c r="F1579" s="194" t="s">
        <v>1351</v>
      </c>
      <c r="G1579" s="195" t="s">
        <v>251</v>
      </c>
      <c r="H1579" s="196">
        <v>20</v>
      </c>
      <c r="I1579" s="197"/>
      <c r="J1579" s="198">
        <f>ROUND(I1579*H1579,2)</f>
        <v>0</v>
      </c>
      <c r="K1579" s="194" t="s">
        <v>224</v>
      </c>
      <c r="L1579" s="40"/>
      <c r="M1579" s="199" t="s">
        <v>1</v>
      </c>
      <c r="N1579" s="200" t="s">
        <v>41</v>
      </c>
      <c r="O1579" s="72"/>
      <c r="P1579" s="201">
        <f>O1579*H1579</f>
        <v>0</v>
      </c>
      <c r="Q1579" s="201">
        <v>5.1900000000000002E-3</v>
      </c>
      <c r="R1579" s="201">
        <f>Q1579*H1579</f>
        <v>0.1038</v>
      </c>
      <c r="S1579" s="201">
        <v>0</v>
      </c>
      <c r="T1579" s="202">
        <f>S1579*H1579</f>
        <v>0</v>
      </c>
      <c r="U1579" s="35"/>
      <c r="V1579" s="35"/>
      <c r="W1579" s="35"/>
      <c r="X1579" s="35"/>
      <c r="Y1579" s="35"/>
      <c r="Z1579" s="35"/>
      <c r="AA1579" s="35"/>
      <c r="AB1579" s="35"/>
      <c r="AC1579" s="35"/>
      <c r="AD1579" s="35"/>
      <c r="AE1579" s="35"/>
      <c r="AR1579" s="203" t="s">
        <v>309</v>
      </c>
      <c r="AT1579" s="203" t="s">
        <v>178</v>
      </c>
      <c r="AU1579" s="203" t="s">
        <v>85</v>
      </c>
      <c r="AY1579" s="18" t="s">
        <v>175</v>
      </c>
      <c r="BE1579" s="204">
        <f>IF(N1579="základní",J1579,0)</f>
        <v>0</v>
      </c>
      <c r="BF1579" s="204">
        <f>IF(N1579="snížená",J1579,0)</f>
        <v>0</v>
      </c>
      <c r="BG1579" s="204">
        <f>IF(N1579="zákl. přenesená",J1579,0)</f>
        <v>0</v>
      </c>
      <c r="BH1579" s="204">
        <f>IF(N1579="sníž. přenesená",J1579,0)</f>
        <v>0</v>
      </c>
      <c r="BI1579" s="204">
        <f>IF(N1579="nulová",J1579,0)</f>
        <v>0</v>
      </c>
      <c r="BJ1579" s="18" t="s">
        <v>83</v>
      </c>
      <c r="BK1579" s="204">
        <f>ROUND(I1579*H1579,2)</f>
        <v>0</v>
      </c>
      <c r="BL1579" s="18" t="s">
        <v>309</v>
      </c>
      <c r="BM1579" s="203" t="s">
        <v>1352</v>
      </c>
    </row>
    <row r="1580" spans="1:65" s="2" customFormat="1" ht="11.25">
      <c r="A1580" s="35"/>
      <c r="B1580" s="36"/>
      <c r="C1580" s="37"/>
      <c r="D1580" s="227" t="s">
        <v>193</v>
      </c>
      <c r="E1580" s="37"/>
      <c r="F1580" s="228" t="s">
        <v>1353</v>
      </c>
      <c r="G1580" s="37"/>
      <c r="H1580" s="37"/>
      <c r="I1580" s="229"/>
      <c r="J1580" s="37"/>
      <c r="K1580" s="37"/>
      <c r="L1580" s="40"/>
      <c r="M1580" s="230"/>
      <c r="N1580" s="231"/>
      <c r="O1580" s="72"/>
      <c r="P1580" s="72"/>
      <c r="Q1580" s="72"/>
      <c r="R1580" s="72"/>
      <c r="S1580" s="72"/>
      <c r="T1580" s="73"/>
      <c r="U1580" s="35"/>
      <c r="V1580" s="35"/>
      <c r="W1580" s="35"/>
      <c r="X1580" s="35"/>
      <c r="Y1580" s="35"/>
      <c r="Z1580" s="35"/>
      <c r="AA1580" s="35"/>
      <c r="AB1580" s="35"/>
      <c r="AC1580" s="35"/>
      <c r="AD1580" s="35"/>
      <c r="AE1580" s="35"/>
      <c r="AT1580" s="18" t="s">
        <v>193</v>
      </c>
      <c r="AU1580" s="18" t="s">
        <v>85</v>
      </c>
    </row>
    <row r="1581" spans="1:65" s="13" customFormat="1" ht="22.5">
      <c r="B1581" s="205"/>
      <c r="C1581" s="206"/>
      <c r="D1581" s="207" t="s">
        <v>184</v>
      </c>
      <c r="E1581" s="208" t="s">
        <v>1</v>
      </c>
      <c r="F1581" s="209" t="s">
        <v>1237</v>
      </c>
      <c r="G1581" s="206"/>
      <c r="H1581" s="208" t="s">
        <v>1</v>
      </c>
      <c r="I1581" s="210"/>
      <c r="J1581" s="206"/>
      <c r="K1581" s="206"/>
      <c r="L1581" s="211"/>
      <c r="M1581" s="212"/>
      <c r="N1581" s="213"/>
      <c r="O1581" s="213"/>
      <c r="P1581" s="213"/>
      <c r="Q1581" s="213"/>
      <c r="R1581" s="213"/>
      <c r="S1581" s="213"/>
      <c r="T1581" s="214"/>
      <c r="AT1581" s="215" t="s">
        <v>184</v>
      </c>
      <c r="AU1581" s="215" t="s">
        <v>85</v>
      </c>
      <c r="AV1581" s="13" t="s">
        <v>83</v>
      </c>
      <c r="AW1581" s="13" t="s">
        <v>34</v>
      </c>
      <c r="AX1581" s="13" t="s">
        <v>76</v>
      </c>
      <c r="AY1581" s="215" t="s">
        <v>175</v>
      </c>
    </row>
    <row r="1582" spans="1:65" s="13" customFormat="1" ht="11.25">
      <c r="B1582" s="205"/>
      <c r="C1582" s="206"/>
      <c r="D1582" s="207" t="s">
        <v>184</v>
      </c>
      <c r="E1582" s="208" t="s">
        <v>1</v>
      </c>
      <c r="F1582" s="209" t="s">
        <v>187</v>
      </c>
      <c r="G1582" s="206"/>
      <c r="H1582" s="208" t="s">
        <v>1</v>
      </c>
      <c r="I1582" s="210"/>
      <c r="J1582" s="206"/>
      <c r="K1582" s="206"/>
      <c r="L1582" s="211"/>
      <c r="M1582" s="212"/>
      <c r="N1582" s="213"/>
      <c r="O1582" s="213"/>
      <c r="P1582" s="213"/>
      <c r="Q1582" s="213"/>
      <c r="R1582" s="213"/>
      <c r="S1582" s="213"/>
      <c r="T1582" s="214"/>
      <c r="AT1582" s="215" t="s">
        <v>184</v>
      </c>
      <c r="AU1582" s="215" t="s">
        <v>85</v>
      </c>
      <c r="AV1582" s="13" t="s">
        <v>83</v>
      </c>
      <c r="AW1582" s="13" t="s">
        <v>34</v>
      </c>
      <c r="AX1582" s="13" t="s">
        <v>76</v>
      </c>
      <c r="AY1582" s="215" t="s">
        <v>175</v>
      </c>
    </row>
    <row r="1583" spans="1:65" s="13" customFormat="1" ht="11.25">
      <c r="B1583" s="205"/>
      <c r="C1583" s="206"/>
      <c r="D1583" s="207" t="s">
        <v>184</v>
      </c>
      <c r="E1583" s="208" t="s">
        <v>1</v>
      </c>
      <c r="F1583" s="209" t="s">
        <v>1354</v>
      </c>
      <c r="G1583" s="206"/>
      <c r="H1583" s="208" t="s">
        <v>1</v>
      </c>
      <c r="I1583" s="210"/>
      <c r="J1583" s="206"/>
      <c r="K1583" s="206"/>
      <c r="L1583" s="211"/>
      <c r="M1583" s="212"/>
      <c r="N1583" s="213"/>
      <c r="O1583" s="213"/>
      <c r="P1583" s="213"/>
      <c r="Q1583" s="213"/>
      <c r="R1583" s="213"/>
      <c r="S1583" s="213"/>
      <c r="T1583" s="214"/>
      <c r="AT1583" s="215" t="s">
        <v>184</v>
      </c>
      <c r="AU1583" s="215" t="s">
        <v>85</v>
      </c>
      <c r="AV1583" s="13" t="s">
        <v>83</v>
      </c>
      <c r="AW1583" s="13" t="s">
        <v>34</v>
      </c>
      <c r="AX1583" s="13" t="s">
        <v>76</v>
      </c>
      <c r="AY1583" s="215" t="s">
        <v>175</v>
      </c>
    </row>
    <row r="1584" spans="1:65" s="14" customFormat="1" ht="11.25">
      <c r="B1584" s="216"/>
      <c r="C1584" s="217"/>
      <c r="D1584" s="207" t="s">
        <v>184</v>
      </c>
      <c r="E1584" s="218" t="s">
        <v>1</v>
      </c>
      <c r="F1584" s="219" t="s">
        <v>1355</v>
      </c>
      <c r="G1584" s="217"/>
      <c r="H1584" s="220">
        <v>20</v>
      </c>
      <c r="I1584" s="221"/>
      <c r="J1584" s="217"/>
      <c r="K1584" s="217"/>
      <c r="L1584" s="222"/>
      <c r="M1584" s="223"/>
      <c r="N1584" s="224"/>
      <c r="O1584" s="224"/>
      <c r="P1584" s="224"/>
      <c r="Q1584" s="224"/>
      <c r="R1584" s="224"/>
      <c r="S1584" s="224"/>
      <c r="T1584" s="225"/>
      <c r="AT1584" s="226" t="s">
        <v>184</v>
      </c>
      <c r="AU1584" s="226" t="s">
        <v>85</v>
      </c>
      <c r="AV1584" s="14" t="s">
        <v>85</v>
      </c>
      <c r="AW1584" s="14" t="s">
        <v>34</v>
      </c>
      <c r="AX1584" s="14" t="s">
        <v>76</v>
      </c>
      <c r="AY1584" s="226" t="s">
        <v>175</v>
      </c>
    </row>
    <row r="1585" spans="1:65" s="2" customFormat="1" ht="16.5" customHeight="1">
      <c r="A1585" s="35"/>
      <c r="B1585" s="36"/>
      <c r="C1585" s="192" t="s">
        <v>1356</v>
      </c>
      <c r="D1585" s="192" t="s">
        <v>178</v>
      </c>
      <c r="E1585" s="193" t="s">
        <v>1357</v>
      </c>
      <c r="F1585" s="194" t="s">
        <v>1358</v>
      </c>
      <c r="G1585" s="195" t="s">
        <v>251</v>
      </c>
      <c r="H1585" s="196">
        <v>37.54</v>
      </c>
      <c r="I1585" s="197"/>
      <c r="J1585" s="198">
        <f>ROUND(I1585*H1585,2)</f>
        <v>0</v>
      </c>
      <c r="K1585" s="194" t="s">
        <v>224</v>
      </c>
      <c r="L1585" s="40"/>
      <c r="M1585" s="199" t="s">
        <v>1</v>
      </c>
      <c r="N1585" s="200" t="s">
        <v>41</v>
      </c>
      <c r="O1585" s="72"/>
      <c r="P1585" s="201">
        <f>O1585*H1585</f>
        <v>0</v>
      </c>
      <c r="Q1585" s="201">
        <v>9.1E-4</v>
      </c>
      <c r="R1585" s="201">
        <f>Q1585*H1585</f>
        <v>3.4161400000000001E-2</v>
      </c>
      <c r="S1585" s="201">
        <v>0</v>
      </c>
      <c r="T1585" s="202">
        <f>S1585*H1585</f>
        <v>0</v>
      </c>
      <c r="U1585" s="35"/>
      <c r="V1585" s="35"/>
      <c r="W1585" s="35"/>
      <c r="X1585" s="35"/>
      <c r="Y1585" s="35"/>
      <c r="Z1585" s="35"/>
      <c r="AA1585" s="35"/>
      <c r="AB1585" s="35"/>
      <c r="AC1585" s="35"/>
      <c r="AD1585" s="35"/>
      <c r="AE1585" s="35"/>
      <c r="AR1585" s="203" t="s">
        <v>309</v>
      </c>
      <c r="AT1585" s="203" t="s">
        <v>178</v>
      </c>
      <c r="AU1585" s="203" t="s">
        <v>85</v>
      </c>
      <c r="AY1585" s="18" t="s">
        <v>175</v>
      </c>
      <c r="BE1585" s="204">
        <f>IF(N1585="základní",J1585,0)</f>
        <v>0</v>
      </c>
      <c r="BF1585" s="204">
        <f>IF(N1585="snížená",J1585,0)</f>
        <v>0</v>
      </c>
      <c r="BG1585" s="204">
        <f>IF(N1585="zákl. přenesená",J1585,0)</f>
        <v>0</v>
      </c>
      <c r="BH1585" s="204">
        <f>IF(N1585="sníž. přenesená",J1585,0)</f>
        <v>0</v>
      </c>
      <c r="BI1585" s="204">
        <f>IF(N1585="nulová",J1585,0)</f>
        <v>0</v>
      </c>
      <c r="BJ1585" s="18" t="s">
        <v>83</v>
      </c>
      <c r="BK1585" s="204">
        <f>ROUND(I1585*H1585,2)</f>
        <v>0</v>
      </c>
      <c r="BL1585" s="18" t="s">
        <v>309</v>
      </c>
      <c r="BM1585" s="203" t="s">
        <v>1359</v>
      </c>
    </row>
    <row r="1586" spans="1:65" s="2" customFormat="1" ht="11.25">
      <c r="A1586" s="35"/>
      <c r="B1586" s="36"/>
      <c r="C1586" s="37"/>
      <c r="D1586" s="227" t="s">
        <v>193</v>
      </c>
      <c r="E1586" s="37"/>
      <c r="F1586" s="228" t="s">
        <v>1360</v>
      </c>
      <c r="G1586" s="37"/>
      <c r="H1586" s="37"/>
      <c r="I1586" s="229"/>
      <c r="J1586" s="37"/>
      <c r="K1586" s="37"/>
      <c r="L1586" s="40"/>
      <c r="M1586" s="230"/>
      <c r="N1586" s="231"/>
      <c r="O1586" s="72"/>
      <c r="P1586" s="72"/>
      <c r="Q1586" s="72"/>
      <c r="R1586" s="72"/>
      <c r="S1586" s="72"/>
      <c r="T1586" s="73"/>
      <c r="U1586" s="35"/>
      <c r="V1586" s="35"/>
      <c r="W1586" s="35"/>
      <c r="X1586" s="35"/>
      <c r="Y1586" s="35"/>
      <c r="Z1586" s="35"/>
      <c r="AA1586" s="35"/>
      <c r="AB1586" s="35"/>
      <c r="AC1586" s="35"/>
      <c r="AD1586" s="35"/>
      <c r="AE1586" s="35"/>
      <c r="AT1586" s="18" t="s">
        <v>193</v>
      </c>
      <c r="AU1586" s="18" t="s">
        <v>85</v>
      </c>
    </row>
    <row r="1587" spans="1:65" s="13" customFormat="1" ht="22.5">
      <c r="B1587" s="205"/>
      <c r="C1587" s="206"/>
      <c r="D1587" s="207" t="s">
        <v>184</v>
      </c>
      <c r="E1587" s="208" t="s">
        <v>1</v>
      </c>
      <c r="F1587" s="209" t="s">
        <v>1237</v>
      </c>
      <c r="G1587" s="206"/>
      <c r="H1587" s="208" t="s">
        <v>1</v>
      </c>
      <c r="I1587" s="210"/>
      <c r="J1587" s="206"/>
      <c r="K1587" s="206"/>
      <c r="L1587" s="211"/>
      <c r="M1587" s="212"/>
      <c r="N1587" s="213"/>
      <c r="O1587" s="213"/>
      <c r="P1587" s="213"/>
      <c r="Q1587" s="213"/>
      <c r="R1587" s="213"/>
      <c r="S1587" s="213"/>
      <c r="T1587" s="214"/>
      <c r="AT1587" s="215" t="s">
        <v>184</v>
      </c>
      <c r="AU1587" s="215" t="s">
        <v>85</v>
      </c>
      <c r="AV1587" s="13" t="s">
        <v>83</v>
      </c>
      <c r="AW1587" s="13" t="s">
        <v>34</v>
      </c>
      <c r="AX1587" s="13" t="s">
        <v>76</v>
      </c>
      <c r="AY1587" s="215" t="s">
        <v>175</v>
      </c>
    </row>
    <row r="1588" spans="1:65" s="13" customFormat="1" ht="11.25">
      <c r="B1588" s="205"/>
      <c r="C1588" s="206"/>
      <c r="D1588" s="207" t="s">
        <v>184</v>
      </c>
      <c r="E1588" s="208" t="s">
        <v>1</v>
      </c>
      <c r="F1588" s="209" t="s">
        <v>187</v>
      </c>
      <c r="G1588" s="206"/>
      <c r="H1588" s="208" t="s">
        <v>1</v>
      </c>
      <c r="I1588" s="210"/>
      <c r="J1588" s="206"/>
      <c r="K1588" s="206"/>
      <c r="L1588" s="211"/>
      <c r="M1588" s="212"/>
      <c r="N1588" s="213"/>
      <c r="O1588" s="213"/>
      <c r="P1588" s="213"/>
      <c r="Q1588" s="213"/>
      <c r="R1588" s="213"/>
      <c r="S1588" s="213"/>
      <c r="T1588" s="214"/>
      <c r="AT1588" s="215" t="s">
        <v>184</v>
      </c>
      <c r="AU1588" s="215" t="s">
        <v>85</v>
      </c>
      <c r="AV1588" s="13" t="s">
        <v>83</v>
      </c>
      <c r="AW1588" s="13" t="s">
        <v>34</v>
      </c>
      <c r="AX1588" s="13" t="s">
        <v>76</v>
      </c>
      <c r="AY1588" s="215" t="s">
        <v>175</v>
      </c>
    </row>
    <row r="1589" spans="1:65" s="13" customFormat="1" ht="11.25">
      <c r="B1589" s="205"/>
      <c r="C1589" s="206"/>
      <c r="D1589" s="207" t="s">
        <v>184</v>
      </c>
      <c r="E1589" s="208" t="s">
        <v>1</v>
      </c>
      <c r="F1589" s="209" t="s">
        <v>207</v>
      </c>
      <c r="G1589" s="206"/>
      <c r="H1589" s="208" t="s">
        <v>1</v>
      </c>
      <c r="I1589" s="210"/>
      <c r="J1589" s="206"/>
      <c r="K1589" s="206"/>
      <c r="L1589" s="211"/>
      <c r="M1589" s="212"/>
      <c r="N1589" s="213"/>
      <c r="O1589" s="213"/>
      <c r="P1589" s="213"/>
      <c r="Q1589" s="213"/>
      <c r="R1589" s="213"/>
      <c r="S1589" s="213"/>
      <c r="T1589" s="214"/>
      <c r="AT1589" s="215" t="s">
        <v>184</v>
      </c>
      <c r="AU1589" s="215" t="s">
        <v>85</v>
      </c>
      <c r="AV1589" s="13" t="s">
        <v>83</v>
      </c>
      <c r="AW1589" s="13" t="s">
        <v>34</v>
      </c>
      <c r="AX1589" s="13" t="s">
        <v>76</v>
      </c>
      <c r="AY1589" s="215" t="s">
        <v>175</v>
      </c>
    </row>
    <row r="1590" spans="1:65" s="14" customFormat="1" ht="11.25">
      <c r="B1590" s="216"/>
      <c r="C1590" s="217"/>
      <c r="D1590" s="207" t="s">
        <v>184</v>
      </c>
      <c r="E1590" s="218" t="s">
        <v>1</v>
      </c>
      <c r="F1590" s="219" t="s">
        <v>1361</v>
      </c>
      <c r="G1590" s="217"/>
      <c r="H1590" s="220">
        <v>3.38</v>
      </c>
      <c r="I1590" s="221"/>
      <c r="J1590" s="217"/>
      <c r="K1590" s="217"/>
      <c r="L1590" s="222"/>
      <c r="M1590" s="223"/>
      <c r="N1590" s="224"/>
      <c r="O1590" s="224"/>
      <c r="P1590" s="224"/>
      <c r="Q1590" s="224"/>
      <c r="R1590" s="224"/>
      <c r="S1590" s="224"/>
      <c r="T1590" s="225"/>
      <c r="AT1590" s="226" t="s">
        <v>184</v>
      </c>
      <c r="AU1590" s="226" t="s">
        <v>85</v>
      </c>
      <c r="AV1590" s="14" t="s">
        <v>85</v>
      </c>
      <c r="AW1590" s="14" t="s">
        <v>34</v>
      </c>
      <c r="AX1590" s="14" t="s">
        <v>76</v>
      </c>
      <c r="AY1590" s="226" t="s">
        <v>175</v>
      </c>
    </row>
    <row r="1591" spans="1:65" s="13" customFormat="1" ht="11.25">
      <c r="B1591" s="205"/>
      <c r="C1591" s="206"/>
      <c r="D1591" s="207" t="s">
        <v>184</v>
      </c>
      <c r="E1591" s="208" t="s">
        <v>1</v>
      </c>
      <c r="F1591" s="209" t="s">
        <v>187</v>
      </c>
      <c r="G1591" s="206"/>
      <c r="H1591" s="208" t="s">
        <v>1</v>
      </c>
      <c r="I1591" s="210"/>
      <c r="J1591" s="206"/>
      <c r="K1591" s="206"/>
      <c r="L1591" s="211"/>
      <c r="M1591" s="212"/>
      <c r="N1591" s="213"/>
      <c r="O1591" s="213"/>
      <c r="P1591" s="213"/>
      <c r="Q1591" s="213"/>
      <c r="R1591" s="213"/>
      <c r="S1591" s="213"/>
      <c r="T1591" s="214"/>
      <c r="AT1591" s="215" t="s">
        <v>184</v>
      </c>
      <c r="AU1591" s="215" t="s">
        <v>85</v>
      </c>
      <c r="AV1591" s="13" t="s">
        <v>83</v>
      </c>
      <c r="AW1591" s="13" t="s">
        <v>34</v>
      </c>
      <c r="AX1591" s="13" t="s">
        <v>76</v>
      </c>
      <c r="AY1591" s="215" t="s">
        <v>175</v>
      </c>
    </row>
    <row r="1592" spans="1:65" s="13" customFormat="1" ht="11.25">
      <c r="B1592" s="205"/>
      <c r="C1592" s="206"/>
      <c r="D1592" s="207" t="s">
        <v>184</v>
      </c>
      <c r="E1592" s="208" t="s">
        <v>1</v>
      </c>
      <c r="F1592" s="209" t="s">
        <v>215</v>
      </c>
      <c r="G1592" s="206"/>
      <c r="H1592" s="208" t="s">
        <v>1</v>
      </c>
      <c r="I1592" s="210"/>
      <c r="J1592" s="206"/>
      <c r="K1592" s="206"/>
      <c r="L1592" s="211"/>
      <c r="M1592" s="212"/>
      <c r="N1592" s="213"/>
      <c r="O1592" s="213"/>
      <c r="P1592" s="213"/>
      <c r="Q1592" s="213"/>
      <c r="R1592" s="213"/>
      <c r="S1592" s="213"/>
      <c r="T1592" s="214"/>
      <c r="AT1592" s="215" t="s">
        <v>184</v>
      </c>
      <c r="AU1592" s="215" t="s">
        <v>85</v>
      </c>
      <c r="AV1592" s="13" t="s">
        <v>83</v>
      </c>
      <c r="AW1592" s="13" t="s">
        <v>34</v>
      </c>
      <c r="AX1592" s="13" t="s">
        <v>76</v>
      </c>
      <c r="AY1592" s="215" t="s">
        <v>175</v>
      </c>
    </row>
    <row r="1593" spans="1:65" s="14" customFormat="1" ht="11.25">
      <c r="B1593" s="216"/>
      <c r="C1593" s="217"/>
      <c r="D1593" s="207" t="s">
        <v>184</v>
      </c>
      <c r="E1593" s="218" t="s">
        <v>1</v>
      </c>
      <c r="F1593" s="219" t="s">
        <v>1362</v>
      </c>
      <c r="G1593" s="217"/>
      <c r="H1593" s="220">
        <v>34.159999999999997</v>
      </c>
      <c r="I1593" s="221"/>
      <c r="J1593" s="217"/>
      <c r="K1593" s="217"/>
      <c r="L1593" s="222"/>
      <c r="M1593" s="223"/>
      <c r="N1593" s="224"/>
      <c r="O1593" s="224"/>
      <c r="P1593" s="224"/>
      <c r="Q1593" s="224"/>
      <c r="R1593" s="224"/>
      <c r="S1593" s="224"/>
      <c r="T1593" s="225"/>
      <c r="AT1593" s="226" t="s">
        <v>184</v>
      </c>
      <c r="AU1593" s="226" t="s">
        <v>85</v>
      </c>
      <c r="AV1593" s="14" t="s">
        <v>85</v>
      </c>
      <c r="AW1593" s="14" t="s">
        <v>34</v>
      </c>
      <c r="AX1593" s="14" t="s">
        <v>76</v>
      </c>
      <c r="AY1593" s="226" t="s">
        <v>175</v>
      </c>
    </row>
    <row r="1594" spans="1:65" s="2" customFormat="1" ht="24.2" customHeight="1">
      <c r="A1594" s="35"/>
      <c r="B1594" s="36"/>
      <c r="C1594" s="192" t="s">
        <v>1363</v>
      </c>
      <c r="D1594" s="192" t="s">
        <v>178</v>
      </c>
      <c r="E1594" s="193" t="s">
        <v>1364</v>
      </c>
      <c r="F1594" s="194" t="s">
        <v>1365</v>
      </c>
      <c r="G1594" s="195" t="s">
        <v>181</v>
      </c>
      <c r="H1594" s="196">
        <v>4</v>
      </c>
      <c r="I1594" s="197"/>
      <c r="J1594" s="198">
        <f>ROUND(I1594*H1594,2)</f>
        <v>0</v>
      </c>
      <c r="K1594" s="194" t="s">
        <v>224</v>
      </c>
      <c r="L1594" s="40"/>
      <c r="M1594" s="199" t="s">
        <v>1</v>
      </c>
      <c r="N1594" s="200" t="s">
        <v>41</v>
      </c>
      <c r="O1594" s="72"/>
      <c r="P1594" s="201">
        <f>O1594*H1594</f>
        <v>0</v>
      </c>
      <c r="Q1594" s="201">
        <v>2.0100000000000001E-3</v>
      </c>
      <c r="R1594" s="201">
        <f>Q1594*H1594</f>
        <v>8.0400000000000003E-3</v>
      </c>
      <c r="S1594" s="201">
        <v>3.1800000000000001E-3</v>
      </c>
      <c r="T1594" s="202">
        <f>S1594*H1594</f>
        <v>1.272E-2</v>
      </c>
      <c r="U1594" s="35"/>
      <c r="V1594" s="35"/>
      <c r="W1594" s="35"/>
      <c r="X1594" s="35"/>
      <c r="Y1594" s="35"/>
      <c r="Z1594" s="35"/>
      <c r="AA1594" s="35"/>
      <c r="AB1594" s="35"/>
      <c r="AC1594" s="35"/>
      <c r="AD1594" s="35"/>
      <c r="AE1594" s="35"/>
      <c r="AR1594" s="203" t="s">
        <v>309</v>
      </c>
      <c r="AT1594" s="203" t="s">
        <v>178</v>
      </c>
      <c r="AU1594" s="203" t="s">
        <v>85</v>
      </c>
      <c r="AY1594" s="18" t="s">
        <v>175</v>
      </c>
      <c r="BE1594" s="204">
        <f>IF(N1594="základní",J1594,0)</f>
        <v>0</v>
      </c>
      <c r="BF1594" s="204">
        <f>IF(N1594="snížená",J1594,0)</f>
        <v>0</v>
      </c>
      <c r="BG1594" s="204">
        <f>IF(N1594="zákl. přenesená",J1594,0)</f>
        <v>0</v>
      </c>
      <c r="BH1594" s="204">
        <f>IF(N1594="sníž. přenesená",J1594,0)</f>
        <v>0</v>
      </c>
      <c r="BI1594" s="204">
        <f>IF(N1594="nulová",J1594,0)</f>
        <v>0</v>
      </c>
      <c r="BJ1594" s="18" t="s">
        <v>83</v>
      </c>
      <c r="BK1594" s="204">
        <f>ROUND(I1594*H1594,2)</f>
        <v>0</v>
      </c>
      <c r="BL1594" s="18" t="s">
        <v>309</v>
      </c>
      <c r="BM1594" s="203" t="s">
        <v>1366</v>
      </c>
    </row>
    <row r="1595" spans="1:65" s="2" customFormat="1" ht="11.25">
      <c r="A1595" s="35"/>
      <c r="B1595" s="36"/>
      <c r="C1595" s="37"/>
      <c r="D1595" s="227" t="s">
        <v>193</v>
      </c>
      <c r="E1595" s="37"/>
      <c r="F1595" s="228" t="s">
        <v>1367</v>
      </c>
      <c r="G1595" s="37"/>
      <c r="H1595" s="37"/>
      <c r="I1595" s="229"/>
      <c r="J1595" s="37"/>
      <c r="K1595" s="37"/>
      <c r="L1595" s="40"/>
      <c r="M1595" s="230"/>
      <c r="N1595" s="231"/>
      <c r="O1595" s="72"/>
      <c r="P1595" s="72"/>
      <c r="Q1595" s="72"/>
      <c r="R1595" s="72"/>
      <c r="S1595" s="72"/>
      <c r="T1595" s="73"/>
      <c r="U1595" s="35"/>
      <c r="V1595" s="35"/>
      <c r="W1595" s="35"/>
      <c r="X1595" s="35"/>
      <c r="Y1595" s="35"/>
      <c r="Z1595" s="35"/>
      <c r="AA1595" s="35"/>
      <c r="AB1595" s="35"/>
      <c r="AC1595" s="35"/>
      <c r="AD1595" s="35"/>
      <c r="AE1595" s="35"/>
      <c r="AT1595" s="18" t="s">
        <v>193</v>
      </c>
      <c r="AU1595" s="18" t="s">
        <v>85</v>
      </c>
    </row>
    <row r="1596" spans="1:65" s="13" customFormat="1" ht="11.25">
      <c r="B1596" s="205"/>
      <c r="C1596" s="206"/>
      <c r="D1596" s="207" t="s">
        <v>184</v>
      </c>
      <c r="E1596" s="208" t="s">
        <v>1</v>
      </c>
      <c r="F1596" s="209" t="s">
        <v>185</v>
      </c>
      <c r="G1596" s="206"/>
      <c r="H1596" s="208" t="s">
        <v>1</v>
      </c>
      <c r="I1596" s="210"/>
      <c r="J1596" s="206"/>
      <c r="K1596" s="206"/>
      <c r="L1596" s="211"/>
      <c r="M1596" s="212"/>
      <c r="N1596" s="213"/>
      <c r="O1596" s="213"/>
      <c r="P1596" s="213"/>
      <c r="Q1596" s="213"/>
      <c r="R1596" s="213"/>
      <c r="S1596" s="213"/>
      <c r="T1596" s="214"/>
      <c r="AT1596" s="215" t="s">
        <v>184</v>
      </c>
      <c r="AU1596" s="215" t="s">
        <v>85</v>
      </c>
      <c r="AV1596" s="13" t="s">
        <v>83</v>
      </c>
      <c r="AW1596" s="13" t="s">
        <v>34</v>
      </c>
      <c r="AX1596" s="13" t="s">
        <v>76</v>
      </c>
      <c r="AY1596" s="215" t="s">
        <v>175</v>
      </c>
    </row>
    <row r="1597" spans="1:65" s="13" customFormat="1" ht="11.25">
      <c r="B1597" s="205"/>
      <c r="C1597" s="206"/>
      <c r="D1597" s="207" t="s">
        <v>184</v>
      </c>
      <c r="E1597" s="208" t="s">
        <v>1</v>
      </c>
      <c r="F1597" s="209" t="s">
        <v>186</v>
      </c>
      <c r="G1597" s="206"/>
      <c r="H1597" s="208" t="s">
        <v>1</v>
      </c>
      <c r="I1597" s="210"/>
      <c r="J1597" s="206"/>
      <c r="K1597" s="206"/>
      <c r="L1597" s="211"/>
      <c r="M1597" s="212"/>
      <c r="N1597" s="213"/>
      <c r="O1597" s="213"/>
      <c r="P1597" s="213"/>
      <c r="Q1597" s="213"/>
      <c r="R1597" s="213"/>
      <c r="S1597" s="213"/>
      <c r="T1597" s="214"/>
      <c r="AT1597" s="215" t="s">
        <v>184</v>
      </c>
      <c r="AU1597" s="215" t="s">
        <v>85</v>
      </c>
      <c r="AV1597" s="13" t="s">
        <v>83</v>
      </c>
      <c r="AW1597" s="13" t="s">
        <v>34</v>
      </c>
      <c r="AX1597" s="13" t="s">
        <v>76</v>
      </c>
      <c r="AY1597" s="215" t="s">
        <v>175</v>
      </c>
    </row>
    <row r="1598" spans="1:65" s="13" customFormat="1" ht="11.25">
      <c r="B1598" s="205"/>
      <c r="C1598" s="206"/>
      <c r="D1598" s="207" t="s">
        <v>184</v>
      </c>
      <c r="E1598" s="208" t="s">
        <v>1</v>
      </c>
      <c r="F1598" s="209" t="s">
        <v>187</v>
      </c>
      <c r="G1598" s="206"/>
      <c r="H1598" s="208" t="s">
        <v>1</v>
      </c>
      <c r="I1598" s="210"/>
      <c r="J1598" s="206"/>
      <c r="K1598" s="206"/>
      <c r="L1598" s="211"/>
      <c r="M1598" s="212"/>
      <c r="N1598" s="213"/>
      <c r="O1598" s="213"/>
      <c r="P1598" s="213"/>
      <c r="Q1598" s="213"/>
      <c r="R1598" s="213"/>
      <c r="S1598" s="213"/>
      <c r="T1598" s="214"/>
      <c r="AT1598" s="215" t="s">
        <v>184</v>
      </c>
      <c r="AU1598" s="215" t="s">
        <v>85</v>
      </c>
      <c r="AV1598" s="13" t="s">
        <v>83</v>
      </c>
      <c r="AW1598" s="13" t="s">
        <v>34</v>
      </c>
      <c r="AX1598" s="13" t="s">
        <v>76</v>
      </c>
      <c r="AY1598" s="215" t="s">
        <v>175</v>
      </c>
    </row>
    <row r="1599" spans="1:65" s="14" customFormat="1" ht="11.25">
      <c r="B1599" s="216"/>
      <c r="C1599" s="217"/>
      <c r="D1599" s="207" t="s">
        <v>184</v>
      </c>
      <c r="E1599" s="218" t="s">
        <v>1</v>
      </c>
      <c r="F1599" s="219" t="s">
        <v>182</v>
      </c>
      <c r="G1599" s="217"/>
      <c r="H1599" s="220">
        <v>4</v>
      </c>
      <c r="I1599" s="221"/>
      <c r="J1599" s="217"/>
      <c r="K1599" s="217"/>
      <c r="L1599" s="222"/>
      <c r="M1599" s="223"/>
      <c r="N1599" s="224"/>
      <c r="O1599" s="224"/>
      <c r="P1599" s="224"/>
      <c r="Q1599" s="224"/>
      <c r="R1599" s="224"/>
      <c r="S1599" s="224"/>
      <c r="T1599" s="225"/>
      <c r="AT1599" s="226" t="s">
        <v>184</v>
      </c>
      <c r="AU1599" s="226" t="s">
        <v>85</v>
      </c>
      <c r="AV1599" s="14" t="s">
        <v>85</v>
      </c>
      <c r="AW1599" s="14" t="s">
        <v>34</v>
      </c>
      <c r="AX1599" s="14" t="s">
        <v>76</v>
      </c>
      <c r="AY1599" s="226" t="s">
        <v>175</v>
      </c>
    </row>
    <row r="1600" spans="1:65" s="2" customFormat="1" ht="24.2" customHeight="1">
      <c r="A1600" s="35"/>
      <c r="B1600" s="36"/>
      <c r="C1600" s="192" t="s">
        <v>1368</v>
      </c>
      <c r="D1600" s="192" t="s">
        <v>178</v>
      </c>
      <c r="E1600" s="193" t="s">
        <v>1369</v>
      </c>
      <c r="F1600" s="194" t="s">
        <v>1370</v>
      </c>
      <c r="G1600" s="195" t="s">
        <v>181</v>
      </c>
      <c r="H1600" s="196">
        <v>3</v>
      </c>
      <c r="I1600" s="197"/>
      <c r="J1600" s="198">
        <f>ROUND(I1600*H1600,2)</f>
        <v>0</v>
      </c>
      <c r="K1600" s="194" t="s">
        <v>224</v>
      </c>
      <c r="L1600" s="40"/>
      <c r="M1600" s="199" t="s">
        <v>1</v>
      </c>
      <c r="N1600" s="200" t="s">
        <v>41</v>
      </c>
      <c r="O1600" s="72"/>
      <c r="P1600" s="201">
        <f>O1600*H1600</f>
        <v>0</v>
      </c>
      <c r="Q1600" s="201">
        <v>3.3400000000000001E-3</v>
      </c>
      <c r="R1600" s="201">
        <f>Q1600*H1600</f>
        <v>1.0020000000000001E-2</v>
      </c>
      <c r="S1600" s="201">
        <v>7.9500000000000005E-3</v>
      </c>
      <c r="T1600" s="202">
        <f>S1600*H1600</f>
        <v>2.3850000000000003E-2</v>
      </c>
      <c r="U1600" s="35"/>
      <c r="V1600" s="35"/>
      <c r="W1600" s="35"/>
      <c r="X1600" s="35"/>
      <c r="Y1600" s="35"/>
      <c r="Z1600" s="35"/>
      <c r="AA1600" s="35"/>
      <c r="AB1600" s="35"/>
      <c r="AC1600" s="35"/>
      <c r="AD1600" s="35"/>
      <c r="AE1600" s="35"/>
      <c r="AR1600" s="203" t="s">
        <v>309</v>
      </c>
      <c r="AT1600" s="203" t="s">
        <v>178</v>
      </c>
      <c r="AU1600" s="203" t="s">
        <v>85</v>
      </c>
      <c r="AY1600" s="18" t="s">
        <v>175</v>
      </c>
      <c r="BE1600" s="204">
        <f>IF(N1600="základní",J1600,0)</f>
        <v>0</v>
      </c>
      <c r="BF1600" s="204">
        <f>IF(N1600="snížená",J1600,0)</f>
        <v>0</v>
      </c>
      <c r="BG1600" s="204">
        <f>IF(N1600="zákl. přenesená",J1600,0)</f>
        <v>0</v>
      </c>
      <c r="BH1600" s="204">
        <f>IF(N1600="sníž. přenesená",J1600,0)</f>
        <v>0</v>
      </c>
      <c r="BI1600" s="204">
        <f>IF(N1600="nulová",J1600,0)</f>
        <v>0</v>
      </c>
      <c r="BJ1600" s="18" t="s">
        <v>83</v>
      </c>
      <c r="BK1600" s="204">
        <f>ROUND(I1600*H1600,2)</f>
        <v>0</v>
      </c>
      <c r="BL1600" s="18" t="s">
        <v>309</v>
      </c>
      <c r="BM1600" s="203" t="s">
        <v>1371</v>
      </c>
    </row>
    <row r="1601" spans="1:65" s="2" customFormat="1" ht="11.25">
      <c r="A1601" s="35"/>
      <c r="B1601" s="36"/>
      <c r="C1601" s="37"/>
      <c r="D1601" s="227" t="s">
        <v>193</v>
      </c>
      <c r="E1601" s="37"/>
      <c r="F1601" s="228" t="s">
        <v>1372</v>
      </c>
      <c r="G1601" s="37"/>
      <c r="H1601" s="37"/>
      <c r="I1601" s="229"/>
      <c r="J1601" s="37"/>
      <c r="K1601" s="37"/>
      <c r="L1601" s="40"/>
      <c r="M1601" s="230"/>
      <c r="N1601" s="231"/>
      <c r="O1601" s="72"/>
      <c r="P1601" s="72"/>
      <c r="Q1601" s="72"/>
      <c r="R1601" s="72"/>
      <c r="S1601" s="72"/>
      <c r="T1601" s="73"/>
      <c r="U1601" s="35"/>
      <c r="V1601" s="35"/>
      <c r="W1601" s="35"/>
      <c r="X1601" s="35"/>
      <c r="Y1601" s="35"/>
      <c r="Z1601" s="35"/>
      <c r="AA1601" s="35"/>
      <c r="AB1601" s="35"/>
      <c r="AC1601" s="35"/>
      <c r="AD1601" s="35"/>
      <c r="AE1601" s="35"/>
      <c r="AT1601" s="18" t="s">
        <v>193</v>
      </c>
      <c r="AU1601" s="18" t="s">
        <v>85</v>
      </c>
    </row>
    <row r="1602" spans="1:65" s="13" customFormat="1" ht="11.25">
      <c r="B1602" s="205"/>
      <c r="C1602" s="206"/>
      <c r="D1602" s="207" t="s">
        <v>184</v>
      </c>
      <c r="E1602" s="208" t="s">
        <v>1</v>
      </c>
      <c r="F1602" s="209" t="s">
        <v>185</v>
      </c>
      <c r="G1602" s="206"/>
      <c r="H1602" s="208" t="s">
        <v>1</v>
      </c>
      <c r="I1602" s="210"/>
      <c r="J1602" s="206"/>
      <c r="K1602" s="206"/>
      <c r="L1602" s="211"/>
      <c r="M1602" s="212"/>
      <c r="N1602" s="213"/>
      <c r="O1602" s="213"/>
      <c r="P1602" s="213"/>
      <c r="Q1602" s="213"/>
      <c r="R1602" s="213"/>
      <c r="S1602" s="213"/>
      <c r="T1602" s="214"/>
      <c r="AT1602" s="215" t="s">
        <v>184</v>
      </c>
      <c r="AU1602" s="215" t="s">
        <v>85</v>
      </c>
      <c r="AV1602" s="13" t="s">
        <v>83</v>
      </c>
      <c r="AW1602" s="13" t="s">
        <v>34</v>
      </c>
      <c r="AX1602" s="13" t="s">
        <v>76</v>
      </c>
      <c r="AY1602" s="215" t="s">
        <v>175</v>
      </c>
    </row>
    <row r="1603" spans="1:65" s="13" customFormat="1" ht="11.25">
      <c r="B1603" s="205"/>
      <c r="C1603" s="206"/>
      <c r="D1603" s="207" t="s">
        <v>184</v>
      </c>
      <c r="E1603" s="208" t="s">
        <v>1</v>
      </c>
      <c r="F1603" s="209" t="s">
        <v>186</v>
      </c>
      <c r="G1603" s="206"/>
      <c r="H1603" s="208" t="s">
        <v>1</v>
      </c>
      <c r="I1603" s="210"/>
      <c r="J1603" s="206"/>
      <c r="K1603" s="206"/>
      <c r="L1603" s="211"/>
      <c r="M1603" s="212"/>
      <c r="N1603" s="213"/>
      <c r="O1603" s="213"/>
      <c r="P1603" s="213"/>
      <c r="Q1603" s="213"/>
      <c r="R1603" s="213"/>
      <c r="S1603" s="213"/>
      <c r="T1603" s="214"/>
      <c r="AT1603" s="215" t="s">
        <v>184</v>
      </c>
      <c r="AU1603" s="215" t="s">
        <v>85</v>
      </c>
      <c r="AV1603" s="13" t="s">
        <v>83</v>
      </c>
      <c r="AW1603" s="13" t="s">
        <v>34</v>
      </c>
      <c r="AX1603" s="13" t="s">
        <v>76</v>
      </c>
      <c r="AY1603" s="215" t="s">
        <v>175</v>
      </c>
    </row>
    <row r="1604" spans="1:65" s="13" customFormat="1" ht="11.25">
      <c r="B1604" s="205"/>
      <c r="C1604" s="206"/>
      <c r="D1604" s="207" t="s">
        <v>184</v>
      </c>
      <c r="E1604" s="208" t="s">
        <v>1</v>
      </c>
      <c r="F1604" s="209" t="s">
        <v>187</v>
      </c>
      <c r="G1604" s="206"/>
      <c r="H1604" s="208" t="s">
        <v>1</v>
      </c>
      <c r="I1604" s="210"/>
      <c r="J1604" s="206"/>
      <c r="K1604" s="206"/>
      <c r="L1604" s="211"/>
      <c r="M1604" s="212"/>
      <c r="N1604" s="213"/>
      <c r="O1604" s="213"/>
      <c r="P1604" s="213"/>
      <c r="Q1604" s="213"/>
      <c r="R1604" s="213"/>
      <c r="S1604" s="213"/>
      <c r="T1604" s="214"/>
      <c r="AT1604" s="215" t="s">
        <v>184</v>
      </c>
      <c r="AU1604" s="215" t="s">
        <v>85</v>
      </c>
      <c r="AV1604" s="13" t="s">
        <v>83</v>
      </c>
      <c r="AW1604" s="13" t="s">
        <v>34</v>
      </c>
      <c r="AX1604" s="13" t="s">
        <v>76</v>
      </c>
      <c r="AY1604" s="215" t="s">
        <v>175</v>
      </c>
    </row>
    <row r="1605" spans="1:65" s="14" customFormat="1" ht="11.25">
      <c r="B1605" s="216"/>
      <c r="C1605" s="217"/>
      <c r="D1605" s="207" t="s">
        <v>184</v>
      </c>
      <c r="E1605" s="218" t="s">
        <v>1</v>
      </c>
      <c r="F1605" s="219" t="s">
        <v>176</v>
      </c>
      <c r="G1605" s="217"/>
      <c r="H1605" s="220">
        <v>3</v>
      </c>
      <c r="I1605" s="221"/>
      <c r="J1605" s="217"/>
      <c r="K1605" s="217"/>
      <c r="L1605" s="222"/>
      <c r="M1605" s="223"/>
      <c r="N1605" s="224"/>
      <c r="O1605" s="224"/>
      <c r="P1605" s="224"/>
      <c r="Q1605" s="224"/>
      <c r="R1605" s="224"/>
      <c r="S1605" s="224"/>
      <c r="T1605" s="225"/>
      <c r="AT1605" s="226" t="s">
        <v>184</v>
      </c>
      <c r="AU1605" s="226" t="s">
        <v>85</v>
      </c>
      <c r="AV1605" s="14" t="s">
        <v>85</v>
      </c>
      <c r="AW1605" s="14" t="s">
        <v>34</v>
      </c>
      <c r="AX1605" s="14" t="s">
        <v>76</v>
      </c>
      <c r="AY1605" s="226" t="s">
        <v>175</v>
      </c>
    </row>
    <row r="1606" spans="1:65" s="2" customFormat="1" ht="24.2" customHeight="1">
      <c r="A1606" s="35"/>
      <c r="B1606" s="36"/>
      <c r="C1606" s="192" t="s">
        <v>1373</v>
      </c>
      <c r="D1606" s="192" t="s">
        <v>178</v>
      </c>
      <c r="E1606" s="193" t="s">
        <v>1374</v>
      </c>
      <c r="F1606" s="194" t="s">
        <v>1375</v>
      </c>
      <c r="G1606" s="195" t="s">
        <v>181</v>
      </c>
      <c r="H1606" s="196">
        <v>2</v>
      </c>
      <c r="I1606" s="197"/>
      <c r="J1606" s="198">
        <f>ROUND(I1606*H1606,2)</f>
        <v>0</v>
      </c>
      <c r="K1606" s="194" t="s">
        <v>224</v>
      </c>
      <c r="L1606" s="40"/>
      <c r="M1606" s="199" t="s">
        <v>1</v>
      </c>
      <c r="N1606" s="200" t="s">
        <v>41</v>
      </c>
      <c r="O1606" s="72"/>
      <c r="P1606" s="201">
        <f>O1606*H1606</f>
        <v>0</v>
      </c>
      <c r="Q1606" s="201">
        <v>4.5599999999999998E-3</v>
      </c>
      <c r="R1606" s="201">
        <f>Q1606*H1606</f>
        <v>9.1199999999999996E-3</v>
      </c>
      <c r="S1606" s="201">
        <v>1.5900000000000001E-2</v>
      </c>
      <c r="T1606" s="202">
        <f>S1606*H1606</f>
        <v>3.1800000000000002E-2</v>
      </c>
      <c r="U1606" s="35"/>
      <c r="V1606" s="35"/>
      <c r="W1606" s="35"/>
      <c r="X1606" s="35"/>
      <c r="Y1606" s="35"/>
      <c r="Z1606" s="35"/>
      <c r="AA1606" s="35"/>
      <c r="AB1606" s="35"/>
      <c r="AC1606" s="35"/>
      <c r="AD1606" s="35"/>
      <c r="AE1606" s="35"/>
      <c r="AR1606" s="203" t="s">
        <v>309</v>
      </c>
      <c r="AT1606" s="203" t="s">
        <v>178</v>
      </c>
      <c r="AU1606" s="203" t="s">
        <v>85</v>
      </c>
      <c r="AY1606" s="18" t="s">
        <v>175</v>
      </c>
      <c r="BE1606" s="204">
        <f>IF(N1606="základní",J1606,0)</f>
        <v>0</v>
      </c>
      <c r="BF1606" s="204">
        <f>IF(N1606="snížená",J1606,0)</f>
        <v>0</v>
      </c>
      <c r="BG1606" s="204">
        <f>IF(N1606="zákl. přenesená",J1606,0)</f>
        <v>0</v>
      </c>
      <c r="BH1606" s="204">
        <f>IF(N1606="sníž. přenesená",J1606,0)</f>
        <v>0</v>
      </c>
      <c r="BI1606" s="204">
        <f>IF(N1606="nulová",J1606,0)</f>
        <v>0</v>
      </c>
      <c r="BJ1606" s="18" t="s">
        <v>83</v>
      </c>
      <c r="BK1606" s="204">
        <f>ROUND(I1606*H1606,2)</f>
        <v>0</v>
      </c>
      <c r="BL1606" s="18" t="s">
        <v>309</v>
      </c>
      <c r="BM1606" s="203" t="s">
        <v>1376</v>
      </c>
    </row>
    <row r="1607" spans="1:65" s="2" customFormat="1" ht="11.25">
      <c r="A1607" s="35"/>
      <c r="B1607" s="36"/>
      <c r="C1607" s="37"/>
      <c r="D1607" s="227" t="s">
        <v>193</v>
      </c>
      <c r="E1607" s="37"/>
      <c r="F1607" s="228" t="s">
        <v>1377</v>
      </c>
      <c r="G1607" s="37"/>
      <c r="H1607" s="37"/>
      <c r="I1607" s="229"/>
      <c r="J1607" s="37"/>
      <c r="K1607" s="37"/>
      <c r="L1607" s="40"/>
      <c r="M1607" s="230"/>
      <c r="N1607" s="231"/>
      <c r="O1607" s="72"/>
      <c r="P1607" s="72"/>
      <c r="Q1607" s="72"/>
      <c r="R1607" s="72"/>
      <c r="S1607" s="72"/>
      <c r="T1607" s="73"/>
      <c r="U1607" s="35"/>
      <c r="V1607" s="35"/>
      <c r="W1607" s="35"/>
      <c r="X1607" s="35"/>
      <c r="Y1607" s="35"/>
      <c r="Z1607" s="35"/>
      <c r="AA1607" s="35"/>
      <c r="AB1607" s="35"/>
      <c r="AC1607" s="35"/>
      <c r="AD1607" s="35"/>
      <c r="AE1607" s="35"/>
      <c r="AT1607" s="18" t="s">
        <v>193</v>
      </c>
      <c r="AU1607" s="18" t="s">
        <v>85</v>
      </c>
    </row>
    <row r="1608" spans="1:65" s="13" customFormat="1" ht="11.25">
      <c r="B1608" s="205"/>
      <c r="C1608" s="206"/>
      <c r="D1608" s="207" t="s">
        <v>184</v>
      </c>
      <c r="E1608" s="208" t="s">
        <v>1</v>
      </c>
      <c r="F1608" s="209" t="s">
        <v>185</v>
      </c>
      <c r="G1608" s="206"/>
      <c r="H1608" s="208" t="s">
        <v>1</v>
      </c>
      <c r="I1608" s="210"/>
      <c r="J1608" s="206"/>
      <c r="K1608" s="206"/>
      <c r="L1608" s="211"/>
      <c r="M1608" s="212"/>
      <c r="N1608" s="213"/>
      <c r="O1608" s="213"/>
      <c r="P1608" s="213"/>
      <c r="Q1608" s="213"/>
      <c r="R1608" s="213"/>
      <c r="S1608" s="213"/>
      <c r="T1608" s="214"/>
      <c r="AT1608" s="215" t="s">
        <v>184</v>
      </c>
      <c r="AU1608" s="215" t="s">
        <v>85</v>
      </c>
      <c r="AV1608" s="13" t="s">
        <v>83</v>
      </c>
      <c r="AW1608" s="13" t="s">
        <v>34</v>
      </c>
      <c r="AX1608" s="13" t="s">
        <v>76</v>
      </c>
      <c r="AY1608" s="215" t="s">
        <v>175</v>
      </c>
    </row>
    <row r="1609" spans="1:65" s="13" customFormat="1" ht="11.25">
      <c r="B1609" s="205"/>
      <c r="C1609" s="206"/>
      <c r="D1609" s="207" t="s">
        <v>184</v>
      </c>
      <c r="E1609" s="208" t="s">
        <v>1</v>
      </c>
      <c r="F1609" s="209" t="s">
        <v>186</v>
      </c>
      <c r="G1609" s="206"/>
      <c r="H1609" s="208" t="s">
        <v>1</v>
      </c>
      <c r="I1609" s="210"/>
      <c r="J1609" s="206"/>
      <c r="K1609" s="206"/>
      <c r="L1609" s="211"/>
      <c r="M1609" s="212"/>
      <c r="N1609" s="213"/>
      <c r="O1609" s="213"/>
      <c r="P1609" s="213"/>
      <c r="Q1609" s="213"/>
      <c r="R1609" s="213"/>
      <c r="S1609" s="213"/>
      <c r="T1609" s="214"/>
      <c r="AT1609" s="215" t="s">
        <v>184</v>
      </c>
      <c r="AU1609" s="215" t="s">
        <v>85</v>
      </c>
      <c r="AV1609" s="13" t="s">
        <v>83</v>
      </c>
      <c r="AW1609" s="13" t="s">
        <v>34</v>
      </c>
      <c r="AX1609" s="13" t="s">
        <v>76</v>
      </c>
      <c r="AY1609" s="215" t="s">
        <v>175</v>
      </c>
    </row>
    <row r="1610" spans="1:65" s="13" customFormat="1" ht="11.25">
      <c r="B1610" s="205"/>
      <c r="C1610" s="206"/>
      <c r="D1610" s="207" t="s">
        <v>184</v>
      </c>
      <c r="E1610" s="208" t="s">
        <v>1</v>
      </c>
      <c r="F1610" s="209" t="s">
        <v>187</v>
      </c>
      <c r="G1610" s="206"/>
      <c r="H1610" s="208" t="s">
        <v>1</v>
      </c>
      <c r="I1610" s="210"/>
      <c r="J1610" s="206"/>
      <c r="K1610" s="206"/>
      <c r="L1610" s="211"/>
      <c r="M1610" s="212"/>
      <c r="N1610" s="213"/>
      <c r="O1610" s="213"/>
      <c r="P1610" s="213"/>
      <c r="Q1610" s="213"/>
      <c r="R1610" s="213"/>
      <c r="S1610" s="213"/>
      <c r="T1610" s="214"/>
      <c r="AT1610" s="215" t="s">
        <v>184</v>
      </c>
      <c r="AU1610" s="215" t="s">
        <v>85</v>
      </c>
      <c r="AV1610" s="13" t="s">
        <v>83</v>
      </c>
      <c r="AW1610" s="13" t="s">
        <v>34</v>
      </c>
      <c r="AX1610" s="13" t="s">
        <v>76</v>
      </c>
      <c r="AY1610" s="215" t="s">
        <v>175</v>
      </c>
    </row>
    <row r="1611" spans="1:65" s="14" customFormat="1" ht="11.25">
      <c r="B1611" s="216"/>
      <c r="C1611" s="217"/>
      <c r="D1611" s="207" t="s">
        <v>184</v>
      </c>
      <c r="E1611" s="218" t="s">
        <v>1</v>
      </c>
      <c r="F1611" s="219" t="s">
        <v>85</v>
      </c>
      <c r="G1611" s="217"/>
      <c r="H1611" s="220">
        <v>2</v>
      </c>
      <c r="I1611" s="221"/>
      <c r="J1611" s="217"/>
      <c r="K1611" s="217"/>
      <c r="L1611" s="222"/>
      <c r="M1611" s="223"/>
      <c r="N1611" s="224"/>
      <c r="O1611" s="224"/>
      <c r="P1611" s="224"/>
      <c r="Q1611" s="224"/>
      <c r="R1611" s="224"/>
      <c r="S1611" s="224"/>
      <c r="T1611" s="225"/>
      <c r="AT1611" s="226" t="s">
        <v>184</v>
      </c>
      <c r="AU1611" s="226" t="s">
        <v>85</v>
      </c>
      <c r="AV1611" s="14" t="s">
        <v>85</v>
      </c>
      <c r="AW1611" s="14" t="s">
        <v>34</v>
      </c>
      <c r="AX1611" s="14" t="s">
        <v>76</v>
      </c>
      <c r="AY1611" s="226" t="s">
        <v>175</v>
      </c>
    </row>
    <row r="1612" spans="1:65" s="2" customFormat="1" ht="24.2" customHeight="1">
      <c r="A1612" s="35"/>
      <c r="B1612" s="36"/>
      <c r="C1612" s="192" t="s">
        <v>1378</v>
      </c>
      <c r="D1612" s="192" t="s">
        <v>178</v>
      </c>
      <c r="E1612" s="193" t="s">
        <v>1379</v>
      </c>
      <c r="F1612" s="194" t="s">
        <v>1380</v>
      </c>
      <c r="G1612" s="195" t="s">
        <v>181</v>
      </c>
      <c r="H1612" s="196">
        <v>10</v>
      </c>
      <c r="I1612" s="197"/>
      <c r="J1612" s="198">
        <f>ROUND(I1612*H1612,2)</f>
        <v>0</v>
      </c>
      <c r="K1612" s="194" t="s">
        <v>224</v>
      </c>
      <c r="L1612" s="40"/>
      <c r="M1612" s="199" t="s">
        <v>1</v>
      </c>
      <c r="N1612" s="200" t="s">
        <v>41</v>
      </c>
      <c r="O1612" s="72"/>
      <c r="P1612" s="201">
        <f>O1612*H1612</f>
        <v>0</v>
      </c>
      <c r="Q1612" s="201">
        <v>2.2799999999999999E-3</v>
      </c>
      <c r="R1612" s="201">
        <f>Q1612*H1612</f>
        <v>2.2800000000000001E-2</v>
      </c>
      <c r="S1612" s="201">
        <v>5.5999999999999999E-3</v>
      </c>
      <c r="T1612" s="202">
        <f>S1612*H1612</f>
        <v>5.6000000000000001E-2</v>
      </c>
      <c r="U1612" s="35"/>
      <c r="V1612" s="35"/>
      <c r="W1612" s="35"/>
      <c r="X1612" s="35"/>
      <c r="Y1612" s="35"/>
      <c r="Z1612" s="35"/>
      <c r="AA1612" s="35"/>
      <c r="AB1612" s="35"/>
      <c r="AC1612" s="35"/>
      <c r="AD1612" s="35"/>
      <c r="AE1612" s="35"/>
      <c r="AR1612" s="203" t="s">
        <v>309</v>
      </c>
      <c r="AT1612" s="203" t="s">
        <v>178</v>
      </c>
      <c r="AU1612" s="203" t="s">
        <v>85</v>
      </c>
      <c r="AY1612" s="18" t="s">
        <v>175</v>
      </c>
      <c r="BE1612" s="204">
        <f>IF(N1612="základní",J1612,0)</f>
        <v>0</v>
      </c>
      <c r="BF1612" s="204">
        <f>IF(N1612="snížená",J1612,0)</f>
        <v>0</v>
      </c>
      <c r="BG1612" s="204">
        <f>IF(N1612="zákl. přenesená",J1612,0)</f>
        <v>0</v>
      </c>
      <c r="BH1612" s="204">
        <f>IF(N1612="sníž. přenesená",J1612,0)</f>
        <v>0</v>
      </c>
      <c r="BI1612" s="204">
        <f>IF(N1612="nulová",J1612,0)</f>
        <v>0</v>
      </c>
      <c r="BJ1612" s="18" t="s">
        <v>83</v>
      </c>
      <c r="BK1612" s="204">
        <f>ROUND(I1612*H1612,2)</f>
        <v>0</v>
      </c>
      <c r="BL1612" s="18" t="s">
        <v>309</v>
      </c>
      <c r="BM1612" s="203" t="s">
        <v>1381</v>
      </c>
    </row>
    <row r="1613" spans="1:65" s="2" customFormat="1" ht="11.25">
      <c r="A1613" s="35"/>
      <c r="B1613" s="36"/>
      <c r="C1613" s="37"/>
      <c r="D1613" s="227" t="s">
        <v>193</v>
      </c>
      <c r="E1613" s="37"/>
      <c r="F1613" s="228" t="s">
        <v>1382</v>
      </c>
      <c r="G1613" s="37"/>
      <c r="H1613" s="37"/>
      <c r="I1613" s="229"/>
      <c r="J1613" s="37"/>
      <c r="K1613" s="37"/>
      <c r="L1613" s="40"/>
      <c r="M1613" s="230"/>
      <c r="N1613" s="231"/>
      <c r="O1613" s="72"/>
      <c r="P1613" s="72"/>
      <c r="Q1613" s="72"/>
      <c r="R1613" s="72"/>
      <c r="S1613" s="72"/>
      <c r="T1613" s="73"/>
      <c r="U1613" s="35"/>
      <c r="V1613" s="35"/>
      <c r="W1613" s="35"/>
      <c r="X1613" s="35"/>
      <c r="Y1613" s="35"/>
      <c r="Z1613" s="35"/>
      <c r="AA1613" s="35"/>
      <c r="AB1613" s="35"/>
      <c r="AC1613" s="35"/>
      <c r="AD1613" s="35"/>
      <c r="AE1613" s="35"/>
      <c r="AT1613" s="18" t="s">
        <v>193</v>
      </c>
      <c r="AU1613" s="18" t="s">
        <v>85</v>
      </c>
    </row>
    <row r="1614" spans="1:65" s="13" customFormat="1" ht="11.25">
      <c r="B1614" s="205"/>
      <c r="C1614" s="206"/>
      <c r="D1614" s="207" t="s">
        <v>184</v>
      </c>
      <c r="E1614" s="208" t="s">
        <v>1</v>
      </c>
      <c r="F1614" s="209" t="s">
        <v>185</v>
      </c>
      <c r="G1614" s="206"/>
      <c r="H1614" s="208" t="s">
        <v>1</v>
      </c>
      <c r="I1614" s="210"/>
      <c r="J1614" s="206"/>
      <c r="K1614" s="206"/>
      <c r="L1614" s="211"/>
      <c r="M1614" s="212"/>
      <c r="N1614" s="213"/>
      <c r="O1614" s="213"/>
      <c r="P1614" s="213"/>
      <c r="Q1614" s="213"/>
      <c r="R1614" s="213"/>
      <c r="S1614" s="213"/>
      <c r="T1614" s="214"/>
      <c r="AT1614" s="215" t="s">
        <v>184</v>
      </c>
      <c r="AU1614" s="215" t="s">
        <v>85</v>
      </c>
      <c r="AV1614" s="13" t="s">
        <v>83</v>
      </c>
      <c r="AW1614" s="13" t="s">
        <v>34</v>
      </c>
      <c r="AX1614" s="13" t="s">
        <v>76</v>
      </c>
      <c r="AY1614" s="215" t="s">
        <v>175</v>
      </c>
    </row>
    <row r="1615" spans="1:65" s="13" customFormat="1" ht="11.25">
      <c r="B1615" s="205"/>
      <c r="C1615" s="206"/>
      <c r="D1615" s="207" t="s">
        <v>184</v>
      </c>
      <c r="E1615" s="208" t="s">
        <v>1</v>
      </c>
      <c r="F1615" s="209" t="s">
        <v>186</v>
      </c>
      <c r="G1615" s="206"/>
      <c r="H1615" s="208" t="s">
        <v>1</v>
      </c>
      <c r="I1615" s="210"/>
      <c r="J1615" s="206"/>
      <c r="K1615" s="206"/>
      <c r="L1615" s="211"/>
      <c r="M1615" s="212"/>
      <c r="N1615" s="213"/>
      <c r="O1615" s="213"/>
      <c r="P1615" s="213"/>
      <c r="Q1615" s="213"/>
      <c r="R1615" s="213"/>
      <c r="S1615" s="213"/>
      <c r="T1615" s="214"/>
      <c r="AT1615" s="215" t="s">
        <v>184</v>
      </c>
      <c r="AU1615" s="215" t="s">
        <v>85</v>
      </c>
      <c r="AV1615" s="13" t="s">
        <v>83</v>
      </c>
      <c r="AW1615" s="13" t="s">
        <v>34</v>
      </c>
      <c r="AX1615" s="13" t="s">
        <v>76</v>
      </c>
      <c r="AY1615" s="215" t="s">
        <v>175</v>
      </c>
    </row>
    <row r="1616" spans="1:65" s="13" customFormat="1" ht="11.25">
      <c r="B1616" s="205"/>
      <c r="C1616" s="206"/>
      <c r="D1616" s="207" t="s">
        <v>184</v>
      </c>
      <c r="E1616" s="208" t="s">
        <v>1</v>
      </c>
      <c r="F1616" s="209" t="s">
        <v>187</v>
      </c>
      <c r="G1616" s="206"/>
      <c r="H1616" s="208" t="s">
        <v>1</v>
      </c>
      <c r="I1616" s="210"/>
      <c r="J1616" s="206"/>
      <c r="K1616" s="206"/>
      <c r="L1616" s="211"/>
      <c r="M1616" s="212"/>
      <c r="N1616" s="213"/>
      <c r="O1616" s="213"/>
      <c r="P1616" s="213"/>
      <c r="Q1616" s="213"/>
      <c r="R1616" s="213"/>
      <c r="S1616" s="213"/>
      <c r="T1616" s="214"/>
      <c r="AT1616" s="215" t="s">
        <v>184</v>
      </c>
      <c r="AU1616" s="215" t="s">
        <v>85</v>
      </c>
      <c r="AV1616" s="13" t="s">
        <v>83</v>
      </c>
      <c r="AW1616" s="13" t="s">
        <v>34</v>
      </c>
      <c r="AX1616" s="13" t="s">
        <v>76</v>
      </c>
      <c r="AY1616" s="215" t="s">
        <v>175</v>
      </c>
    </row>
    <row r="1617" spans="1:65" s="14" customFormat="1" ht="11.25">
      <c r="B1617" s="216"/>
      <c r="C1617" s="217"/>
      <c r="D1617" s="207" t="s">
        <v>184</v>
      </c>
      <c r="E1617" s="218" t="s">
        <v>1</v>
      </c>
      <c r="F1617" s="219" t="s">
        <v>258</v>
      </c>
      <c r="G1617" s="217"/>
      <c r="H1617" s="220">
        <v>10</v>
      </c>
      <c r="I1617" s="221"/>
      <c r="J1617" s="217"/>
      <c r="K1617" s="217"/>
      <c r="L1617" s="222"/>
      <c r="M1617" s="223"/>
      <c r="N1617" s="224"/>
      <c r="O1617" s="224"/>
      <c r="P1617" s="224"/>
      <c r="Q1617" s="224"/>
      <c r="R1617" s="224"/>
      <c r="S1617" s="224"/>
      <c r="T1617" s="225"/>
      <c r="AT1617" s="226" t="s">
        <v>184</v>
      </c>
      <c r="AU1617" s="226" t="s">
        <v>85</v>
      </c>
      <c r="AV1617" s="14" t="s">
        <v>85</v>
      </c>
      <c r="AW1617" s="14" t="s">
        <v>34</v>
      </c>
      <c r="AX1617" s="14" t="s">
        <v>76</v>
      </c>
      <c r="AY1617" s="226" t="s">
        <v>175</v>
      </c>
    </row>
    <row r="1618" spans="1:65" s="2" customFormat="1" ht="24.2" customHeight="1">
      <c r="A1618" s="35"/>
      <c r="B1618" s="36"/>
      <c r="C1618" s="192" t="s">
        <v>1383</v>
      </c>
      <c r="D1618" s="192" t="s">
        <v>178</v>
      </c>
      <c r="E1618" s="193" t="s">
        <v>1384</v>
      </c>
      <c r="F1618" s="194" t="s">
        <v>1385</v>
      </c>
      <c r="G1618" s="195" t="s">
        <v>181</v>
      </c>
      <c r="H1618" s="196">
        <v>15</v>
      </c>
      <c r="I1618" s="197"/>
      <c r="J1618" s="198">
        <f>ROUND(I1618*H1618,2)</f>
        <v>0</v>
      </c>
      <c r="K1618" s="194" t="s">
        <v>224</v>
      </c>
      <c r="L1618" s="40"/>
      <c r="M1618" s="199" t="s">
        <v>1</v>
      </c>
      <c r="N1618" s="200" t="s">
        <v>41</v>
      </c>
      <c r="O1618" s="72"/>
      <c r="P1618" s="201">
        <f>O1618*H1618</f>
        <v>0</v>
      </c>
      <c r="Q1618" s="201">
        <v>3.7799999999999999E-3</v>
      </c>
      <c r="R1618" s="201">
        <f>Q1618*H1618</f>
        <v>5.67E-2</v>
      </c>
      <c r="S1618" s="201">
        <v>1.4E-2</v>
      </c>
      <c r="T1618" s="202">
        <f>S1618*H1618</f>
        <v>0.21</v>
      </c>
      <c r="U1618" s="35"/>
      <c r="V1618" s="35"/>
      <c r="W1618" s="35"/>
      <c r="X1618" s="35"/>
      <c r="Y1618" s="35"/>
      <c r="Z1618" s="35"/>
      <c r="AA1618" s="35"/>
      <c r="AB1618" s="35"/>
      <c r="AC1618" s="35"/>
      <c r="AD1618" s="35"/>
      <c r="AE1618" s="35"/>
      <c r="AR1618" s="203" t="s">
        <v>309</v>
      </c>
      <c r="AT1618" s="203" t="s">
        <v>178</v>
      </c>
      <c r="AU1618" s="203" t="s">
        <v>85</v>
      </c>
      <c r="AY1618" s="18" t="s">
        <v>175</v>
      </c>
      <c r="BE1618" s="204">
        <f>IF(N1618="základní",J1618,0)</f>
        <v>0</v>
      </c>
      <c r="BF1618" s="204">
        <f>IF(N1618="snížená",J1618,0)</f>
        <v>0</v>
      </c>
      <c r="BG1618" s="204">
        <f>IF(N1618="zákl. přenesená",J1618,0)</f>
        <v>0</v>
      </c>
      <c r="BH1618" s="204">
        <f>IF(N1618="sníž. přenesená",J1618,0)</f>
        <v>0</v>
      </c>
      <c r="BI1618" s="204">
        <f>IF(N1618="nulová",J1618,0)</f>
        <v>0</v>
      </c>
      <c r="BJ1618" s="18" t="s">
        <v>83</v>
      </c>
      <c r="BK1618" s="204">
        <f>ROUND(I1618*H1618,2)</f>
        <v>0</v>
      </c>
      <c r="BL1618" s="18" t="s">
        <v>309</v>
      </c>
      <c r="BM1618" s="203" t="s">
        <v>1386</v>
      </c>
    </row>
    <row r="1619" spans="1:65" s="2" customFormat="1" ht="11.25">
      <c r="A1619" s="35"/>
      <c r="B1619" s="36"/>
      <c r="C1619" s="37"/>
      <c r="D1619" s="227" t="s">
        <v>193</v>
      </c>
      <c r="E1619" s="37"/>
      <c r="F1619" s="228" t="s">
        <v>1387</v>
      </c>
      <c r="G1619" s="37"/>
      <c r="H1619" s="37"/>
      <c r="I1619" s="229"/>
      <c r="J1619" s="37"/>
      <c r="K1619" s="37"/>
      <c r="L1619" s="40"/>
      <c r="M1619" s="230"/>
      <c r="N1619" s="231"/>
      <c r="O1619" s="72"/>
      <c r="P1619" s="72"/>
      <c r="Q1619" s="72"/>
      <c r="R1619" s="72"/>
      <c r="S1619" s="72"/>
      <c r="T1619" s="73"/>
      <c r="U1619" s="35"/>
      <c r="V1619" s="35"/>
      <c r="W1619" s="35"/>
      <c r="X1619" s="35"/>
      <c r="Y1619" s="35"/>
      <c r="Z1619" s="35"/>
      <c r="AA1619" s="35"/>
      <c r="AB1619" s="35"/>
      <c r="AC1619" s="35"/>
      <c r="AD1619" s="35"/>
      <c r="AE1619" s="35"/>
      <c r="AT1619" s="18" t="s">
        <v>193</v>
      </c>
      <c r="AU1619" s="18" t="s">
        <v>85</v>
      </c>
    </row>
    <row r="1620" spans="1:65" s="13" customFormat="1" ht="11.25">
      <c r="B1620" s="205"/>
      <c r="C1620" s="206"/>
      <c r="D1620" s="207" t="s">
        <v>184</v>
      </c>
      <c r="E1620" s="208" t="s">
        <v>1</v>
      </c>
      <c r="F1620" s="209" t="s">
        <v>185</v>
      </c>
      <c r="G1620" s="206"/>
      <c r="H1620" s="208" t="s">
        <v>1</v>
      </c>
      <c r="I1620" s="210"/>
      <c r="J1620" s="206"/>
      <c r="K1620" s="206"/>
      <c r="L1620" s="211"/>
      <c r="M1620" s="212"/>
      <c r="N1620" s="213"/>
      <c r="O1620" s="213"/>
      <c r="P1620" s="213"/>
      <c r="Q1620" s="213"/>
      <c r="R1620" s="213"/>
      <c r="S1620" s="213"/>
      <c r="T1620" s="214"/>
      <c r="AT1620" s="215" t="s">
        <v>184</v>
      </c>
      <c r="AU1620" s="215" t="s">
        <v>85</v>
      </c>
      <c r="AV1620" s="13" t="s">
        <v>83</v>
      </c>
      <c r="AW1620" s="13" t="s">
        <v>34</v>
      </c>
      <c r="AX1620" s="13" t="s">
        <v>76</v>
      </c>
      <c r="AY1620" s="215" t="s">
        <v>175</v>
      </c>
    </row>
    <row r="1621" spans="1:65" s="13" customFormat="1" ht="11.25">
      <c r="B1621" s="205"/>
      <c r="C1621" s="206"/>
      <c r="D1621" s="207" t="s">
        <v>184</v>
      </c>
      <c r="E1621" s="208" t="s">
        <v>1</v>
      </c>
      <c r="F1621" s="209" t="s">
        <v>186</v>
      </c>
      <c r="G1621" s="206"/>
      <c r="H1621" s="208" t="s">
        <v>1</v>
      </c>
      <c r="I1621" s="210"/>
      <c r="J1621" s="206"/>
      <c r="K1621" s="206"/>
      <c r="L1621" s="211"/>
      <c r="M1621" s="212"/>
      <c r="N1621" s="213"/>
      <c r="O1621" s="213"/>
      <c r="P1621" s="213"/>
      <c r="Q1621" s="213"/>
      <c r="R1621" s="213"/>
      <c r="S1621" s="213"/>
      <c r="T1621" s="214"/>
      <c r="AT1621" s="215" t="s">
        <v>184</v>
      </c>
      <c r="AU1621" s="215" t="s">
        <v>85</v>
      </c>
      <c r="AV1621" s="13" t="s">
        <v>83</v>
      </c>
      <c r="AW1621" s="13" t="s">
        <v>34</v>
      </c>
      <c r="AX1621" s="13" t="s">
        <v>76</v>
      </c>
      <c r="AY1621" s="215" t="s">
        <v>175</v>
      </c>
    </row>
    <row r="1622" spans="1:65" s="13" customFormat="1" ht="11.25">
      <c r="B1622" s="205"/>
      <c r="C1622" s="206"/>
      <c r="D1622" s="207" t="s">
        <v>184</v>
      </c>
      <c r="E1622" s="208" t="s">
        <v>1</v>
      </c>
      <c r="F1622" s="209" t="s">
        <v>187</v>
      </c>
      <c r="G1622" s="206"/>
      <c r="H1622" s="208" t="s">
        <v>1</v>
      </c>
      <c r="I1622" s="210"/>
      <c r="J1622" s="206"/>
      <c r="K1622" s="206"/>
      <c r="L1622" s="211"/>
      <c r="M1622" s="212"/>
      <c r="N1622" s="213"/>
      <c r="O1622" s="213"/>
      <c r="P1622" s="213"/>
      <c r="Q1622" s="213"/>
      <c r="R1622" s="213"/>
      <c r="S1622" s="213"/>
      <c r="T1622" s="214"/>
      <c r="AT1622" s="215" t="s">
        <v>184</v>
      </c>
      <c r="AU1622" s="215" t="s">
        <v>85</v>
      </c>
      <c r="AV1622" s="13" t="s">
        <v>83</v>
      </c>
      <c r="AW1622" s="13" t="s">
        <v>34</v>
      </c>
      <c r="AX1622" s="13" t="s">
        <v>76</v>
      </c>
      <c r="AY1622" s="215" t="s">
        <v>175</v>
      </c>
    </row>
    <row r="1623" spans="1:65" s="14" customFormat="1" ht="11.25">
      <c r="B1623" s="216"/>
      <c r="C1623" s="217"/>
      <c r="D1623" s="207" t="s">
        <v>184</v>
      </c>
      <c r="E1623" s="218" t="s">
        <v>1</v>
      </c>
      <c r="F1623" s="219" t="s">
        <v>303</v>
      </c>
      <c r="G1623" s="217"/>
      <c r="H1623" s="220">
        <v>15</v>
      </c>
      <c r="I1623" s="221"/>
      <c r="J1623" s="217"/>
      <c r="K1623" s="217"/>
      <c r="L1623" s="222"/>
      <c r="M1623" s="223"/>
      <c r="N1623" s="224"/>
      <c r="O1623" s="224"/>
      <c r="P1623" s="224"/>
      <c r="Q1623" s="224"/>
      <c r="R1623" s="224"/>
      <c r="S1623" s="224"/>
      <c r="T1623" s="225"/>
      <c r="AT1623" s="226" t="s">
        <v>184</v>
      </c>
      <c r="AU1623" s="226" t="s">
        <v>85</v>
      </c>
      <c r="AV1623" s="14" t="s">
        <v>85</v>
      </c>
      <c r="AW1623" s="14" t="s">
        <v>34</v>
      </c>
      <c r="AX1623" s="14" t="s">
        <v>76</v>
      </c>
      <c r="AY1623" s="226" t="s">
        <v>175</v>
      </c>
    </row>
    <row r="1624" spans="1:65" s="2" customFormat="1" ht="33" customHeight="1">
      <c r="A1624" s="35"/>
      <c r="B1624" s="36"/>
      <c r="C1624" s="192" t="s">
        <v>1388</v>
      </c>
      <c r="D1624" s="192" t="s">
        <v>178</v>
      </c>
      <c r="E1624" s="193" t="s">
        <v>1389</v>
      </c>
      <c r="F1624" s="194" t="s">
        <v>1390</v>
      </c>
      <c r="G1624" s="195" t="s">
        <v>242</v>
      </c>
      <c r="H1624" s="196">
        <v>22.459</v>
      </c>
      <c r="I1624" s="197"/>
      <c r="J1624" s="198">
        <f>ROUND(I1624*H1624,2)</f>
        <v>0</v>
      </c>
      <c r="K1624" s="194" t="s">
        <v>1</v>
      </c>
      <c r="L1624" s="40"/>
      <c r="M1624" s="199" t="s">
        <v>1</v>
      </c>
      <c r="N1624" s="200" t="s">
        <v>41</v>
      </c>
      <c r="O1624" s="72"/>
      <c r="P1624" s="201">
        <f>O1624*H1624</f>
        <v>0</v>
      </c>
      <c r="Q1624" s="201">
        <v>3.3669999999999999E-2</v>
      </c>
      <c r="R1624" s="201">
        <f>Q1624*H1624</f>
        <v>0.75619452999999992</v>
      </c>
      <c r="S1624" s="201">
        <v>0</v>
      </c>
      <c r="T1624" s="202">
        <f>S1624*H1624</f>
        <v>0</v>
      </c>
      <c r="U1624" s="35"/>
      <c r="V1624" s="35"/>
      <c r="W1624" s="35"/>
      <c r="X1624" s="35"/>
      <c r="Y1624" s="35"/>
      <c r="Z1624" s="35"/>
      <c r="AA1624" s="35"/>
      <c r="AB1624" s="35"/>
      <c r="AC1624" s="35"/>
      <c r="AD1624" s="35"/>
      <c r="AE1624" s="35"/>
      <c r="AR1624" s="203" t="s">
        <v>309</v>
      </c>
      <c r="AT1624" s="203" t="s">
        <v>178</v>
      </c>
      <c r="AU1624" s="203" t="s">
        <v>85</v>
      </c>
      <c r="AY1624" s="18" t="s">
        <v>175</v>
      </c>
      <c r="BE1624" s="204">
        <f>IF(N1624="základní",J1624,0)</f>
        <v>0</v>
      </c>
      <c r="BF1624" s="204">
        <f>IF(N1624="snížená",J1624,0)</f>
        <v>0</v>
      </c>
      <c r="BG1624" s="204">
        <f>IF(N1624="zákl. přenesená",J1624,0)</f>
        <v>0</v>
      </c>
      <c r="BH1624" s="204">
        <f>IF(N1624="sníž. přenesená",J1624,0)</f>
        <v>0</v>
      </c>
      <c r="BI1624" s="204">
        <f>IF(N1624="nulová",J1624,0)</f>
        <v>0</v>
      </c>
      <c r="BJ1624" s="18" t="s">
        <v>83</v>
      </c>
      <c r="BK1624" s="204">
        <f>ROUND(I1624*H1624,2)</f>
        <v>0</v>
      </c>
      <c r="BL1624" s="18" t="s">
        <v>309</v>
      </c>
      <c r="BM1624" s="203" t="s">
        <v>1391</v>
      </c>
    </row>
    <row r="1625" spans="1:65" s="13" customFormat="1" ht="22.5">
      <c r="B1625" s="205"/>
      <c r="C1625" s="206"/>
      <c r="D1625" s="207" t="s">
        <v>184</v>
      </c>
      <c r="E1625" s="208" t="s">
        <v>1</v>
      </c>
      <c r="F1625" s="209" t="s">
        <v>1237</v>
      </c>
      <c r="G1625" s="206"/>
      <c r="H1625" s="208" t="s">
        <v>1</v>
      </c>
      <c r="I1625" s="210"/>
      <c r="J1625" s="206"/>
      <c r="K1625" s="206"/>
      <c r="L1625" s="211"/>
      <c r="M1625" s="212"/>
      <c r="N1625" s="213"/>
      <c r="O1625" s="213"/>
      <c r="P1625" s="213"/>
      <c r="Q1625" s="213"/>
      <c r="R1625" s="213"/>
      <c r="S1625" s="213"/>
      <c r="T1625" s="214"/>
      <c r="AT1625" s="215" t="s">
        <v>184</v>
      </c>
      <c r="AU1625" s="215" t="s">
        <v>85</v>
      </c>
      <c r="AV1625" s="13" t="s">
        <v>83</v>
      </c>
      <c r="AW1625" s="13" t="s">
        <v>34</v>
      </c>
      <c r="AX1625" s="13" t="s">
        <v>76</v>
      </c>
      <c r="AY1625" s="215" t="s">
        <v>175</v>
      </c>
    </row>
    <row r="1626" spans="1:65" s="13" customFormat="1" ht="11.25">
      <c r="B1626" s="205"/>
      <c r="C1626" s="206"/>
      <c r="D1626" s="207" t="s">
        <v>184</v>
      </c>
      <c r="E1626" s="208" t="s">
        <v>1</v>
      </c>
      <c r="F1626" s="209" t="s">
        <v>187</v>
      </c>
      <c r="G1626" s="206"/>
      <c r="H1626" s="208" t="s">
        <v>1</v>
      </c>
      <c r="I1626" s="210"/>
      <c r="J1626" s="206"/>
      <c r="K1626" s="206"/>
      <c r="L1626" s="211"/>
      <c r="M1626" s="212"/>
      <c r="N1626" s="213"/>
      <c r="O1626" s="213"/>
      <c r="P1626" s="213"/>
      <c r="Q1626" s="213"/>
      <c r="R1626" s="213"/>
      <c r="S1626" s="213"/>
      <c r="T1626" s="214"/>
      <c r="AT1626" s="215" t="s">
        <v>184</v>
      </c>
      <c r="AU1626" s="215" t="s">
        <v>85</v>
      </c>
      <c r="AV1626" s="13" t="s">
        <v>83</v>
      </c>
      <c r="AW1626" s="13" t="s">
        <v>34</v>
      </c>
      <c r="AX1626" s="13" t="s">
        <v>76</v>
      </c>
      <c r="AY1626" s="215" t="s">
        <v>175</v>
      </c>
    </row>
    <row r="1627" spans="1:65" s="13" customFormat="1" ht="11.25">
      <c r="B1627" s="205"/>
      <c r="C1627" s="206"/>
      <c r="D1627" s="207" t="s">
        <v>184</v>
      </c>
      <c r="E1627" s="208" t="s">
        <v>1</v>
      </c>
      <c r="F1627" s="209" t="s">
        <v>1272</v>
      </c>
      <c r="G1627" s="206"/>
      <c r="H1627" s="208" t="s">
        <v>1</v>
      </c>
      <c r="I1627" s="210"/>
      <c r="J1627" s="206"/>
      <c r="K1627" s="206"/>
      <c r="L1627" s="211"/>
      <c r="M1627" s="212"/>
      <c r="N1627" s="213"/>
      <c r="O1627" s="213"/>
      <c r="P1627" s="213"/>
      <c r="Q1627" s="213"/>
      <c r="R1627" s="213"/>
      <c r="S1627" s="213"/>
      <c r="T1627" s="214"/>
      <c r="AT1627" s="215" t="s">
        <v>184</v>
      </c>
      <c r="AU1627" s="215" t="s">
        <v>85</v>
      </c>
      <c r="AV1627" s="13" t="s">
        <v>83</v>
      </c>
      <c r="AW1627" s="13" t="s">
        <v>34</v>
      </c>
      <c r="AX1627" s="13" t="s">
        <v>76</v>
      </c>
      <c r="AY1627" s="215" t="s">
        <v>175</v>
      </c>
    </row>
    <row r="1628" spans="1:65" s="13" customFormat="1" ht="11.25">
      <c r="B1628" s="205"/>
      <c r="C1628" s="206"/>
      <c r="D1628" s="207" t="s">
        <v>184</v>
      </c>
      <c r="E1628" s="208" t="s">
        <v>1</v>
      </c>
      <c r="F1628" s="209" t="s">
        <v>187</v>
      </c>
      <c r="G1628" s="206"/>
      <c r="H1628" s="208" t="s">
        <v>1</v>
      </c>
      <c r="I1628" s="210"/>
      <c r="J1628" s="206"/>
      <c r="K1628" s="206"/>
      <c r="L1628" s="211"/>
      <c r="M1628" s="212"/>
      <c r="N1628" s="213"/>
      <c r="O1628" s="213"/>
      <c r="P1628" s="213"/>
      <c r="Q1628" s="213"/>
      <c r="R1628" s="213"/>
      <c r="S1628" s="213"/>
      <c r="T1628" s="214"/>
      <c r="AT1628" s="215" t="s">
        <v>184</v>
      </c>
      <c r="AU1628" s="215" t="s">
        <v>85</v>
      </c>
      <c r="AV1628" s="13" t="s">
        <v>83</v>
      </c>
      <c r="AW1628" s="13" t="s">
        <v>34</v>
      </c>
      <c r="AX1628" s="13" t="s">
        <v>76</v>
      </c>
      <c r="AY1628" s="215" t="s">
        <v>175</v>
      </c>
    </row>
    <row r="1629" spans="1:65" s="13" customFormat="1" ht="11.25">
      <c r="B1629" s="205"/>
      <c r="C1629" s="206"/>
      <c r="D1629" s="207" t="s">
        <v>184</v>
      </c>
      <c r="E1629" s="208" t="s">
        <v>1</v>
      </c>
      <c r="F1629" s="209" t="s">
        <v>207</v>
      </c>
      <c r="G1629" s="206"/>
      <c r="H1629" s="208" t="s">
        <v>1</v>
      </c>
      <c r="I1629" s="210"/>
      <c r="J1629" s="206"/>
      <c r="K1629" s="206"/>
      <c r="L1629" s="211"/>
      <c r="M1629" s="212"/>
      <c r="N1629" s="213"/>
      <c r="O1629" s="213"/>
      <c r="P1629" s="213"/>
      <c r="Q1629" s="213"/>
      <c r="R1629" s="213"/>
      <c r="S1629" s="213"/>
      <c r="T1629" s="214"/>
      <c r="AT1629" s="215" t="s">
        <v>184</v>
      </c>
      <c r="AU1629" s="215" t="s">
        <v>85</v>
      </c>
      <c r="AV1629" s="13" t="s">
        <v>83</v>
      </c>
      <c r="AW1629" s="13" t="s">
        <v>34</v>
      </c>
      <c r="AX1629" s="13" t="s">
        <v>76</v>
      </c>
      <c r="AY1629" s="215" t="s">
        <v>175</v>
      </c>
    </row>
    <row r="1630" spans="1:65" s="14" customFormat="1" ht="11.25">
      <c r="B1630" s="216"/>
      <c r="C1630" s="217"/>
      <c r="D1630" s="207" t="s">
        <v>184</v>
      </c>
      <c r="E1630" s="218" t="s">
        <v>1</v>
      </c>
      <c r="F1630" s="219" t="s">
        <v>1392</v>
      </c>
      <c r="G1630" s="217"/>
      <c r="H1630" s="220">
        <v>14.365</v>
      </c>
      <c r="I1630" s="221"/>
      <c r="J1630" s="217"/>
      <c r="K1630" s="217"/>
      <c r="L1630" s="222"/>
      <c r="M1630" s="223"/>
      <c r="N1630" s="224"/>
      <c r="O1630" s="224"/>
      <c r="P1630" s="224"/>
      <c r="Q1630" s="224"/>
      <c r="R1630" s="224"/>
      <c r="S1630" s="224"/>
      <c r="T1630" s="225"/>
      <c r="AT1630" s="226" t="s">
        <v>184</v>
      </c>
      <c r="AU1630" s="226" t="s">
        <v>85</v>
      </c>
      <c r="AV1630" s="14" t="s">
        <v>85</v>
      </c>
      <c r="AW1630" s="14" t="s">
        <v>34</v>
      </c>
      <c r="AX1630" s="14" t="s">
        <v>76</v>
      </c>
      <c r="AY1630" s="226" t="s">
        <v>175</v>
      </c>
    </row>
    <row r="1631" spans="1:65" s="13" customFormat="1" ht="11.25">
      <c r="B1631" s="205"/>
      <c r="C1631" s="206"/>
      <c r="D1631" s="207" t="s">
        <v>184</v>
      </c>
      <c r="E1631" s="208" t="s">
        <v>1</v>
      </c>
      <c r="F1631" s="209" t="s">
        <v>187</v>
      </c>
      <c r="G1631" s="206"/>
      <c r="H1631" s="208" t="s">
        <v>1</v>
      </c>
      <c r="I1631" s="210"/>
      <c r="J1631" s="206"/>
      <c r="K1631" s="206"/>
      <c r="L1631" s="211"/>
      <c r="M1631" s="212"/>
      <c r="N1631" s="213"/>
      <c r="O1631" s="213"/>
      <c r="P1631" s="213"/>
      <c r="Q1631" s="213"/>
      <c r="R1631" s="213"/>
      <c r="S1631" s="213"/>
      <c r="T1631" s="214"/>
      <c r="AT1631" s="215" t="s">
        <v>184</v>
      </c>
      <c r="AU1631" s="215" t="s">
        <v>85</v>
      </c>
      <c r="AV1631" s="13" t="s">
        <v>83</v>
      </c>
      <c r="AW1631" s="13" t="s">
        <v>34</v>
      </c>
      <c r="AX1631" s="13" t="s">
        <v>76</v>
      </c>
      <c r="AY1631" s="215" t="s">
        <v>175</v>
      </c>
    </row>
    <row r="1632" spans="1:65" s="13" customFormat="1" ht="11.25">
      <c r="B1632" s="205"/>
      <c r="C1632" s="206"/>
      <c r="D1632" s="207" t="s">
        <v>184</v>
      </c>
      <c r="E1632" s="208" t="s">
        <v>1</v>
      </c>
      <c r="F1632" s="209" t="s">
        <v>215</v>
      </c>
      <c r="G1632" s="206"/>
      <c r="H1632" s="208" t="s">
        <v>1</v>
      </c>
      <c r="I1632" s="210"/>
      <c r="J1632" s="206"/>
      <c r="K1632" s="206"/>
      <c r="L1632" s="211"/>
      <c r="M1632" s="212"/>
      <c r="N1632" s="213"/>
      <c r="O1632" s="213"/>
      <c r="P1632" s="213"/>
      <c r="Q1632" s="213"/>
      <c r="R1632" s="213"/>
      <c r="S1632" s="213"/>
      <c r="T1632" s="214"/>
      <c r="AT1632" s="215" t="s">
        <v>184</v>
      </c>
      <c r="AU1632" s="215" t="s">
        <v>85</v>
      </c>
      <c r="AV1632" s="13" t="s">
        <v>83</v>
      </c>
      <c r="AW1632" s="13" t="s">
        <v>34</v>
      </c>
      <c r="AX1632" s="13" t="s">
        <v>76</v>
      </c>
      <c r="AY1632" s="215" t="s">
        <v>175</v>
      </c>
    </row>
    <row r="1633" spans="1:65" s="14" customFormat="1" ht="11.25">
      <c r="B1633" s="216"/>
      <c r="C1633" s="217"/>
      <c r="D1633" s="207" t="s">
        <v>184</v>
      </c>
      <c r="E1633" s="218" t="s">
        <v>1</v>
      </c>
      <c r="F1633" s="219" t="s">
        <v>1393</v>
      </c>
      <c r="G1633" s="217"/>
      <c r="H1633" s="220">
        <v>3.4079999999999999</v>
      </c>
      <c r="I1633" s="221"/>
      <c r="J1633" s="217"/>
      <c r="K1633" s="217"/>
      <c r="L1633" s="222"/>
      <c r="M1633" s="223"/>
      <c r="N1633" s="224"/>
      <c r="O1633" s="224"/>
      <c r="P1633" s="224"/>
      <c r="Q1633" s="224"/>
      <c r="R1633" s="224"/>
      <c r="S1633" s="224"/>
      <c r="T1633" s="225"/>
      <c r="AT1633" s="226" t="s">
        <v>184</v>
      </c>
      <c r="AU1633" s="226" t="s">
        <v>85</v>
      </c>
      <c r="AV1633" s="14" t="s">
        <v>85</v>
      </c>
      <c r="AW1633" s="14" t="s">
        <v>34</v>
      </c>
      <c r="AX1633" s="14" t="s">
        <v>76</v>
      </c>
      <c r="AY1633" s="226" t="s">
        <v>175</v>
      </c>
    </row>
    <row r="1634" spans="1:65" s="14" customFormat="1" ht="11.25">
      <c r="B1634" s="216"/>
      <c r="C1634" s="217"/>
      <c r="D1634" s="207" t="s">
        <v>184</v>
      </c>
      <c r="E1634" s="218" t="s">
        <v>1</v>
      </c>
      <c r="F1634" s="219" t="s">
        <v>1394</v>
      </c>
      <c r="G1634" s="217"/>
      <c r="H1634" s="220">
        <v>4.6859999999999999</v>
      </c>
      <c r="I1634" s="221"/>
      <c r="J1634" s="217"/>
      <c r="K1634" s="217"/>
      <c r="L1634" s="222"/>
      <c r="M1634" s="223"/>
      <c r="N1634" s="224"/>
      <c r="O1634" s="224"/>
      <c r="P1634" s="224"/>
      <c r="Q1634" s="224"/>
      <c r="R1634" s="224"/>
      <c r="S1634" s="224"/>
      <c r="T1634" s="225"/>
      <c r="AT1634" s="226" t="s">
        <v>184</v>
      </c>
      <c r="AU1634" s="226" t="s">
        <v>85</v>
      </c>
      <c r="AV1634" s="14" t="s">
        <v>85</v>
      </c>
      <c r="AW1634" s="14" t="s">
        <v>34</v>
      </c>
      <c r="AX1634" s="14" t="s">
        <v>76</v>
      </c>
      <c r="AY1634" s="226" t="s">
        <v>175</v>
      </c>
    </row>
    <row r="1635" spans="1:65" s="2" customFormat="1" ht="16.5" customHeight="1">
      <c r="A1635" s="35"/>
      <c r="B1635" s="36"/>
      <c r="C1635" s="192" t="s">
        <v>1395</v>
      </c>
      <c r="D1635" s="192" t="s">
        <v>178</v>
      </c>
      <c r="E1635" s="193" t="s">
        <v>1396</v>
      </c>
      <c r="F1635" s="194" t="s">
        <v>1397</v>
      </c>
      <c r="G1635" s="195" t="s">
        <v>242</v>
      </c>
      <c r="H1635" s="196">
        <v>22.459</v>
      </c>
      <c r="I1635" s="197"/>
      <c r="J1635" s="198">
        <f>ROUND(I1635*H1635,2)</f>
        <v>0</v>
      </c>
      <c r="K1635" s="194" t="s">
        <v>224</v>
      </c>
      <c r="L1635" s="40"/>
      <c r="M1635" s="199" t="s">
        <v>1</v>
      </c>
      <c r="N1635" s="200" t="s">
        <v>41</v>
      </c>
      <c r="O1635" s="72"/>
      <c r="P1635" s="201">
        <f>O1635*H1635</f>
        <v>0</v>
      </c>
      <c r="Q1635" s="201">
        <v>1E-4</v>
      </c>
      <c r="R1635" s="201">
        <f>Q1635*H1635</f>
        <v>2.2458999999999999E-3</v>
      </c>
      <c r="S1635" s="201">
        <v>0</v>
      </c>
      <c r="T1635" s="202">
        <f>S1635*H1635</f>
        <v>0</v>
      </c>
      <c r="U1635" s="35"/>
      <c r="V1635" s="35"/>
      <c r="W1635" s="35"/>
      <c r="X1635" s="35"/>
      <c r="Y1635" s="35"/>
      <c r="Z1635" s="35"/>
      <c r="AA1635" s="35"/>
      <c r="AB1635" s="35"/>
      <c r="AC1635" s="35"/>
      <c r="AD1635" s="35"/>
      <c r="AE1635" s="35"/>
      <c r="AR1635" s="203" t="s">
        <v>309</v>
      </c>
      <c r="AT1635" s="203" t="s">
        <v>178</v>
      </c>
      <c r="AU1635" s="203" t="s">
        <v>85</v>
      </c>
      <c r="AY1635" s="18" t="s">
        <v>175</v>
      </c>
      <c r="BE1635" s="204">
        <f>IF(N1635="základní",J1635,0)</f>
        <v>0</v>
      </c>
      <c r="BF1635" s="204">
        <f>IF(N1635="snížená",J1635,0)</f>
        <v>0</v>
      </c>
      <c r="BG1635" s="204">
        <f>IF(N1635="zákl. přenesená",J1635,0)</f>
        <v>0</v>
      </c>
      <c r="BH1635" s="204">
        <f>IF(N1635="sníž. přenesená",J1635,0)</f>
        <v>0</v>
      </c>
      <c r="BI1635" s="204">
        <f>IF(N1635="nulová",J1635,0)</f>
        <v>0</v>
      </c>
      <c r="BJ1635" s="18" t="s">
        <v>83</v>
      </c>
      <c r="BK1635" s="204">
        <f>ROUND(I1635*H1635,2)</f>
        <v>0</v>
      </c>
      <c r="BL1635" s="18" t="s">
        <v>309</v>
      </c>
      <c r="BM1635" s="203" t="s">
        <v>1398</v>
      </c>
    </row>
    <row r="1636" spans="1:65" s="2" customFormat="1" ht="11.25">
      <c r="A1636" s="35"/>
      <c r="B1636" s="36"/>
      <c r="C1636" s="37"/>
      <c r="D1636" s="227" t="s">
        <v>193</v>
      </c>
      <c r="E1636" s="37"/>
      <c r="F1636" s="228" t="s">
        <v>1399</v>
      </c>
      <c r="G1636" s="37"/>
      <c r="H1636" s="37"/>
      <c r="I1636" s="229"/>
      <c r="J1636" s="37"/>
      <c r="K1636" s="37"/>
      <c r="L1636" s="40"/>
      <c r="M1636" s="230"/>
      <c r="N1636" s="231"/>
      <c r="O1636" s="72"/>
      <c r="P1636" s="72"/>
      <c r="Q1636" s="72"/>
      <c r="R1636" s="72"/>
      <c r="S1636" s="72"/>
      <c r="T1636" s="73"/>
      <c r="U1636" s="35"/>
      <c r="V1636" s="35"/>
      <c r="W1636" s="35"/>
      <c r="X1636" s="35"/>
      <c r="Y1636" s="35"/>
      <c r="Z1636" s="35"/>
      <c r="AA1636" s="35"/>
      <c r="AB1636" s="35"/>
      <c r="AC1636" s="35"/>
      <c r="AD1636" s="35"/>
      <c r="AE1636" s="35"/>
      <c r="AT1636" s="18" t="s">
        <v>193</v>
      </c>
      <c r="AU1636" s="18" t="s">
        <v>85</v>
      </c>
    </row>
    <row r="1637" spans="1:65" s="2" customFormat="1" ht="37.9" customHeight="1">
      <c r="A1637" s="35"/>
      <c r="B1637" s="36"/>
      <c r="C1637" s="192" t="s">
        <v>1400</v>
      </c>
      <c r="D1637" s="192" t="s">
        <v>178</v>
      </c>
      <c r="E1637" s="193" t="s">
        <v>1401</v>
      </c>
      <c r="F1637" s="194" t="s">
        <v>1402</v>
      </c>
      <c r="G1637" s="195" t="s">
        <v>242</v>
      </c>
      <c r="H1637" s="196">
        <v>22.459</v>
      </c>
      <c r="I1637" s="197"/>
      <c r="J1637" s="198">
        <f>ROUND(I1637*H1637,2)</f>
        <v>0</v>
      </c>
      <c r="K1637" s="194" t="s">
        <v>1</v>
      </c>
      <c r="L1637" s="40"/>
      <c r="M1637" s="199" t="s">
        <v>1</v>
      </c>
      <c r="N1637" s="200" t="s">
        <v>41</v>
      </c>
      <c r="O1637" s="72"/>
      <c r="P1637" s="201">
        <f>O1637*H1637</f>
        <v>0</v>
      </c>
      <c r="Q1637" s="201">
        <v>1E-4</v>
      </c>
      <c r="R1637" s="201">
        <f>Q1637*H1637</f>
        <v>2.2458999999999999E-3</v>
      </c>
      <c r="S1637" s="201">
        <v>0</v>
      </c>
      <c r="T1637" s="202">
        <f>S1637*H1637</f>
        <v>0</v>
      </c>
      <c r="U1637" s="35"/>
      <c r="V1637" s="35"/>
      <c r="W1637" s="35"/>
      <c r="X1637" s="35"/>
      <c r="Y1637" s="35"/>
      <c r="Z1637" s="35"/>
      <c r="AA1637" s="35"/>
      <c r="AB1637" s="35"/>
      <c r="AC1637" s="35"/>
      <c r="AD1637" s="35"/>
      <c r="AE1637" s="35"/>
      <c r="AR1637" s="203" t="s">
        <v>309</v>
      </c>
      <c r="AT1637" s="203" t="s">
        <v>178</v>
      </c>
      <c r="AU1637" s="203" t="s">
        <v>85</v>
      </c>
      <c r="AY1637" s="18" t="s">
        <v>175</v>
      </c>
      <c r="BE1637" s="204">
        <f>IF(N1637="základní",J1637,0)</f>
        <v>0</v>
      </c>
      <c r="BF1637" s="204">
        <f>IF(N1637="snížená",J1637,0)</f>
        <v>0</v>
      </c>
      <c r="BG1637" s="204">
        <f>IF(N1637="zákl. přenesená",J1637,0)</f>
        <v>0</v>
      </c>
      <c r="BH1637" s="204">
        <f>IF(N1637="sníž. přenesená",J1637,0)</f>
        <v>0</v>
      </c>
      <c r="BI1637" s="204">
        <f>IF(N1637="nulová",J1637,0)</f>
        <v>0</v>
      </c>
      <c r="BJ1637" s="18" t="s">
        <v>83</v>
      </c>
      <c r="BK1637" s="204">
        <f>ROUND(I1637*H1637,2)</f>
        <v>0</v>
      </c>
      <c r="BL1637" s="18" t="s">
        <v>309</v>
      </c>
      <c r="BM1637" s="203" t="s">
        <v>1403</v>
      </c>
    </row>
    <row r="1638" spans="1:65" s="13" customFormat="1" ht="22.5">
      <c r="B1638" s="205"/>
      <c r="C1638" s="206"/>
      <c r="D1638" s="207" t="s">
        <v>184</v>
      </c>
      <c r="E1638" s="208" t="s">
        <v>1</v>
      </c>
      <c r="F1638" s="209" t="s">
        <v>1237</v>
      </c>
      <c r="G1638" s="206"/>
      <c r="H1638" s="208" t="s">
        <v>1</v>
      </c>
      <c r="I1638" s="210"/>
      <c r="J1638" s="206"/>
      <c r="K1638" s="206"/>
      <c r="L1638" s="211"/>
      <c r="M1638" s="212"/>
      <c r="N1638" s="213"/>
      <c r="O1638" s="213"/>
      <c r="P1638" s="213"/>
      <c r="Q1638" s="213"/>
      <c r="R1638" s="213"/>
      <c r="S1638" s="213"/>
      <c r="T1638" s="214"/>
      <c r="AT1638" s="215" t="s">
        <v>184</v>
      </c>
      <c r="AU1638" s="215" t="s">
        <v>85</v>
      </c>
      <c r="AV1638" s="13" t="s">
        <v>83</v>
      </c>
      <c r="AW1638" s="13" t="s">
        <v>34</v>
      </c>
      <c r="AX1638" s="13" t="s">
        <v>76</v>
      </c>
      <c r="AY1638" s="215" t="s">
        <v>175</v>
      </c>
    </row>
    <row r="1639" spans="1:65" s="13" customFormat="1" ht="11.25">
      <c r="B1639" s="205"/>
      <c r="C1639" s="206"/>
      <c r="D1639" s="207" t="s">
        <v>184</v>
      </c>
      <c r="E1639" s="208" t="s">
        <v>1</v>
      </c>
      <c r="F1639" s="209" t="s">
        <v>187</v>
      </c>
      <c r="G1639" s="206"/>
      <c r="H1639" s="208" t="s">
        <v>1</v>
      </c>
      <c r="I1639" s="210"/>
      <c r="J1639" s="206"/>
      <c r="K1639" s="206"/>
      <c r="L1639" s="211"/>
      <c r="M1639" s="212"/>
      <c r="N1639" s="213"/>
      <c r="O1639" s="213"/>
      <c r="P1639" s="213"/>
      <c r="Q1639" s="213"/>
      <c r="R1639" s="213"/>
      <c r="S1639" s="213"/>
      <c r="T1639" s="214"/>
      <c r="AT1639" s="215" t="s">
        <v>184</v>
      </c>
      <c r="AU1639" s="215" t="s">
        <v>85</v>
      </c>
      <c r="AV1639" s="13" t="s">
        <v>83</v>
      </c>
      <c r="AW1639" s="13" t="s">
        <v>34</v>
      </c>
      <c r="AX1639" s="13" t="s">
        <v>76</v>
      </c>
      <c r="AY1639" s="215" t="s">
        <v>175</v>
      </c>
    </row>
    <row r="1640" spans="1:65" s="13" customFormat="1" ht="11.25">
      <c r="B1640" s="205"/>
      <c r="C1640" s="206"/>
      <c r="D1640" s="207" t="s">
        <v>184</v>
      </c>
      <c r="E1640" s="208" t="s">
        <v>1</v>
      </c>
      <c r="F1640" s="209" t="s">
        <v>1404</v>
      </c>
      <c r="G1640" s="206"/>
      <c r="H1640" s="208" t="s">
        <v>1</v>
      </c>
      <c r="I1640" s="210"/>
      <c r="J1640" s="206"/>
      <c r="K1640" s="206"/>
      <c r="L1640" s="211"/>
      <c r="M1640" s="212"/>
      <c r="N1640" s="213"/>
      <c r="O1640" s="213"/>
      <c r="P1640" s="213"/>
      <c r="Q1640" s="213"/>
      <c r="R1640" s="213"/>
      <c r="S1640" s="213"/>
      <c r="T1640" s="214"/>
      <c r="AT1640" s="215" t="s">
        <v>184</v>
      </c>
      <c r="AU1640" s="215" t="s">
        <v>85</v>
      </c>
      <c r="AV1640" s="13" t="s">
        <v>83</v>
      </c>
      <c r="AW1640" s="13" t="s">
        <v>34</v>
      </c>
      <c r="AX1640" s="13" t="s">
        <v>76</v>
      </c>
      <c r="AY1640" s="215" t="s">
        <v>175</v>
      </c>
    </row>
    <row r="1641" spans="1:65" s="14" customFormat="1" ht="11.25">
      <c r="B1641" s="216"/>
      <c r="C1641" s="217"/>
      <c r="D1641" s="207" t="s">
        <v>184</v>
      </c>
      <c r="E1641" s="218" t="s">
        <v>1</v>
      </c>
      <c r="F1641" s="219" t="s">
        <v>1405</v>
      </c>
      <c r="G1641" s="217"/>
      <c r="H1641" s="220">
        <v>22.459</v>
      </c>
      <c r="I1641" s="221"/>
      <c r="J1641" s="217"/>
      <c r="K1641" s="217"/>
      <c r="L1641" s="222"/>
      <c r="M1641" s="223"/>
      <c r="N1641" s="224"/>
      <c r="O1641" s="224"/>
      <c r="P1641" s="224"/>
      <c r="Q1641" s="224"/>
      <c r="R1641" s="224"/>
      <c r="S1641" s="224"/>
      <c r="T1641" s="225"/>
      <c r="AT1641" s="226" t="s">
        <v>184</v>
      </c>
      <c r="AU1641" s="226" t="s">
        <v>85</v>
      </c>
      <c r="AV1641" s="14" t="s">
        <v>85</v>
      </c>
      <c r="AW1641" s="14" t="s">
        <v>34</v>
      </c>
      <c r="AX1641" s="14" t="s">
        <v>76</v>
      </c>
      <c r="AY1641" s="226" t="s">
        <v>175</v>
      </c>
    </row>
    <row r="1642" spans="1:65" s="2" customFormat="1" ht="24.2" customHeight="1">
      <c r="A1642" s="35"/>
      <c r="B1642" s="36"/>
      <c r="C1642" s="192" t="s">
        <v>1406</v>
      </c>
      <c r="D1642" s="192" t="s">
        <v>178</v>
      </c>
      <c r="E1642" s="193" t="s">
        <v>1407</v>
      </c>
      <c r="F1642" s="194" t="s">
        <v>1408</v>
      </c>
      <c r="G1642" s="195" t="s">
        <v>251</v>
      </c>
      <c r="H1642" s="196">
        <v>6.15</v>
      </c>
      <c r="I1642" s="197"/>
      <c r="J1642" s="198">
        <f>ROUND(I1642*H1642,2)</f>
        <v>0</v>
      </c>
      <c r="K1642" s="194" t="s">
        <v>224</v>
      </c>
      <c r="L1642" s="40"/>
      <c r="M1642" s="199" t="s">
        <v>1</v>
      </c>
      <c r="N1642" s="200" t="s">
        <v>41</v>
      </c>
      <c r="O1642" s="72"/>
      <c r="P1642" s="201">
        <f>O1642*H1642</f>
        <v>0</v>
      </c>
      <c r="Q1642" s="201">
        <v>1.2999999999999999E-4</v>
      </c>
      <c r="R1642" s="201">
        <f>Q1642*H1642</f>
        <v>7.9949999999999997E-4</v>
      </c>
      <c r="S1642" s="201">
        <v>0</v>
      </c>
      <c r="T1642" s="202">
        <f>S1642*H1642</f>
        <v>0</v>
      </c>
      <c r="U1642" s="35"/>
      <c r="V1642" s="35"/>
      <c r="W1642" s="35"/>
      <c r="X1642" s="35"/>
      <c r="Y1642" s="35"/>
      <c r="Z1642" s="35"/>
      <c r="AA1642" s="35"/>
      <c r="AB1642" s="35"/>
      <c r="AC1642" s="35"/>
      <c r="AD1642" s="35"/>
      <c r="AE1642" s="35"/>
      <c r="AR1642" s="203" t="s">
        <v>309</v>
      </c>
      <c r="AT1642" s="203" t="s">
        <v>178</v>
      </c>
      <c r="AU1642" s="203" t="s">
        <v>85</v>
      </c>
      <c r="AY1642" s="18" t="s">
        <v>175</v>
      </c>
      <c r="BE1642" s="204">
        <f>IF(N1642="základní",J1642,0)</f>
        <v>0</v>
      </c>
      <c r="BF1642" s="204">
        <f>IF(N1642="snížená",J1642,0)</f>
        <v>0</v>
      </c>
      <c r="BG1642" s="204">
        <f>IF(N1642="zákl. přenesená",J1642,0)</f>
        <v>0</v>
      </c>
      <c r="BH1642" s="204">
        <f>IF(N1642="sníž. přenesená",J1642,0)</f>
        <v>0</v>
      </c>
      <c r="BI1642" s="204">
        <f>IF(N1642="nulová",J1642,0)</f>
        <v>0</v>
      </c>
      <c r="BJ1642" s="18" t="s">
        <v>83</v>
      </c>
      <c r="BK1642" s="204">
        <f>ROUND(I1642*H1642,2)</f>
        <v>0</v>
      </c>
      <c r="BL1642" s="18" t="s">
        <v>309</v>
      </c>
      <c r="BM1642" s="203" t="s">
        <v>1409</v>
      </c>
    </row>
    <row r="1643" spans="1:65" s="2" customFormat="1" ht="11.25">
      <c r="A1643" s="35"/>
      <c r="B1643" s="36"/>
      <c r="C1643" s="37"/>
      <c r="D1643" s="227" t="s">
        <v>193</v>
      </c>
      <c r="E1643" s="37"/>
      <c r="F1643" s="228" t="s">
        <v>1410</v>
      </c>
      <c r="G1643" s="37"/>
      <c r="H1643" s="37"/>
      <c r="I1643" s="229"/>
      <c r="J1643" s="37"/>
      <c r="K1643" s="37"/>
      <c r="L1643" s="40"/>
      <c r="M1643" s="230"/>
      <c r="N1643" s="231"/>
      <c r="O1643" s="72"/>
      <c r="P1643" s="72"/>
      <c r="Q1643" s="72"/>
      <c r="R1643" s="72"/>
      <c r="S1643" s="72"/>
      <c r="T1643" s="73"/>
      <c r="U1643" s="35"/>
      <c r="V1643" s="35"/>
      <c r="W1643" s="35"/>
      <c r="X1643" s="35"/>
      <c r="Y1643" s="35"/>
      <c r="Z1643" s="35"/>
      <c r="AA1643" s="35"/>
      <c r="AB1643" s="35"/>
      <c r="AC1643" s="35"/>
      <c r="AD1643" s="35"/>
      <c r="AE1643" s="35"/>
      <c r="AT1643" s="18" t="s">
        <v>193</v>
      </c>
      <c r="AU1643" s="18" t="s">
        <v>85</v>
      </c>
    </row>
    <row r="1644" spans="1:65" s="13" customFormat="1" ht="22.5">
      <c r="B1644" s="205"/>
      <c r="C1644" s="206"/>
      <c r="D1644" s="207" t="s">
        <v>184</v>
      </c>
      <c r="E1644" s="208" t="s">
        <v>1</v>
      </c>
      <c r="F1644" s="209" t="s">
        <v>1237</v>
      </c>
      <c r="G1644" s="206"/>
      <c r="H1644" s="208" t="s">
        <v>1</v>
      </c>
      <c r="I1644" s="210"/>
      <c r="J1644" s="206"/>
      <c r="K1644" s="206"/>
      <c r="L1644" s="211"/>
      <c r="M1644" s="212"/>
      <c r="N1644" s="213"/>
      <c r="O1644" s="213"/>
      <c r="P1644" s="213"/>
      <c r="Q1644" s="213"/>
      <c r="R1644" s="213"/>
      <c r="S1644" s="213"/>
      <c r="T1644" s="214"/>
      <c r="AT1644" s="215" t="s">
        <v>184</v>
      </c>
      <c r="AU1644" s="215" t="s">
        <v>85</v>
      </c>
      <c r="AV1644" s="13" t="s">
        <v>83</v>
      </c>
      <c r="AW1644" s="13" t="s">
        <v>34</v>
      </c>
      <c r="AX1644" s="13" t="s">
        <v>76</v>
      </c>
      <c r="AY1644" s="215" t="s">
        <v>175</v>
      </c>
    </row>
    <row r="1645" spans="1:65" s="13" customFormat="1" ht="11.25">
      <c r="B1645" s="205"/>
      <c r="C1645" s="206"/>
      <c r="D1645" s="207" t="s">
        <v>184</v>
      </c>
      <c r="E1645" s="208" t="s">
        <v>1</v>
      </c>
      <c r="F1645" s="209" t="s">
        <v>187</v>
      </c>
      <c r="G1645" s="206"/>
      <c r="H1645" s="208" t="s">
        <v>1</v>
      </c>
      <c r="I1645" s="210"/>
      <c r="J1645" s="206"/>
      <c r="K1645" s="206"/>
      <c r="L1645" s="211"/>
      <c r="M1645" s="212"/>
      <c r="N1645" s="213"/>
      <c r="O1645" s="213"/>
      <c r="P1645" s="213"/>
      <c r="Q1645" s="213"/>
      <c r="R1645" s="213"/>
      <c r="S1645" s="213"/>
      <c r="T1645" s="214"/>
      <c r="AT1645" s="215" t="s">
        <v>184</v>
      </c>
      <c r="AU1645" s="215" t="s">
        <v>85</v>
      </c>
      <c r="AV1645" s="13" t="s">
        <v>83</v>
      </c>
      <c r="AW1645" s="13" t="s">
        <v>34</v>
      </c>
      <c r="AX1645" s="13" t="s">
        <v>76</v>
      </c>
      <c r="AY1645" s="215" t="s">
        <v>175</v>
      </c>
    </row>
    <row r="1646" spans="1:65" s="13" customFormat="1" ht="11.25">
      <c r="B1646" s="205"/>
      <c r="C1646" s="206"/>
      <c r="D1646" s="207" t="s">
        <v>184</v>
      </c>
      <c r="E1646" s="208" t="s">
        <v>1</v>
      </c>
      <c r="F1646" s="209" t="s">
        <v>1272</v>
      </c>
      <c r="G1646" s="206"/>
      <c r="H1646" s="208" t="s">
        <v>1</v>
      </c>
      <c r="I1646" s="210"/>
      <c r="J1646" s="206"/>
      <c r="K1646" s="206"/>
      <c r="L1646" s="211"/>
      <c r="M1646" s="212"/>
      <c r="N1646" s="213"/>
      <c r="O1646" s="213"/>
      <c r="P1646" s="213"/>
      <c r="Q1646" s="213"/>
      <c r="R1646" s="213"/>
      <c r="S1646" s="213"/>
      <c r="T1646" s="214"/>
      <c r="AT1646" s="215" t="s">
        <v>184</v>
      </c>
      <c r="AU1646" s="215" t="s">
        <v>85</v>
      </c>
      <c r="AV1646" s="13" t="s">
        <v>83</v>
      </c>
      <c r="AW1646" s="13" t="s">
        <v>34</v>
      </c>
      <c r="AX1646" s="13" t="s">
        <v>76</v>
      </c>
      <c r="AY1646" s="215" t="s">
        <v>175</v>
      </c>
    </row>
    <row r="1647" spans="1:65" s="13" customFormat="1" ht="11.25">
      <c r="B1647" s="205"/>
      <c r="C1647" s="206"/>
      <c r="D1647" s="207" t="s">
        <v>184</v>
      </c>
      <c r="E1647" s="208" t="s">
        <v>1</v>
      </c>
      <c r="F1647" s="209" t="s">
        <v>187</v>
      </c>
      <c r="G1647" s="206"/>
      <c r="H1647" s="208" t="s">
        <v>1</v>
      </c>
      <c r="I1647" s="210"/>
      <c r="J1647" s="206"/>
      <c r="K1647" s="206"/>
      <c r="L1647" s="211"/>
      <c r="M1647" s="212"/>
      <c r="N1647" s="213"/>
      <c r="O1647" s="213"/>
      <c r="P1647" s="213"/>
      <c r="Q1647" s="213"/>
      <c r="R1647" s="213"/>
      <c r="S1647" s="213"/>
      <c r="T1647" s="214"/>
      <c r="AT1647" s="215" t="s">
        <v>184</v>
      </c>
      <c r="AU1647" s="215" t="s">
        <v>85</v>
      </c>
      <c r="AV1647" s="13" t="s">
        <v>83</v>
      </c>
      <c r="AW1647" s="13" t="s">
        <v>34</v>
      </c>
      <c r="AX1647" s="13" t="s">
        <v>76</v>
      </c>
      <c r="AY1647" s="215" t="s">
        <v>175</v>
      </c>
    </row>
    <row r="1648" spans="1:65" s="13" customFormat="1" ht="11.25">
      <c r="B1648" s="205"/>
      <c r="C1648" s="206"/>
      <c r="D1648" s="207" t="s">
        <v>184</v>
      </c>
      <c r="E1648" s="208" t="s">
        <v>1</v>
      </c>
      <c r="F1648" s="209" t="s">
        <v>207</v>
      </c>
      <c r="G1648" s="206"/>
      <c r="H1648" s="208" t="s">
        <v>1</v>
      </c>
      <c r="I1648" s="210"/>
      <c r="J1648" s="206"/>
      <c r="K1648" s="206"/>
      <c r="L1648" s="211"/>
      <c r="M1648" s="212"/>
      <c r="N1648" s="213"/>
      <c r="O1648" s="213"/>
      <c r="P1648" s="213"/>
      <c r="Q1648" s="213"/>
      <c r="R1648" s="213"/>
      <c r="S1648" s="213"/>
      <c r="T1648" s="214"/>
      <c r="AT1648" s="215" t="s">
        <v>184</v>
      </c>
      <c r="AU1648" s="215" t="s">
        <v>85</v>
      </c>
      <c r="AV1648" s="13" t="s">
        <v>83</v>
      </c>
      <c r="AW1648" s="13" t="s">
        <v>34</v>
      </c>
      <c r="AX1648" s="13" t="s">
        <v>76</v>
      </c>
      <c r="AY1648" s="215" t="s">
        <v>175</v>
      </c>
    </row>
    <row r="1649" spans="1:65" s="14" customFormat="1" ht="11.25">
      <c r="B1649" s="216"/>
      <c r="C1649" s="217"/>
      <c r="D1649" s="207" t="s">
        <v>184</v>
      </c>
      <c r="E1649" s="218" t="s">
        <v>1</v>
      </c>
      <c r="F1649" s="219" t="s">
        <v>1411</v>
      </c>
      <c r="G1649" s="217"/>
      <c r="H1649" s="220">
        <v>4.25</v>
      </c>
      <c r="I1649" s="221"/>
      <c r="J1649" s="217"/>
      <c r="K1649" s="217"/>
      <c r="L1649" s="222"/>
      <c r="M1649" s="223"/>
      <c r="N1649" s="224"/>
      <c r="O1649" s="224"/>
      <c r="P1649" s="224"/>
      <c r="Q1649" s="224"/>
      <c r="R1649" s="224"/>
      <c r="S1649" s="224"/>
      <c r="T1649" s="225"/>
      <c r="AT1649" s="226" t="s">
        <v>184</v>
      </c>
      <c r="AU1649" s="226" t="s">
        <v>85</v>
      </c>
      <c r="AV1649" s="14" t="s">
        <v>85</v>
      </c>
      <c r="AW1649" s="14" t="s">
        <v>34</v>
      </c>
      <c r="AX1649" s="14" t="s">
        <v>76</v>
      </c>
      <c r="AY1649" s="226" t="s">
        <v>175</v>
      </c>
    </row>
    <row r="1650" spans="1:65" s="13" customFormat="1" ht="11.25">
      <c r="B1650" s="205"/>
      <c r="C1650" s="206"/>
      <c r="D1650" s="207" t="s">
        <v>184</v>
      </c>
      <c r="E1650" s="208" t="s">
        <v>1</v>
      </c>
      <c r="F1650" s="209" t="s">
        <v>187</v>
      </c>
      <c r="G1650" s="206"/>
      <c r="H1650" s="208" t="s">
        <v>1</v>
      </c>
      <c r="I1650" s="210"/>
      <c r="J1650" s="206"/>
      <c r="K1650" s="206"/>
      <c r="L1650" s="211"/>
      <c r="M1650" s="212"/>
      <c r="N1650" s="213"/>
      <c r="O1650" s="213"/>
      <c r="P1650" s="213"/>
      <c r="Q1650" s="213"/>
      <c r="R1650" s="213"/>
      <c r="S1650" s="213"/>
      <c r="T1650" s="214"/>
      <c r="AT1650" s="215" t="s">
        <v>184</v>
      </c>
      <c r="AU1650" s="215" t="s">
        <v>85</v>
      </c>
      <c r="AV1650" s="13" t="s">
        <v>83</v>
      </c>
      <c r="AW1650" s="13" t="s">
        <v>34</v>
      </c>
      <c r="AX1650" s="13" t="s">
        <v>76</v>
      </c>
      <c r="AY1650" s="215" t="s">
        <v>175</v>
      </c>
    </row>
    <row r="1651" spans="1:65" s="13" customFormat="1" ht="11.25">
      <c r="B1651" s="205"/>
      <c r="C1651" s="206"/>
      <c r="D1651" s="207" t="s">
        <v>184</v>
      </c>
      <c r="E1651" s="208" t="s">
        <v>1</v>
      </c>
      <c r="F1651" s="209" t="s">
        <v>215</v>
      </c>
      <c r="G1651" s="206"/>
      <c r="H1651" s="208" t="s">
        <v>1</v>
      </c>
      <c r="I1651" s="210"/>
      <c r="J1651" s="206"/>
      <c r="K1651" s="206"/>
      <c r="L1651" s="211"/>
      <c r="M1651" s="212"/>
      <c r="N1651" s="213"/>
      <c r="O1651" s="213"/>
      <c r="P1651" s="213"/>
      <c r="Q1651" s="213"/>
      <c r="R1651" s="213"/>
      <c r="S1651" s="213"/>
      <c r="T1651" s="214"/>
      <c r="AT1651" s="215" t="s">
        <v>184</v>
      </c>
      <c r="AU1651" s="215" t="s">
        <v>85</v>
      </c>
      <c r="AV1651" s="13" t="s">
        <v>83</v>
      </c>
      <c r="AW1651" s="13" t="s">
        <v>34</v>
      </c>
      <c r="AX1651" s="13" t="s">
        <v>76</v>
      </c>
      <c r="AY1651" s="215" t="s">
        <v>175</v>
      </c>
    </row>
    <row r="1652" spans="1:65" s="14" customFormat="1" ht="11.25">
      <c r="B1652" s="216"/>
      <c r="C1652" s="217"/>
      <c r="D1652" s="207" t="s">
        <v>184</v>
      </c>
      <c r="E1652" s="218" t="s">
        <v>1</v>
      </c>
      <c r="F1652" s="219" t="s">
        <v>1412</v>
      </c>
      <c r="G1652" s="217"/>
      <c r="H1652" s="220">
        <v>0.8</v>
      </c>
      <c r="I1652" s="221"/>
      <c r="J1652" s="217"/>
      <c r="K1652" s="217"/>
      <c r="L1652" s="222"/>
      <c r="M1652" s="223"/>
      <c r="N1652" s="224"/>
      <c r="O1652" s="224"/>
      <c r="P1652" s="224"/>
      <c r="Q1652" s="224"/>
      <c r="R1652" s="224"/>
      <c r="S1652" s="224"/>
      <c r="T1652" s="225"/>
      <c r="AT1652" s="226" t="s">
        <v>184</v>
      </c>
      <c r="AU1652" s="226" t="s">
        <v>85</v>
      </c>
      <c r="AV1652" s="14" t="s">
        <v>85</v>
      </c>
      <c r="AW1652" s="14" t="s">
        <v>34</v>
      </c>
      <c r="AX1652" s="14" t="s">
        <v>76</v>
      </c>
      <c r="AY1652" s="226" t="s">
        <v>175</v>
      </c>
    </row>
    <row r="1653" spans="1:65" s="14" customFormat="1" ht="11.25">
      <c r="B1653" s="216"/>
      <c r="C1653" s="217"/>
      <c r="D1653" s="207" t="s">
        <v>184</v>
      </c>
      <c r="E1653" s="218" t="s">
        <v>1</v>
      </c>
      <c r="F1653" s="219" t="s">
        <v>1413</v>
      </c>
      <c r="G1653" s="217"/>
      <c r="H1653" s="220">
        <v>1.1000000000000001</v>
      </c>
      <c r="I1653" s="221"/>
      <c r="J1653" s="217"/>
      <c r="K1653" s="217"/>
      <c r="L1653" s="222"/>
      <c r="M1653" s="223"/>
      <c r="N1653" s="224"/>
      <c r="O1653" s="224"/>
      <c r="P1653" s="224"/>
      <c r="Q1653" s="224"/>
      <c r="R1653" s="224"/>
      <c r="S1653" s="224"/>
      <c r="T1653" s="225"/>
      <c r="AT1653" s="226" t="s">
        <v>184</v>
      </c>
      <c r="AU1653" s="226" t="s">
        <v>85</v>
      </c>
      <c r="AV1653" s="14" t="s">
        <v>85</v>
      </c>
      <c r="AW1653" s="14" t="s">
        <v>34</v>
      </c>
      <c r="AX1653" s="14" t="s">
        <v>76</v>
      </c>
      <c r="AY1653" s="226" t="s">
        <v>175</v>
      </c>
    </row>
    <row r="1654" spans="1:65" s="2" customFormat="1" ht="24.2" customHeight="1">
      <c r="A1654" s="35"/>
      <c r="B1654" s="36"/>
      <c r="C1654" s="192" t="s">
        <v>1414</v>
      </c>
      <c r="D1654" s="192" t="s">
        <v>178</v>
      </c>
      <c r="E1654" s="193" t="s">
        <v>1415</v>
      </c>
      <c r="F1654" s="194" t="s">
        <v>1416</v>
      </c>
      <c r="G1654" s="195" t="s">
        <v>251</v>
      </c>
      <c r="H1654" s="196">
        <v>6.15</v>
      </c>
      <c r="I1654" s="197"/>
      <c r="J1654" s="198">
        <f>ROUND(I1654*H1654,2)</f>
        <v>0</v>
      </c>
      <c r="K1654" s="194" t="s">
        <v>224</v>
      </c>
      <c r="L1654" s="40"/>
      <c r="M1654" s="199" t="s">
        <v>1</v>
      </c>
      <c r="N1654" s="200" t="s">
        <v>41</v>
      </c>
      <c r="O1654" s="72"/>
      <c r="P1654" s="201">
        <f>O1654*H1654</f>
        <v>0</v>
      </c>
      <c r="Q1654" s="201">
        <v>1.4999999999999999E-4</v>
      </c>
      <c r="R1654" s="201">
        <f>Q1654*H1654</f>
        <v>9.2249999999999993E-4</v>
      </c>
      <c r="S1654" s="201">
        <v>0</v>
      </c>
      <c r="T1654" s="202">
        <f>S1654*H1654</f>
        <v>0</v>
      </c>
      <c r="U1654" s="35"/>
      <c r="V1654" s="35"/>
      <c r="W1654" s="35"/>
      <c r="X1654" s="35"/>
      <c r="Y1654" s="35"/>
      <c r="Z1654" s="35"/>
      <c r="AA1654" s="35"/>
      <c r="AB1654" s="35"/>
      <c r="AC1654" s="35"/>
      <c r="AD1654" s="35"/>
      <c r="AE1654" s="35"/>
      <c r="AR1654" s="203" t="s">
        <v>309</v>
      </c>
      <c r="AT1654" s="203" t="s">
        <v>178</v>
      </c>
      <c r="AU1654" s="203" t="s">
        <v>85</v>
      </c>
      <c r="AY1654" s="18" t="s">
        <v>175</v>
      </c>
      <c r="BE1654" s="204">
        <f>IF(N1654="základní",J1654,0)</f>
        <v>0</v>
      </c>
      <c r="BF1654" s="204">
        <f>IF(N1654="snížená",J1654,0)</f>
        <v>0</v>
      </c>
      <c r="BG1654" s="204">
        <f>IF(N1654="zákl. přenesená",J1654,0)</f>
        <v>0</v>
      </c>
      <c r="BH1654" s="204">
        <f>IF(N1654="sníž. přenesená",J1654,0)</f>
        <v>0</v>
      </c>
      <c r="BI1654" s="204">
        <f>IF(N1654="nulová",J1654,0)</f>
        <v>0</v>
      </c>
      <c r="BJ1654" s="18" t="s">
        <v>83</v>
      </c>
      <c r="BK1654" s="204">
        <f>ROUND(I1654*H1654,2)</f>
        <v>0</v>
      </c>
      <c r="BL1654" s="18" t="s">
        <v>309</v>
      </c>
      <c r="BM1654" s="203" t="s">
        <v>1417</v>
      </c>
    </row>
    <row r="1655" spans="1:65" s="2" customFormat="1" ht="11.25">
      <c r="A1655" s="35"/>
      <c r="B1655" s="36"/>
      <c r="C1655" s="37"/>
      <c r="D1655" s="227" t="s">
        <v>193</v>
      </c>
      <c r="E1655" s="37"/>
      <c r="F1655" s="228" t="s">
        <v>1418</v>
      </c>
      <c r="G1655" s="37"/>
      <c r="H1655" s="37"/>
      <c r="I1655" s="229"/>
      <c r="J1655" s="37"/>
      <c r="K1655" s="37"/>
      <c r="L1655" s="40"/>
      <c r="M1655" s="230"/>
      <c r="N1655" s="231"/>
      <c r="O1655" s="72"/>
      <c r="P1655" s="72"/>
      <c r="Q1655" s="72"/>
      <c r="R1655" s="72"/>
      <c r="S1655" s="72"/>
      <c r="T1655" s="73"/>
      <c r="U1655" s="35"/>
      <c r="V1655" s="35"/>
      <c r="W1655" s="35"/>
      <c r="X1655" s="35"/>
      <c r="Y1655" s="35"/>
      <c r="Z1655" s="35"/>
      <c r="AA1655" s="35"/>
      <c r="AB1655" s="35"/>
      <c r="AC1655" s="35"/>
      <c r="AD1655" s="35"/>
      <c r="AE1655" s="35"/>
      <c r="AT1655" s="18" t="s">
        <v>193</v>
      </c>
      <c r="AU1655" s="18" t="s">
        <v>85</v>
      </c>
    </row>
    <row r="1656" spans="1:65" s="2" customFormat="1" ht="33" customHeight="1">
      <c r="A1656" s="35"/>
      <c r="B1656" s="36"/>
      <c r="C1656" s="192" t="s">
        <v>1419</v>
      </c>
      <c r="D1656" s="192" t="s">
        <v>178</v>
      </c>
      <c r="E1656" s="193" t="s">
        <v>1420</v>
      </c>
      <c r="F1656" s="194" t="s">
        <v>1421</v>
      </c>
      <c r="G1656" s="195" t="s">
        <v>181</v>
      </c>
      <c r="H1656" s="196">
        <v>5</v>
      </c>
      <c r="I1656" s="197"/>
      <c r="J1656" s="198">
        <f>ROUND(I1656*H1656,2)</f>
        <v>0</v>
      </c>
      <c r="K1656" s="194" t="s">
        <v>224</v>
      </c>
      <c r="L1656" s="40"/>
      <c r="M1656" s="199" t="s">
        <v>1</v>
      </c>
      <c r="N1656" s="200" t="s">
        <v>41</v>
      </c>
      <c r="O1656" s="72"/>
      <c r="P1656" s="201">
        <f>O1656*H1656</f>
        <v>0</v>
      </c>
      <c r="Q1656" s="201">
        <v>1.15E-3</v>
      </c>
      <c r="R1656" s="201">
        <f>Q1656*H1656</f>
        <v>5.7499999999999999E-3</v>
      </c>
      <c r="S1656" s="201">
        <v>2.8E-3</v>
      </c>
      <c r="T1656" s="202">
        <f>S1656*H1656</f>
        <v>1.4E-2</v>
      </c>
      <c r="U1656" s="35"/>
      <c r="V1656" s="35"/>
      <c r="W1656" s="35"/>
      <c r="X1656" s="35"/>
      <c r="Y1656" s="35"/>
      <c r="Z1656" s="35"/>
      <c r="AA1656" s="35"/>
      <c r="AB1656" s="35"/>
      <c r="AC1656" s="35"/>
      <c r="AD1656" s="35"/>
      <c r="AE1656" s="35"/>
      <c r="AR1656" s="203" t="s">
        <v>309</v>
      </c>
      <c r="AT1656" s="203" t="s">
        <v>178</v>
      </c>
      <c r="AU1656" s="203" t="s">
        <v>85</v>
      </c>
      <c r="AY1656" s="18" t="s">
        <v>175</v>
      </c>
      <c r="BE1656" s="204">
        <f>IF(N1656="základní",J1656,0)</f>
        <v>0</v>
      </c>
      <c r="BF1656" s="204">
        <f>IF(N1656="snížená",J1656,0)</f>
        <v>0</v>
      </c>
      <c r="BG1656" s="204">
        <f>IF(N1656="zákl. přenesená",J1656,0)</f>
        <v>0</v>
      </c>
      <c r="BH1656" s="204">
        <f>IF(N1656="sníž. přenesená",J1656,0)</f>
        <v>0</v>
      </c>
      <c r="BI1656" s="204">
        <f>IF(N1656="nulová",J1656,0)</f>
        <v>0</v>
      </c>
      <c r="BJ1656" s="18" t="s">
        <v>83</v>
      </c>
      <c r="BK1656" s="204">
        <f>ROUND(I1656*H1656,2)</f>
        <v>0</v>
      </c>
      <c r="BL1656" s="18" t="s">
        <v>309</v>
      </c>
      <c r="BM1656" s="203" t="s">
        <v>1422</v>
      </c>
    </row>
    <row r="1657" spans="1:65" s="2" customFormat="1" ht="11.25">
      <c r="A1657" s="35"/>
      <c r="B1657" s="36"/>
      <c r="C1657" s="37"/>
      <c r="D1657" s="227" t="s">
        <v>193</v>
      </c>
      <c r="E1657" s="37"/>
      <c r="F1657" s="228" t="s">
        <v>1423</v>
      </c>
      <c r="G1657" s="37"/>
      <c r="H1657" s="37"/>
      <c r="I1657" s="229"/>
      <c r="J1657" s="37"/>
      <c r="K1657" s="37"/>
      <c r="L1657" s="40"/>
      <c r="M1657" s="230"/>
      <c r="N1657" s="231"/>
      <c r="O1657" s="72"/>
      <c r="P1657" s="72"/>
      <c r="Q1657" s="72"/>
      <c r="R1657" s="72"/>
      <c r="S1657" s="72"/>
      <c r="T1657" s="73"/>
      <c r="U1657" s="35"/>
      <c r="V1657" s="35"/>
      <c r="W1657" s="35"/>
      <c r="X1657" s="35"/>
      <c r="Y1657" s="35"/>
      <c r="Z1657" s="35"/>
      <c r="AA1657" s="35"/>
      <c r="AB1657" s="35"/>
      <c r="AC1657" s="35"/>
      <c r="AD1657" s="35"/>
      <c r="AE1657" s="35"/>
      <c r="AT1657" s="18" t="s">
        <v>193</v>
      </c>
      <c r="AU1657" s="18" t="s">
        <v>85</v>
      </c>
    </row>
    <row r="1658" spans="1:65" s="13" customFormat="1" ht="11.25">
      <c r="B1658" s="205"/>
      <c r="C1658" s="206"/>
      <c r="D1658" s="207" t="s">
        <v>184</v>
      </c>
      <c r="E1658" s="208" t="s">
        <v>1</v>
      </c>
      <c r="F1658" s="209" t="s">
        <v>185</v>
      </c>
      <c r="G1658" s="206"/>
      <c r="H1658" s="208" t="s">
        <v>1</v>
      </c>
      <c r="I1658" s="210"/>
      <c r="J1658" s="206"/>
      <c r="K1658" s="206"/>
      <c r="L1658" s="211"/>
      <c r="M1658" s="212"/>
      <c r="N1658" s="213"/>
      <c r="O1658" s="213"/>
      <c r="P1658" s="213"/>
      <c r="Q1658" s="213"/>
      <c r="R1658" s="213"/>
      <c r="S1658" s="213"/>
      <c r="T1658" s="214"/>
      <c r="AT1658" s="215" t="s">
        <v>184</v>
      </c>
      <c r="AU1658" s="215" t="s">
        <v>85</v>
      </c>
      <c r="AV1658" s="13" t="s">
        <v>83</v>
      </c>
      <c r="AW1658" s="13" t="s">
        <v>34</v>
      </c>
      <c r="AX1658" s="13" t="s">
        <v>76</v>
      </c>
      <c r="AY1658" s="215" t="s">
        <v>175</v>
      </c>
    </row>
    <row r="1659" spans="1:65" s="13" customFormat="1" ht="11.25">
      <c r="B1659" s="205"/>
      <c r="C1659" s="206"/>
      <c r="D1659" s="207" t="s">
        <v>184</v>
      </c>
      <c r="E1659" s="208" t="s">
        <v>1</v>
      </c>
      <c r="F1659" s="209" t="s">
        <v>186</v>
      </c>
      <c r="G1659" s="206"/>
      <c r="H1659" s="208" t="s">
        <v>1</v>
      </c>
      <c r="I1659" s="210"/>
      <c r="J1659" s="206"/>
      <c r="K1659" s="206"/>
      <c r="L1659" s="211"/>
      <c r="M1659" s="212"/>
      <c r="N1659" s="213"/>
      <c r="O1659" s="213"/>
      <c r="P1659" s="213"/>
      <c r="Q1659" s="213"/>
      <c r="R1659" s="213"/>
      <c r="S1659" s="213"/>
      <c r="T1659" s="214"/>
      <c r="AT1659" s="215" t="s">
        <v>184</v>
      </c>
      <c r="AU1659" s="215" t="s">
        <v>85</v>
      </c>
      <c r="AV1659" s="13" t="s">
        <v>83</v>
      </c>
      <c r="AW1659" s="13" t="s">
        <v>34</v>
      </c>
      <c r="AX1659" s="13" t="s">
        <v>76</v>
      </c>
      <c r="AY1659" s="215" t="s">
        <v>175</v>
      </c>
    </row>
    <row r="1660" spans="1:65" s="13" customFormat="1" ht="11.25">
      <c r="B1660" s="205"/>
      <c r="C1660" s="206"/>
      <c r="D1660" s="207" t="s">
        <v>184</v>
      </c>
      <c r="E1660" s="208" t="s">
        <v>1</v>
      </c>
      <c r="F1660" s="209" t="s">
        <v>187</v>
      </c>
      <c r="G1660" s="206"/>
      <c r="H1660" s="208" t="s">
        <v>1</v>
      </c>
      <c r="I1660" s="210"/>
      <c r="J1660" s="206"/>
      <c r="K1660" s="206"/>
      <c r="L1660" s="211"/>
      <c r="M1660" s="212"/>
      <c r="N1660" s="213"/>
      <c r="O1660" s="213"/>
      <c r="P1660" s="213"/>
      <c r="Q1660" s="213"/>
      <c r="R1660" s="213"/>
      <c r="S1660" s="213"/>
      <c r="T1660" s="214"/>
      <c r="AT1660" s="215" t="s">
        <v>184</v>
      </c>
      <c r="AU1660" s="215" t="s">
        <v>85</v>
      </c>
      <c r="AV1660" s="13" t="s">
        <v>83</v>
      </c>
      <c r="AW1660" s="13" t="s">
        <v>34</v>
      </c>
      <c r="AX1660" s="13" t="s">
        <v>76</v>
      </c>
      <c r="AY1660" s="215" t="s">
        <v>175</v>
      </c>
    </row>
    <row r="1661" spans="1:65" s="14" customFormat="1" ht="11.25">
      <c r="B1661" s="216"/>
      <c r="C1661" s="217"/>
      <c r="D1661" s="207" t="s">
        <v>184</v>
      </c>
      <c r="E1661" s="218" t="s">
        <v>1</v>
      </c>
      <c r="F1661" s="219" t="s">
        <v>209</v>
      </c>
      <c r="G1661" s="217"/>
      <c r="H1661" s="220">
        <v>5</v>
      </c>
      <c r="I1661" s="221"/>
      <c r="J1661" s="217"/>
      <c r="K1661" s="217"/>
      <c r="L1661" s="222"/>
      <c r="M1661" s="223"/>
      <c r="N1661" s="224"/>
      <c r="O1661" s="224"/>
      <c r="P1661" s="224"/>
      <c r="Q1661" s="224"/>
      <c r="R1661" s="224"/>
      <c r="S1661" s="224"/>
      <c r="T1661" s="225"/>
      <c r="AT1661" s="226" t="s">
        <v>184</v>
      </c>
      <c r="AU1661" s="226" t="s">
        <v>85</v>
      </c>
      <c r="AV1661" s="14" t="s">
        <v>85</v>
      </c>
      <c r="AW1661" s="14" t="s">
        <v>34</v>
      </c>
      <c r="AX1661" s="14" t="s">
        <v>76</v>
      </c>
      <c r="AY1661" s="226" t="s">
        <v>175</v>
      </c>
    </row>
    <row r="1662" spans="1:65" s="2" customFormat="1" ht="33" customHeight="1">
      <c r="A1662" s="35"/>
      <c r="B1662" s="36"/>
      <c r="C1662" s="192" t="s">
        <v>1424</v>
      </c>
      <c r="D1662" s="192" t="s">
        <v>178</v>
      </c>
      <c r="E1662" s="193" t="s">
        <v>1425</v>
      </c>
      <c r="F1662" s="194" t="s">
        <v>1426</v>
      </c>
      <c r="G1662" s="195" t="s">
        <v>181</v>
      </c>
      <c r="H1662" s="196">
        <v>6</v>
      </c>
      <c r="I1662" s="197"/>
      <c r="J1662" s="198">
        <f>ROUND(I1662*H1662,2)</f>
        <v>0</v>
      </c>
      <c r="K1662" s="194" t="s">
        <v>224</v>
      </c>
      <c r="L1662" s="40"/>
      <c r="M1662" s="199" t="s">
        <v>1</v>
      </c>
      <c r="N1662" s="200" t="s">
        <v>41</v>
      </c>
      <c r="O1662" s="72"/>
      <c r="P1662" s="201">
        <f>O1662*H1662</f>
        <v>0</v>
      </c>
      <c r="Q1662" s="201">
        <v>1.9E-3</v>
      </c>
      <c r="R1662" s="201">
        <f>Q1662*H1662</f>
        <v>1.14E-2</v>
      </c>
      <c r="S1662" s="201">
        <v>7.0000000000000001E-3</v>
      </c>
      <c r="T1662" s="202">
        <f>S1662*H1662</f>
        <v>4.2000000000000003E-2</v>
      </c>
      <c r="U1662" s="35"/>
      <c r="V1662" s="35"/>
      <c r="W1662" s="35"/>
      <c r="X1662" s="35"/>
      <c r="Y1662" s="35"/>
      <c r="Z1662" s="35"/>
      <c r="AA1662" s="35"/>
      <c r="AB1662" s="35"/>
      <c r="AC1662" s="35"/>
      <c r="AD1662" s="35"/>
      <c r="AE1662" s="35"/>
      <c r="AR1662" s="203" t="s">
        <v>309</v>
      </c>
      <c r="AT1662" s="203" t="s">
        <v>178</v>
      </c>
      <c r="AU1662" s="203" t="s">
        <v>85</v>
      </c>
      <c r="AY1662" s="18" t="s">
        <v>175</v>
      </c>
      <c r="BE1662" s="204">
        <f>IF(N1662="základní",J1662,0)</f>
        <v>0</v>
      </c>
      <c r="BF1662" s="204">
        <f>IF(N1662="snížená",J1662,0)</f>
        <v>0</v>
      </c>
      <c r="BG1662" s="204">
        <f>IF(N1662="zákl. přenesená",J1662,0)</f>
        <v>0</v>
      </c>
      <c r="BH1662" s="204">
        <f>IF(N1662="sníž. přenesená",J1662,0)</f>
        <v>0</v>
      </c>
      <c r="BI1662" s="204">
        <f>IF(N1662="nulová",J1662,0)</f>
        <v>0</v>
      </c>
      <c r="BJ1662" s="18" t="s">
        <v>83</v>
      </c>
      <c r="BK1662" s="204">
        <f>ROUND(I1662*H1662,2)</f>
        <v>0</v>
      </c>
      <c r="BL1662" s="18" t="s">
        <v>309</v>
      </c>
      <c r="BM1662" s="203" t="s">
        <v>1427</v>
      </c>
    </row>
    <row r="1663" spans="1:65" s="2" customFormat="1" ht="11.25">
      <c r="A1663" s="35"/>
      <c r="B1663" s="36"/>
      <c r="C1663" s="37"/>
      <c r="D1663" s="227" t="s">
        <v>193</v>
      </c>
      <c r="E1663" s="37"/>
      <c r="F1663" s="228" t="s">
        <v>1428</v>
      </c>
      <c r="G1663" s="37"/>
      <c r="H1663" s="37"/>
      <c r="I1663" s="229"/>
      <c r="J1663" s="37"/>
      <c r="K1663" s="37"/>
      <c r="L1663" s="40"/>
      <c r="M1663" s="230"/>
      <c r="N1663" s="231"/>
      <c r="O1663" s="72"/>
      <c r="P1663" s="72"/>
      <c r="Q1663" s="72"/>
      <c r="R1663" s="72"/>
      <c r="S1663" s="72"/>
      <c r="T1663" s="73"/>
      <c r="U1663" s="35"/>
      <c r="V1663" s="35"/>
      <c r="W1663" s="35"/>
      <c r="X1663" s="35"/>
      <c r="Y1663" s="35"/>
      <c r="Z1663" s="35"/>
      <c r="AA1663" s="35"/>
      <c r="AB1663" s="35"/>
      <c r="AC1663" s="35"/>
      <c r="AD1663" s="35"/>
      <c r="AE1663" s="35"/>
      <c r="AT1663" s="18" t="s">
        <v>193</v>
      </c>
      <c r="AU1663" s="18" t="s">
        <v>85</v>
      </c>
    </row>
    <row r="1664" spans="1:65" s="13" customFormat="1" ht="11.25">
      <c r="B1664" s="205"/>
      <c r="C1664" s="206"/>
      <c r="D1664" s="207" t="s">
        <v>184</v>
      </c>
      <c r="E1664" s="208" t="s">
        <v>1</v>
      </c>
      <c r="F1664" s="209" t="s">
        <v>185</v>
      </c>
      <c r="G1664" s="206"/>
      <c r="H1664" s="208" t="s">
        <v>1</v>
      </c>
      <c r="I1664" s="210"/>
      <c r="J1664" s="206"/>
      <c r="K1664" s="206"/>
      <c r="L1664" s="211"/>
      <c r="M1664" s="212"/>
      <c r="N1664" s="213"/>
      <c r="O1664" s="213"/>
      <c r="P1664" s="213"/>
      <c r="Q1664" s="213"/>
      <c r="R1664" s="213"/>
      <c r="S1664" s="213"/>
      <c r="T1664" s="214"/>
      <c r="AT1664" s="215" t="s">
        <v>184</v>
      </c>
      <c r="AU1664" s="215" t="s">
        <v>85</v>
      </c>
      <c r="AV1664" s="13" t="s">
        <v>83</v>
      </c>
      <c r="AW1664" s="13" t="s">
        <v>34</v>
      </c>
      <c r="AX1664" s="13" t="s">
        <v>76</v>
      </c>
      <c r="AY1664" s="215" t="s">
        <v>175</v>
      </c>
    </row>
    <row r="1665" spans="1:65" s="13" customFormat="1" ht="11.25">
      <c r="B1665" s="205"/>
      <c r="C1665" s="206"/>
      <c r="D1665" s="207" t="s">
        <v>184</v>
      </c>
      <c r="E1665" s="208" t="s">
        <v>1</v>
      </c>
      <c r="F1665" s="209" t="s">
        <v>186</v>
      </c>
      <c r="G1665" s="206"/>
      <c r="H1665" s="208" t="s">
        <v>1</v>
      </c>
      <c r="I1665" s="210"/>
      <c r="J1665" s="206"/>
      <c r="K1665" s="206"/>
      <c r="L1665" s="211"/>
      <c r="M1665" s="212"/>
      <c r="N1665" s="213"/>
      <c r="O1665" s="213"/>
      <c r="P1665" s="213"/>
      <c r="Q1665" s="213"/>
      <c r="R1665" s="213"/>
      <c r="S1665" s="213"/>
      <c r="T1665" s="214"/>
      <c r="AT1665" s="215" t="s">
        <v>184</v>
      </c>
      <c r="AU1665" s="215" t="s">
        <v>85</v>
      </c>
      <c r="AV1665" s="13" t="s">
        <v>83</v>
      </c>
      <c r="AW1665" s="13" t="s">
        <v>34</v>
      </c>
      <c r="AX1665" s="13" t="s">
        <v>76</v>
      </c>
      <c r="AY1665" s="215" t="s">
        <v>175</v>
      </c>
    </row>
    <row r="1666" spans="1:65" s="13" customFormat="1" ht="11.25">
      <c r="B1666" s="205"/>
      <c r="C1666" s="206"/>
      <c r="D1666" s="207" t="s">
        <v>184</v>
      </c>
      <c r="E1666" s="208" t="s">
        <v>1</v>
      </c>
      <c r="F1666" s="209" t="s">
        <v>187</v>
      </c>
      <c r="G1666" s="206"/>
      <c r="H1666" s="208" t="s">
        <v>1</v>
      </c>
      <c r="I1666" s="210"/>
      <c r="J1666" s="206"/>
      <c r="K1666" s="206"/>
      <c r="L1666" s="211"/>
      <c r="M1666" s="212"/>
      <c r="N1666" s="213"/>
      <c r="O1666" s="213"/>
      <c r="P1666" s="213"/>
      <c r="Q1666" s="213"/>
      <c r="R1666" s="213"/>
      <c r="S1666" s="213"/>
      <c r="T1666" s="214"/>
      <c r="AT1666" s="215" t="s">
        <v>184</v>
      </c>
      <c r="AU1666" s="215" t="s">
        <v>85</v>
      </c>
      <c r="AV1666" s="13" t="s">
        <v>83</v>
      </c>
      <c r="AW1666" s="13" t="s">
        <v>34</v>
      </c>
      <c r="AX1666" s="13" t="s">
        <v>76</v>
      </c>
      <c r="AY1666" s="215" t="s">
        <v>175</v>
      </c>
    </row>
    <row r="1667" spans="1:65" s="14" customFormat="1" ht="11.25">
      <c r="B1667" s="216"/>
      <c r="C1667" s="217"/>
      <c r="D1667" s="207" t="s">
        <v>184</v>
      </c>
      <c r="E1667" s="218" t="s">
        <v>1</v>
      </c>
      <c r="F1667" s="219" t="s">
        <v>221</v>
      </c>
      <c r="G1667" s="217"/>
      <c r="H1667" s="220">
        <v>6</v>
      </c>
      <c r="I1667" s="221"/>
      <c r="J1667" s="217"/>
      <c r="K1667" s="217"/>
      <c r="L1667" s="222"/>
      <c r="M1667" s="223"/>
      <c r="N1667" s="224"/>
      <c r="O1667" s="224"/>
      <c r="P1667" s="224"/>
      <c r="Q1667" s="224"/>
      <c r="R1667" s="224"/>
      <c r="S1667" s="224"/>
      <c r="T1667" s="225"/>
      <c r="AT1667" s="226" t="s">
        <v>184</v>
      </c>
      <c r="AU1667" s="226" t="s">
        <v>85</v>
      </c>
      <c r="AV1667" s="14" t="s">
        <v>85</v>
      </c>
      <c r="AW1667" s="14" t="s">
        <v>34</v>
      </c>
      <c r="AX1667" s="14" t="s">
        <v>76</v>
      </c>
      <c r="AY1667" s="226" t="s">
        <v>175</v>
      </c>
    </row>
    <row r="1668" spans="1:65" s="2" customFormat="1" ht="16.5" customHeight="1">
      <c r="A1668" s="35"/>
      <c r="B1668" s="36"/>
      <c r="C1668" s="192" t="s">
        <v>1429</v>
      </c>
      <c r="D1668" s="192" t="s">
        <v>178</v>
      </c>
      <c r="E1668" s="193" t="s">
        <v>1430</v>
      </c>
      <c r="F1668" s="194" t="s">
        <v>1431</v>
      </c>
      <c r="G1668" s="195" t="s">
        <v>242</v>
      </c>
      <c r="H1668" s="196">
        <v>20</v>
      </c>
      <c r="I1668" s="197"/>
      <c r="J1668" s="198">
        <f>ROUND(I1668*H1668,2)</f>
        <v>0</v>
      </c>
      <c r="K1668" s="194" t="s">
        <v>224</v>
      </c>
      <c r="L1668" s="40"/>
      <c r="M1668" s="199" t="s">
        <v>1</v>
      </c>
      <c r="N1668" s="200" t="s">
        <v>41</v>
      </c>
      <c r="O1668" s="72"/>
      <c r="P1668" s="201">
        <f>O1668*H1668</f>
        <v>0</v>
      </c>
      <c r="Q1668" s="201">
        <v>0</v>
      </c>
      <c r="R1668" s="201">
        <f>Q1668*H1668</f>
        <v>0</v>
      </c>
      <c r="S1668" s="201">
        <v>0</v>
      </c>
      <c r="T1668" s="202">
        <f>S1668*H1668</f>
        <v>0</v>
      </c>
      <c r="U1668" s="35"/>
      <c r="V1668" s="35"/>
      <c r="W1668" s="35"/>
      <c r="X1668" s="35"/>
      <c r="Y1668" s="35"/>
      <c r="Z1668" s="35"/>
      <c r="AA1668" s="35"/>
      <c r="AB1668" s="35"/>
      <c r="AC1668" s="35"/>
      <c r="AD1668" s="35"/>
      <c r="AE1668" s="35"/>
      <c r="AR1668" s="203" t="s">
        <v>309</v>
      </c>
      <c r="AT1668" s="203" t="s">
        <v>178</v>
      </c>
      <c r="AU1668" s="203" t="s">
        <v>85</v>
      </c>
      <c r="AY1668" s="18" t="s">
        <v>175</v>
      </c>
      <c r="BE1668" s="204">
        <f>IF(N1668="základní",J1668,0)</f>
        <v>0</v>
      </c>
      <c r="BF1668" s="204">
        <f>IF(N1668="snížená",J1668,0)</f>
        <v>0</v>
      </c>
      <c r="BG1668" s="204">
        <f>IF(N1668="zákl. přenesená",J1668,0)</f>
        <v>0</v>
      </c>
      <c r="BH1668" s="204">
        <f>IF(N1668="sníž. přenesená",J1668,0)</f>
        <v>0</v>
      </c>
      <c r="BI1668" s="204">
        <f>IF(N1668="nulová",J1668,0)</f>
        <v>0</v>
      </c>
      <c r="BJ1668" s="18" t="s">
        <v>83</v>
      </c>
      <c r="BK1668" s="204">
        <f>ROUND(I1668*H1668,2)</f>
        <v>0</v>
      </c>
      <c r="BL1668" s="18" t="s">
        <v>309</v>
      </c>
      <c r="BM1668" s="203" t="s">
        <v>1432</v>
      </c>
    </row>
    <row r="1669" spans="1:65" s="2" customFormat="1" ht="11.25">
      <c r="A1669" s="35"/>
      <c r="B1669" s="36"/>
      <c r="C1669" s="37"/>
      <c r="D1669" s="227" t="s">
        <v>193</v>
      </c>
      <c r="E1669" s="37"/>
      <c r="F1669" s="228" t="s">
        <v>1433</v>
      </c>
      <c r="G1669" s="37"/>
      <c r="H1669" s="37"/>
      <c r="I1669" s="229"/>
      <c r="J1669" s="37"/>
      <c r="K1669" s="37"/>
      <c r="L1669" s="40"/>
      <c r="M1669" s="230"/>
      <c r="N1669" s="231"/>
      <c r="O1669" s="72"/>
      <c r="P1669" s="72"/>
      <c r="Q1669" s="72"/>
      <c r="R1669" s="72"/>
      <c r="S1669" s="72"/>
      <c r="T1669" s="73"/>
      <c r="U1669" s="35"/>
      <c r="V1669" s="35"/>
      <c r="W1669" s="35"/>
      <c r="X1669" s="35"/>
      <c r="Y1669" s="35"/>
      <c r="Z1669" s="35"/>
      <c r="AA1669" s="35"/>
      <c r="AB1669" s="35"/>
      <c r="AC1669" s="35"/>
      <c r="AD1669" s="35"/>
      <c r="AE1669" s="35"/>
      <c r="AT1669" s="18" t="s">
        <v>193</v>
      </c>
      <c r="AU1669" s="18" t="s">
        <v>85</v>
      </c>
    </row>
    <row r="1670" spans="1:65" s="13" customFormat="1" ht="22.5">
      <c r="B1670" s="205"/>
      <c r="C1670" s="206"/>
      <c r="D1670" s="207" t="s">
        <v>184</v>
      </c>
      <c r="E1670" s="208" t="s">
        <v>1</v>
      </c>
      <c r="F1670" s="209" t="s">
        <v>1237</v>
      </c>
      <c r="G1670" s="206"/>
      <c r="H1670" s="208" t="s">
        <v>1</v>
      </c>
      <c r="I1670" s="210"/>
      <c r="J1670" s="206"/>
      <c r="K1670" s="206"/>
      <c r="L1670" s="211"/>
      <c r="M1670" s="212"/>
      <c r="N1670" s="213"/>
      <c r="O1670" s="213"/>
      <c r="P1670" s="213"/>
      <c r="Q1670" s="213"/>
      <c r="R1670" s="213"/>
      <c r="S1670" s="213"/>
      <c r="T1670" s="214"/>
      <c r="AT1670" s="215" t="s">
        <v>184</v>
      </c>
      <c r="AU1670" s="215" t="s">
        <v>85</v>
      </c>
      <c r="AV1670" s="13" t="s">
        <v>83</v>
      </c>
      <c r="AW1670" s="13" t="s">
        <v>34</v>
      </c>
      <c r="AX1670" s="13" t="s">
        <v>76</v>
      </c>
      <c r="AY1670" s="215" t="s">
        <v>175</v>
      </c>
    </row>
    <row r="1671" spans="1:65" s="13" customFormat="1" ht="11.25">
      <c r="B1671" s="205"/>
      <c r="C1671" s="206"/>
      <c r="D1671" s="207" t="s">
        <v>184</v>
      </c>
      <c r="E1671" s="208" t="s">
        <v>1</v>
      </c>
      <c r="F1671" s="209" t="s">
        <v>1272</v>
      </c>
      <c r="G1671" s="206"/>
      <c r="H1671" s="208" t="s">
        <v>1</v>
      </c>
      <c r="I1671" s="210"/>
      <c r="J1671" s="206"/>
      <c r="K1671" s="206"/>
      <c r="L1671" s="211"/>
      <c r="M1671" s="212"/>
      <c r="N1671" s="213"/>
      <c r="O1671" s="213"/>
      <c r="P1671" s="213"/>
      <c r="Q1671" s="213"/>
      <c r="R1671" s="213"/>
      <c r="S1671" s="213"/>
      <c r="T1671" s="214"/>
      <c r="AT1671" s="215" t="s">
        <v>184</v>
      </c>
      <c r="AU1671" s="215" t="s">
        <v>85</v>
      </c>
      <c r="AV1671" s="13" t="s">
        <v>83</v>
      </c>
      <c r="AW1671" s="13" t="s">
        <v>34</v>
      </c>
      <c r="AX1671" s="13" t="s">
        <v>76</v>
      </c>
      <c r="AY1671" s="215" t="s">
        <v>175</v>
      </c>
    </row>
    <row r="1672" spans="1:65" s="13" customFormat="1" ht="11.25">
      <c r="B1672" s="205"/>
      <c r="C1672" s="206"/>
      <c r="D1672" s="207" t="s">
        <v>184</v>
      </c>
      <c r="E1672" s="208" t="s">
        <v>1</v>
      </c>
      <c r="F1672" s="209" t="s">
        <v>187</v>
      </c>
      <c r="G1672" s="206"/>
      <c r="H1672" s="208" t="s">
        <v>1</v>
      </c>
      <c r="I1672" s="210"/>
      <c r="J1672" s="206"/>
      <c r="K1672" s="206"/>
      <c r="L1672" s="211"/>
      <c r="M1672" s="212"/>
      <c r="N1672" s="213"/>
      <c r="O1672" s="213"/>
      <c r="P1672" s="213"/>
      <c r="Q1672" s="213"/>
      <c r="R1672" s="213"/>
      <c r="S1672" s="213"/>
      <c r="T1672" s="214"/>
      <c r="AT1672" s="215" t="s">
        <v>184</v>
      </c>
      <c r="AU1672" s="215" t="s">
        <v>85</v>
      </c>
      <c r="AV1672" s="13" t="s">
        <v>83</v>
      </c>
      <c r="AW1672" s="13" t="s">
        <v>34</v>
      </c>
      <c r="AX1672" s="13" t="s">
        <v>76</v>
      </c>
      <c r="AY1672" s="215" t="s">
        <v>175</v>
      </c>
    </row>
    <row r="1673" spans="1:65" s="13" customFormat="1" ht="11.25">
      <c r="B1673" s="205"/>
      <c r="C1673" s="206"/>
      <c r="D1673" s="207" t="s">
        <v>184</v>
      </c>
      <c r="E1673" s="208" t="s">
        <v>1</v>
      </c>
      <c r="F1673" s="209" t="s">
        <v>1434</v>
      </c>
      <c r="G1673" s="206"/>
      <c r="H1673" s="208" t="s">
        <v>1</v>
      </c>
      <c r="I1673" s="210"/>
      <c r="J1673" s="206"/>
      <c r="K1673" s="206"/>
      <c r="L1673" s="211"/>
      <c r="M1673" s="212"/>
      <c r="N1673" s="213"/>
      <c r="O1673" s="213"/>
      <c r="P1673" s="213"/>
      <c r="Q1673" s="213"/>
      <c r="R1673" s="213"/>
      <c r="S1673" s="213"/>
      <c r="T1673" s="214"/>
      <c r="AT1673" s="215" t="s">
        <v>184</v>
      </c>
      <c r="AU1673" s="215" t="s">
        <v>85</v>
      </c>
      <c r="AV1673" s="13" t="s">
        <v>83</v>
      </c>
      <c r="AW1673" s="13" t="s">
        <v>34</v>
      </c>
      <c r="AX1673" s="13" t="s">
        <v>76</v>
      </c>
      <c r="AY1673" s="215" t="s">
        <v>175</v>
      </c>
    </row>
    <row r="1674" spans="1:65" s="14" customFormat="1" ht="11.25">
      <c r="B1674" s="216"/>
      <c r="C1674" s="217"/>
      <c r="D1674" s="207" t="s">
        <v>184</v>
      </c>
      <c r="E1674" s="218" t="s">
        <v>1</v>
      </c>
      <c r="F1674" s="219" t="s">
        <v>515</v>
      </c>
      <c r="G1674" s="217"/>
      <c r="H1674" s="220">
        <v>20</v>
      </c>
      <c r="I1674" s="221"/>
      <c r="J1674" s="217"/>
      <c r="K1674" s="217"/>
      <c r="L1674" s="222"/>
      <c r="M1674" s="223"/>
      <c r="N1674" s="224"/>
      <c r="O1674" s="224"/>
      <c r="P1674" s="224"/>
      <c r="Q1674" s="224"/>
      <c r="R1674" s="224"/>
      <c r="S1674" s="224"/>
      <c r="T1674" s="225"/>
      <c r="AT1674" s="226" t="s">
        <v>184</v>
      </c>
      <c r="AU1674" s="226" t="s">
        <v>85</v>
      </c>
      <c r="AV1674" s="14" t="s">
        <v>85</v>
      </c>
      <c r="AW1674" s="14" t="s">
        <v>34</v>
      </c>
      <c r="AX1674" s="14" t="s">
        <v>76</v>
      </c>
      <c r="AY1674" s="226" t="s">
        <v>175</v>
      </c>
    </row>
    <row r="1675" spans="1:65" s="16" customFormat="1" ht="11.25">
      <c r="B1675" s="243"/>
      <c r="C1675" s="244"/>
      <c r="D1675" s="207" t="s">
        <v>184</v>
      </c>
      <c r="E1675" s="245" t="s">
        <v>1</v>
      </c>
      <c r="F1675" s="246" t="s">
        <v>291</v>
      </c>
      <c r="G1675" s="244"/>
      <c r="H1675" s="247">
        <v>20</v>
      </c>
      <c r="I1675" s="248"/>
      <c r="J1675" s="244"/>
      <c r="K1675" s="244"/>
      <c r="L1675" s="249"/>
      <c r="M1675" s="250"/>
      <c r="N1675" s="251"/>
      <c r="O1675" s="251"/>
      <c r="P1675" s="251"/>
      <c r="Q1675" s="251"/>
      <c r="R1675" s="251"/>
      <c r="S1675" s="251"/>
      <c r="T1675" s="252"/>
      <c r="AT1675" s="253" t="s">
        <v>184</v>
      </c>
      <c r="AU1675" s="253" t="s">
        <v>85</v>
      </c>
      <c r="AV1675" s="16" t="s">
        <v>182</v>
      </c>
      <c r="AW1675" s="16" t="s">
        <v>34</v>
      </c>
      <c r="AX1675" s="16" t="s">
        <v>83</v>
      </c>
      <c r="AY1675" s="253" t="s">
        <v>175</v>
      </c>
    </row>
    <row r="1676" spans="1:65" s="2" customFormat="1" ht="16.5" customHeight="1">
      <c r="A1676" s="35"/>
      <c r="B1676" s="36"/>
      <c r="C1676" s="254" t="s">
        <v>1435</v>
      </c>
      <c r="D1676" s="254" t="s">
        <v>539</v>
      </c>
      <c r="E1676" s="255" t="s">
        <v>1436</v>
      </c>
      <c r="F1676" s="256" t="s">
        <v>1437</v>
      </c>
      <c r="G1676" s="257" t="s">
        <v>242</v>
      </c>
      <c r="H1676" s="258">
        <v>4</v>
      </c>
      <c r="I1676" s="259"/>
      <c r="J1676" s="260">
        <f>ROUND(I1676*H1676,2)</f>
        <v>0</v>
      </c>
      <c r="K1676" s="256" t="s">
        <v>1</v>
      </c>
      <c r="L1676" s="261"/>
      <c r="M1676" s="262" t="s">
        <v>1</v>
      </c>
      <c r="N1676" s="263" t="s">
        <v>41</v>
      </c>
      <c r="O1676" s="72"/>
      <c r="P1676" s="201">
        <f>O1676*H1676</f>
        <v>0</v>
      </c>
      <c r="Q1676" s="201">
        <v>8.0000000000000002E-3</v>
      </c>
      <c r="R1676" s="201">
        <f>Q1676*H1676</f>
        <v>3.2000000000000001E-2</v>
      </c>
      <c r="S1676" s="201">
        <v>0</v>
      </c>
      <c r="T1676" s="202">
        <f>S1676*H1676</f>
        <v>0</v>
      </c>
      <c r="U1676" s="35"/>
      <c r="V1676" s="35"/>
      <c r="W1676" s="35"/>
      <c r="X1676" s="35"/>
      <c r="Y1676" s="35"/>
      <c r="Z1676" s="35"/>
      <c r="AA1676" s="35"/>
      <c r="AB1676" s="35"/>
      <c r="AC1676" s="35"/>
      <c r="AD1676" s="35"/>
      <c r="AE1676" s="35"/>
      <c r="AR1676" s="203" t="s">
        <v>532</v>
      </c>
      <c r="AT1676" s="203" t="s">
        <v>539</v>
      </c>
      <c r="AU1676" s="203" t="s">
        <v>85</v>
      </c>
      <c r="AY1676" s="18" t="s">
        <v>175</v>
      </c>
      <c r="BE1676" s="204">
        <f>IF(N1676="základní",J1676,0)</f>
        <v>0</v>
      </c>
      <c r="BF1676" s="204">
        <f>IF(N1676="snížená",J1676,0)</f>
        <v>0</v>
      </c>
      <c r="BG1676" s="204">
        <f>IF(N1676="zákl. přenesená",J1676,0)</f>
        <v>0</v>
      </c>
      <c r="BH1676" s="204">
        <f>IF(N1676="sníž. přenesená",J1676,0)</f>
        <v>0</v>
      </c>
      <c r="BI1676" s="204">
        <f>IF(N1676="nulová",J1676,0)</f>
        <v>0</v>
      </c>
      <c r="BJ1676" s="18" t="s">
        <v>83</v>
      </c>
      <c r="BK1676" s="204">
        <f>ROUND(I1676*H1676,2)</f>
        <v>0</v>
      </c>
      <c r="BL1676" s="18" t="s">
        <v>309</v>
      </c>
      <c r="BM1676" s="203" t="s">
        <v>1438</v>
      </c>
    </row>
    <row r="1677" spans="1:65" s="14" customFormat="1" ht="11.25">
      <c r="B1677" s="216"/>
      <c r="C1677" s="217"/>
      <c r="D1677" s="207" t="s">
        <v>184</v>
      </c>
      <c r="E1677" s="217"/>
      <c r="F1677" s="219" t="s">
        <v>1439</v>
      </c>
      <c r="G1677" s="217"/>
      <c r="H1677" s="220">
        <v>4</v>
      </c>
      <c r="I1677" s="221"/>
      <c r="J1677" s="217"/>
      <c r="K1677" s="217"/>
      <c r="L1677" s="222"/>
      <c r="M1677" s="223"/>
      <c r="N1677" s="224"/>
      <c r="O1677" s="224"/>
      <c r="P1677" s="224"/>
      <c r="Q1677" s="224"/>
      <c r="R1677" s="224"/>
      <c r="S1677" s="224"/>
      <c r="T1677" s="225"/>
      <c r="AT1677" s="226" t="s">
        <v>184</v>
      </c>
      <c r="AU1677" s="226" t="s">
        <v>85</v>
      </c>
      <c r="AV1677" s="14" t="s">
        <v>85</v>
      </c>
      <c r="AW1677" s="14" t="s">
        <v>4</v>
      </c>
      <c r="AX1677" s="14" t="s">
        <v>83</v>
      </c>
      <c r="AY1677" s="226" t="s">
        <v>175</v>
      </c>
    </row>
    <row r="1678" spans="1:65" s="2" customFormat="1" ht="16.5" customHeight="1">
      <c r="A1678" s="35"/>
      <c r="B1678" s="36"/>
      <c r="C1678" s="192" t="s">
        <v>1440</v>
      </c>
      <c r="D1678" s="192" t="s">
        <v>178</v>
      </c>
      <c r="E1678" s="193" t="s">
        <v>1441</v>
      </c>
      <c r="F1678" s="194" t="s">
        <v>1442</v>
      </c>
      <c r="G1678" s="195" t="s">
        <v>242</v>
      </c>
      <c r="H1678" s="196">
        <v>20</v>
      </c>
      <c r="I1678" s="197"/>
      <c r="J1678" s="198">
        <f>ROUND(I1678*H1678,2)</f>
        <v>0</v>
      </c>
      <c r="K1678" s="194" t="s">
        <v>224</v>
      </c>
      <c r="L1678" s="40"/>
      <c r="M1678" s="199" t="s">
        <v>1</v>
      </c>
      <c r="N1678" s="200" t="s">
        <v>41</v>
      </c>
      <c r="O1678" s="72"/>
      <c r="P1678" s="201">
        <f>O1678*H1678</f>
        <v>0</v>
      </c>
      <c r="Q1678" s="201">
        <v>0</v>
      </c>
      <c r="R1678" s="201">
        <f>Q1678*H1678</f>
        <v>0</v>
      </c>
      <c r="S1678" s="201">
        <v>8.0000000000000002E-3</v>
      </c>
      <c r="T1678" s="202">
        <f>S1678*H1678</f>
        <v>0.16</v>
      </c>
      <c r="U1678" s="35"/>
      <c r="V1678" s="35"/>
      <c r="W1678" s="35"/>
      <c r="X1678" s="35"/>
      <c r="Y1678" s="35"/>
      <c r="Z1678" s="35"/>
      <c r="AA1678" s="35"/>
      <c r="AB1678" s="35"/>
      <c r="AC1678" s="35"/>
      <c r="AD1678" s="35"/>
      <c r="AE1678" s="35"/>
      <c r="AR1678" s="203" t="s">
        <v>309</v>
      </c>
      <c r="AT1678" s="203" t="s">
        <v>178</v>
      </c>
      <c r="AU1678" s="203" t="s">
        <v>85</v>
      </c>
      <c r="AY1678" s="18" t="s">
        <v>175</v>
      </c>
      <c r="BE1678" s="204">
        <f>IF(N1678="základní",J1678,0)</f>
        <v>0</v>
      </c>
      <c r="BF1678" s="204">
        <f>IF(N1678="snížená",J1678,0)</f>
        <v>0</v>
      </c>
      <c r="BG1678" s="204">
        <f>IF(N1678="zákl. přenesená",J1678,0)</f>
        <v>0</v>
      </c>
      <c r="BH1678" s="204">
        <f>IF(N1678="sníž. přenesená",J1678,0)</f>
        <v>0</v>
      </c>
      <c r="BI1678" s="204">
        <f>IF(N1678="nulová",J1678,0)</f>
        <v>0</v>
      </c>
      <c r="BJ1678" s="18" t="s">
        <v>83</v>
      </c>
      <c r="BK1678" s="204">
        <f>ROUND(I1678*H1678,2)</f>
        <v>0</v>
      </c>
      <c r="BL1678" s="18" t="s">
        <v>309</v>
      </c>
      <c r="BM1678" s="203" t="s">
        <v>1443</v>
      </c>
    </row>
    <row r="1679" spans="1:65" s="2" customFormat="1" ht="11.25">
      <c r="A1679" s="35"/>
      <c r="B1679" s="36"/>
      <c r="C1679" s="37"/>
      <c r="D1679" s="227" t="s">
        <v>193</v>
      </c>
      <c r="E1679" s="37"/>
      <c r="F1679" s="228" t="s">
        <v>1444</v>
      </c>
      <c r="G1679" s="37"/>
      <c r="H1679" s="37"/>
      <c r="I1679" s="229"/>
      <c r="J1679" s="37"/>
      <c r="K1679" s="37"/>
      <c r="L1679" s="40"/>
      <c r="M1679" s="230"/>
      <c r="N1679" s="231"/>
      <c r="O1679" s="72"/>
      <c r="P1679" s="72"/>
      <c r="Q1679" s="72"/>
      <c r="R1679" s="72"/>
      <c r="S1679" s="72"/>
      <c r="T1679" s="73"/>
      <c r="U1679" s="35"/>
      <c r="V1679" s="35"/>
      <c r="W1679" s="35"/>
      <c r="X1679" s="35"/>
      <c r="Y1679" s="35"/>
      <c r="Z1679" s="35"/>
      <c r="AA1679" s="35"/>
      <c r="AB1679" s="35"/>
      <c r="AC1679" s="35"/>
      <c r="AD1679" s="35"/>
      <c r="AE1679" s="35"/>
      <c r="AT1679" s="18" t="s">
        <v>193</v>
      </c>
      <c r="AU1679" s="18" t="s">
        <v>85</v>
      </c>
    </row>
    <row r="1680" spans="1:65" s="13" customFormat="1" ht="22.5">
      <c r="B1680" s="205"/>
      <c r="C1680" s="206"/>
      <c r="D1680" s="207" t="s">
        <v>184</v>
      </c>
      <c r="E1680" s="208" t="s">
        <v>1</v>
      </c>
      <c r="F1680" s="209" t="s">
        <v>1237</v>
      </c>
      <c r="G1680" s="206"/>
      <c r="H1680" s="208" t="s">
        <v>1</v>
      </c>
      <c r="I1680" s="210"/>
      <c r="J1680" s="206"/>
      <c r="K1680" s="206"/>
      <c r="L1680" s="211"/>
      <c r="M1680" s="212"/>
      <c r="N1680" s="213"/>
      <c r="O1680" s="213"/>
      <c r="P1680" s="213"/>
      <c r="Q1680" s="213"/>
      <c r="R1680" s="213"/>
      <c r="S1680" s="213"/>
      <c r="T1680" s="214"/>
      <c r="AT1680" s="215" t="s">
        <v>184</v>
      </c>
      <c r="AU1680" s="215" t="s">
        <v>85</v>
      </c>
      <c r="AV1680" s="13" t="s">
        <v>83</v>
      </c>
      <c r="AW1680" s="13" t="s">
        <v>34</v>
      </c>
      <c r="AX1680" s="13" t="s">
        <v>76</v>
      </c>
      <c r="AY1680" s="215" t="s">
        <v>175</v>
      </c>
    </row>
    <row r="1681" spans="1:65" s="13" customFormat="1" ht="11.25">
      <c r="B1681" s="205"/>
      <c r="C1681" s="206"/>
      <c r="D1681" s="207" t="s">
        <v>184</v>
      </c>
      <c r="E1681" s="208" t="s">
        <v>1</v>
      </c>
      <c r="F1681" s="209" t="s">
        <v>1272</v>
      </c>
      <c r="G1681" s="206"/>
      <c r="H1681" s="208" t="s">
        <v>1</v>
      </c>
      <c r="I1681" s="210"/>
      <c r="J1681" s="206"/>
      <c r="K1681" s="206"/>
      <c r="L1681" s="211"/>
      <c r="M1681" s="212"/>
      <c r="N1681" s="213"/>
      <c r="O1681" s="213"/>
      <c r="P1681" s="213"/>
      <c r="Q1681" s="213"/>
      <c r="R1681" s="213"/>
      <c r="S1681" s="213"/>
      <c r="T1681" s="214"/>
      <c r="AT1681" s="215" t="s">
        <v>184</v>
      </c>
      <c r="AU1681" s="215" t="s">
        <v>85</v>
      </c>
      <c r="AV1681" s="13" t="s">
        <v>83</v>
      </c>
      <c r="AW1681" s="13" t="s">
        <v>34</v>
      </c>
      <c r="AX1681" s="13" t="s">
        <v>76</v>
      </c>
      <c r="AY1681" s="215" t="s">
        <v>175</v>
      </c>
    </row>
    <row r="1682" spans="1:65" s="13" customFormat="1" ht="11.25">
      <c r="B1682" s="205"/>
      <c r="C1682" s="206"/>
      <c r="D1682" s="207" t="s">
        <v>184</v>
      </c>
      <c r="E1682" s="208" t="s">
        <v>1</v>
      </c>
      <c r="F1682" s="209" t="s">
        <v>187</v>
      </c>
      <c r="G1682" s="206"/>
      <c r="H1682" s="208" t="s">
        <v>1</v>
      </c>
      <c r="I1682" s="210"/>
      <c r="J1682" s="206"/>
      <c r="K1682" s="206"/>
      <c r="L1682" s="211"/>
      <c r="M1682" s="212"/>
      <c r="N1682" s="213"/>
      <c r="O1682" s="213"/>
      <c r="P1682" s="213"/>
      <c r="Q1682" s="213"/>
      <c r="R1682" s="213"/>
      <c r="S1682" s="213"/>
      <c r="T1682" s="214"/>
      <c r="AT1682" s="215" t="s">
        <v>184</v>
      </c>
      <c r="AU1682" s="215" t="s">
        <v>85</v>
      </c>
      <c r="AV1682" s="13" t="s">
        <v>83</v>
      </c>
      <c r="AW1682" s="13" t="s">
        <v>34</v>
      </c>
      <c r="AX1682" s="13" t="s">
        <v>76</v>
      </c>
      <c r="AY1682" s="215" t="s">
        <v>175</v>
      </c>
    </row>
    <row r="1683" spans="1:65" s="13" customFormat="1" ht="11.25">
      <c r="B1683" s="205"/>
      <c r="C1683" s="206"/>
      <c r="D1683" s="207" t="s">
        <v>184</v>
      </c>
      <c r="E1683" s="208" t="s">
        <v>1</v>
      </c>
      <c r="F1683" s="209" t="s">
        <v>1434</v>
      </c>
      <c r="G1683" s="206"/>
      <c r="H1683" s="208" t="s">
        <v>1</v>
      </c>
      <c r="I1683" s="210"/>
      <c r="J1683" s="206"/>
      <c r="K1683" s="206"/>
      <c r="L1683" s="211"/>
      <c r="M1683" s="212"/>
      <c r="N1683" s="213"/>
      <c r="O1683" s="213"/>
      <c r="P1683" s="213"/>
      <c r="Q1683" s="213"/>
      <c r="R1683" s="213"/>
      <c r="S1683" s="213"/>
      <c r="T1683" s="214"/>
      <c r="AT1683" s="215" t="s">
        <v>184</v>
      </c>
      <c r="AU1683" s="215" t="s">
        <v>85</v>
      </c>
      <c r="AV1683" s="13" t="s">
        <v>83</v>
      </c>
      <c r="AW1683" s="13" t="s">
        <v>34</v>
      </c>
      <c r="AX1683" s="13" t="s">
        <v>76</v>
      </c>
      <c r="AY1683" s="215" t="s">
        <v>175</v>
      </c>
    </row>
    <row r="1684" spans="1:65" s="14" customFormat="1" ht="11.25">
      <c r="B1684" s="216"/>
      <c r="C1684" s="217"/>
      <c r="D1684" s="207" t="s">
        <v>184</v>
      </c>
      <c r="E1684" s="218" t="s">
        <v>1</v>
      </c>
      <c r="F1684" s="219" t="s">
        <v>515</v>
      </c>
      <c r="G1684" s="217"/>
      <c r="H1684" s="220">
        <v>20</v>
      </c>
      <c r="I1684" s="221"/>
      <c r="J1684" s="217"/>
      <c r="K1684" s="217"/>
      <c r="L1684" s="222"/>
      <c r="M1684" s="223"/>
      <c r="N1684" s="224"/>
      <c r="O1684" s="224"/>
      <c r="P1684" s="224"/>
      <c r="Q1684" s="224"/>
      <c r="R1684" s="224"/>
      <c r="S1684" s="224"/>
      <c r="T1684" s="225"/>
      <c r="AT1684" s="226" t="s">
        <v>184</v>
      </c>
      <c r="AU1684" s="226" t="s">
        <v>85</v>
      </c>
      <c r="AV1684" s="14" t="s">
        <v>85</v>
      </c>
      <c r="AW1684" s="14" t="s">
        <v>34</v>
      </c>
      <c r="AX1684" s="14" t="s">
        <v>76</v>
      </c>
      <c r="AY1684" s="226" t="s">
        <v>175</v>
      </c>
    </row>
    <row r="1685" spans="1:65" s="16" customFormat="1" ht="11.25">
      <c r="B1685" s="243"/>
      <c r="C1685" s="244"/>
      <c r="D1685" s="207" t="s">
        <v>184</v>
      </c>
      <c r="E1685" s="245" t="s">
        <v>1</v>
      </c>
      <c r="F1685" s="246" t="s">
        <v>291</v>
      </c>
      <c r="G1685" s="244"/>
      <c r="H1685" s="247">
        <v>20</v>
      </c>
      <c r="I1685" s="248"/>
      <c r="J1685" s="244"/>
      <c r="K1685" s="244"/>
      <c r="L1685" s="249"/>
      <c r="M1685" s="250"/>
      <c r="N1685" s="251"/>
      <c r="O1685" s="251"/>
      <c r="P1685" s="251"/>
      <c r="Q1685" s="251"/>
      <c r="R1685" s="251"/>
      <c r="S1685" s="251"/>
      <c r="T1685" s="252"/>
      <c r="AT1685" s="253" t="s">
        <v>184</v>
      </c>
      <c r="AU1685" s="253" t="s">
        <v>85</v>
      </c>
      <c r="AV1685" s="16" t="s">
        <v>182</v>
      </c>
      <c r="AW1685" s="16" t="s">
        <v>34</v>
      </c>
      <c r="AX1685" s="16" t="s">
        <v>83</v>
      </c>
      <c r="AY1685" s="253" t="s">
        <v>175</v>
      </c>
    </row>
    <row r="1686" spans="1:65" s="2" customFormat="1" ht="16.5" customHeight="1">
      <c r="A1686" s="35"/>
      <c r="B1686" s="36"/>
      <c r="C1686" s="192" t="s">
        <v>1445</v>
      </c>
      <c r="D1686" s="192" t="s">
        <v>178</v>
      </c>
      <c r="E1686" s="193" t="s">
        <v>1446</v>
      </c>
      <c r="F1686" s="194" t="s">
        <v>1447</v>
      </c>
      <c r="G1686" s="195" t="s">
        <v>181</v>
      </c>
      <c r="H1686" s="196">
        <v>7</v>
      </c>
      <c r="I1686" s="197"/>
      <c r="J1686" s="198">
        <f>ROUND(I1686*H1686,2)</f>
        <v>0</v>
      </c>
      <c r="K1686" s="194" t="s">
        <v>224</v>
      </c>
      <c r="L1686" s="40"/>
      <c r="M1686" s="199" t="s">
        <v>1</v>
      </c>
      <c r="N1686" s="200" t="s">
        <v>41</v>
      </c>
      <c r="O1686" s="72"/>
      <c r="P1686" s="201">
        <f>O1686*H1686</f>
        <v>0</v>
      </c>
      <c r="Q1686" s="201">
        <v>1.0000000000000001E-5</v>
      </c>
      <c r="R1686" s="201">
        <f>Q1686*H1686</f>
        <v>7.0000000000000007E-5</v>
      </c>
      <c r="S1686" s="201">
        <v>0</v>
      </c>
      <c r="T1686" s="202">
        <f>S1686*H1686</f>
        <v>0</v>
      </c>
      <c r="U1686" s="35"/>
      <c r="V1686" s="35"/>
      <c r="W1686" s="35"/>
      <c r="X1686" s="35"/>
      <c r="Y1686" s="35"/>
      <c r="Z1686" s="35"/>
      <c r="AA1686" s="35"/>
      <c r="AB1686" s="35"/>
      <c r="AC1686" s="35"/>
      <c r="AD1686" s="35"/>
      <c r="AE1686" s="35"/>
      <c r="AR1686" s="203" t="s">
        <v>309</v>
      </c>
      <c r="AT1686" s="203" t="s">
        <v>178</v>
      </c>
      <c r="AU1686" s="203" t="s">
        <v>85</v>
      </c>
      <c r="AY1686" s="18" t="s">
        <v>175</v>
      </c>
      <c r="BE1686" s="204">
        <f>IF(N1686="základní",J1686,0)</f>
        <v>0</v>
      </c>
      <c r="BF1686" s="204">
        <f>IF(N1686="snížená",J1686,0)</f>
        <v>0</v>
      </c>
      <c r="BG1686" s="204">
        <f>IF(N1686="zákl. přenesená",J1686,0)</f>
        <v>0</v>
      </c>
      <c r="BH1686" s="204">
        <f>IF(N1686="sníž. přenesená",J1686,0)</f>
        <v>0</v>
      </c>
      <c r="BI1686" s="204">
        <f>IF(N1686="nulová",J1686,0)</f>
        <v>0</v>
      </c>
      <c r="BJ1686" s="18" t="s">
        <v>83</v>
      </c>
      <c r="BK1686" s="204">
        <f>ROUND(I1686*H1686,2)</f>
        <v>0</v>
      </c>
      <c r="BL1686" s="18" t="s">
        <v>309</v>
      </c>
      <c r="BM1686" s="203" t="s">
        <v>1448</v>
      </c>
    </row>
    <row r="1687" spans="1:65" s="2" customFormat="1" ht="11.25">
      <c r="A1687" s="35"/>
      <c r="B1687" s="36"/>
      <c r="C1687" s="37"/>
      <c r="D1687" s="227" t="s">
        <v>193</v>
      </c>
      <c r="E1687" s="37"/>
      <c r="F1687" s="228" t="s">
        <v>1449</v>
      </c>
      <c r="G1687" s="37"/>
      <c r="H1687" s="37"/>
      <c r="I1687" s="229"/>
      <c r="J1687" s="37"/>
      <c r="K1687" s="37"/>
      <c r="L1687" s="40"/>
      <c r="M1687" s="230"/>
      <c r="N1687" s="231"/>
      <c r="O1687" s="72"/>
      <c r="P1687" s="72"/>
      <c r="Q1687" s="72"/>
      <c r="R1687" s="72"/>
      <c r="S1687" s="72"/>
      <c r="T1687" s="73"/>
      <c r="U1687" s="35"/>
      <c r="V1687" s="35"/>
      <c r="W1687" s="35"/>
      <c r="X1687" s="35"/>
      <c r="Y1687" s="35"/>
      <c r="Z1687" s="35"/>
      <c r="AA1687" s="35"/>
      <c r="AB1687" s="35"/>
      <c r="AC1687" s="35"/>
      <c r="AD1687" s="35"/>
      <c r="AE1687" s="35"/>
      <c r="AT1687" s="18" t="s">
        <v>193</v>
      </c>
      <c r="AU1687" s="18" t="s">
        <v>85</v>
      </c>
    </row>
    <row r="1688" spans="1:65" s="13" customFormat="1" ht="22.5">
      <c r="B1688" s="205"/>
      <c r="C1688" s="206"/>
      <c r="D1688" s="207" t="s">
        <v>184</v>
      </c>
      <c r="E1688" s="208" t="s">
        <v>1</v>
      </c>
      <c r="F1688" s="209" t="s">
        <v>1237</v>
      </c>
      <c r="G1688" s="206"/>
      <c r="H1688" s="208" t="s">
        <v>1</v>
      </c>
      <c r="I1688" s="210"/>
      <c r="J1688" s="206"/>
      <c r="K1688" s="206"/>
      <c r="L1688" s="211"/>
      <c r="M1688" s="212"/>
      <c r="N1688" s="213"/>
      <c r="O1688" s="213"/>
      <c r="P1688" s="213"/>
      <c r="Q1688" s="213"/>
      <c r="R1688" s="213"/>
      <c r="S1688" s="213"/>
      <c r="T1688" s="214"/>
      <c r="AT1688" s="215" t="s">
        <v>184</v>
      </c>
      <c r="AU1688" s="215" t="s">
        <v>85</v>
      </c>
      <c r="AV1688" s="13" t="s">
        <v>83</v>
      </c>
      <c r="AW1688" s="13" t="s">
        <v>34</v>
      </c>
      <c r="AX1688" s="13" t="s">
        <v>76</v>
      </c>
      <c r="AY1688" s="215" t="s">
        <v>175</v>
      </c>
    </row>
    <row r="1689" spans="1:65" s="13" customFormat="1" ht="11.25">
      <c r="B1689" s="205"/>
      <c r="C1689" s="206"/>
      <c r="D1689" s="207" t="s">
        <v>184</v>
      </c>
      <c r="E1689" s="208" t="s">
        <v>1</v>
      </c>
      <c r="F1689" s="209" t="s">
        <v>187</v>
      </c>
      <c r="G1689" s="206"/>
      <c r="H1689" s="208" t="s">
        <v>1</v>
      </c>
      <c r="I1689" s="210"/>
      <c r="J1689" s="206"/>
      <c r="K1689" s="206"/>
      <c r="L1689" s="211"/>
      <c r="M1689" s="212"/>
      <c r="N1689" s="213"/>
      <c r="O1689" s="213"/>
      <c r="P1689" s="213"/>
      <c r="Q1689" s="213"/>
      <c r="R1689" s="213"/>
      <c r="S1689" s="213"/>
      <c r="T1689" s="214"/>
      <c r="AT1689" s="215" t="s">
        <v>184</v>
      </c>
      <c r="AU1689" s="215" t="s">
        <v>85</v>
      </c>
      <c r="AV1689" s="13" t="s">
        <v>83</v>
      </c>
      <c r="AW1689" s="13" t="s">
        <v>34</v>
      </c>
      <c r="AX1689" s="13" t="s">
        <v>76</v>
      </c>
      <c r="AY1689" s="215" t="s">
        <v>175</v>
      </c>
    </row>
    <row r="1690" spans="1:65" s="13" customFormat="1" ht="11.25">
      <c r="B1690" s="205"/>
      <c r="C1690" s="206"/>
      <c r="D1690" s="207" t="s">
        <v>184</v>
      </c>
      <c r="E1690" s="208" t="s">
        <v>1</v>
      </c>
      <c r="F1690" s="209" t="s">
        <v>207</v>
      </c>
      <c r="G1690" s="206"/>
      <c r="H1690" s="208" t="s">
        <v>1</v>
      </c>
      <c r="I1690" s="210"/>
      <c r="J1690" s="206"/>
      <c r="K1690" s="206"/>
      <c r="L1690" s="211"/>
      <c r="M1690" s="212"/>
      <c r="N1690" s="213"/>
      <c r="O1690" s="213"/>
      <c r="P1690" s="213"/>
      <c r="Q1690" s="213"/>
      <c r="R1690" s="213"/>
      <c r="S1690" s="213"/>
      <c r="T1690" s="214"/>
      <c r="AT1690" s="215" t="s">
        <v>184</v>
      </c>
      <c r="AU1690" s="215" t="s">
        <v>85</v>
      </c>
      <c r="AV1690" s="13" t="s">
        <v>83</v>
      </c>
      <c r="AW1690" s="13" t="s">
        <v>34</v>
      </c>
      <c r="AX1690" s="13" t="s">
        <v>76</v>
      </c>
      <c r="AY1690" s="215" t="s">
        <v>175</v>
      </c>
    </row>
    <row r="1691" spans="1:65" s="14" customFormat="1" ht="11.25">
      <c r="B1691" s="216"/>
      <c r="C1691" s="217"/>
      <c r="D1691" s="207" t="s">
        <v>184</v>
      </c>
      <c r="E1691" s="218" t="s">
        <v>1</v>
      </c>
      <c r="F1691" s="219" t="s">
        <v>85</v>
      </c>
      <c r="G1691" s="217"/>
      <c r="H1691" s="220">
        <v>2</v>
      </c>
      <c r="I1691" s="221"/>
      <c r="J1691" s="217"/>
      <c r="K1691" s="217"/>
      <c r="L1691" s="222"/>
      <c r="M1691" s="223"/>
      <c r="N1691" s="224"/>
      <c r="O1691" s="224"/>
      <c r="P1691" s="224"/>
      <c r="Q1691" s="224"/>
      <c r="R1691" s="224"/>
      <c r="S1691" s="224"/>
      <c r="T1691" s="225"/>
      <c r="AT1691" s="226" t="s">
        <v>184</v>
      </c>
      <c r="AU1691" s="226" t="s">
        <v>85</v>
      </c>
      <c r="AV1691" s="14" t="s">
        <v>85</v>
      </c>
      <c r="AW1691" s="14" t="s">
        <v>34</v>
      </c>
      <c r="AX1691" s="14" t="s">
        <v>76</v>
      </c>
      <c r="AY1691" s="226" t="s">
        <v>175</v>
      </c>
    </row>
    <row r="1692" spans="1:65" s="13" customFormat="1" ht="11.25">
      <c r="B1692" s="205"/>
      <c r="C1692" s="206"/>
      <c r="D1692" s="207" t="s">
        <v>184</v>
      </c>
      <c r="E1692" s="208" t="s">
        <v>1</v>
      </c>
      <c r="F1692" s="209" t="s">
        <v>187</v>
      </c>
      <c r="G1692" s="206"/>
      <c r="H1692" s="208" t="s">
        <v>1</v>
      </c>
      <c r="I1692" s="210"/>
      <c r="J1692" s="206"/>
      <c r="K1692" s="206"/>
      <c r="L1692" s="211"/>
      <c r="M1692" s="212"/>
      <c r="N1692" s="213"/>
      <c r="O1692" s="213"/>
      <c r="P1692" s="213"/>
      <c r="Q1692" s="213"/>
      <c r="R1692" s="213"/>
      <c r="S1692" s="213"/>
      <c r="T1692" s="214"/>
      <c r="AT1692" s="215" t="s">
        <v>184</v>
      </c>
      <c r="AU1692" s="215" t="s">
        <v>85</v>
      </c>
      <c r="AV1692" s="13" t="s">
        <v>83</v>
      </c>
      <c r="AW1692" s="13" t="s">
        <v>34</v>
      </c>
      <c r="AX1692" s="13" t="s">
        <v>76</v>
      </c>
      <c r="AY1692" s="215" t="s">
        <v>175</v>
      </c>
    </row>
    <row r="1693" spans="1:65" s="13" customFormat="1" ht="11.25">
      <c r="B1693" s="205"/>
      <c r="C1693" s="206"/>
      <c r="D1693" s="207" t="s">
        <v>184</v>
      </c>
      <c r="E1693" s="208" t="s">
        <v>1</v>
      </c>
      <c r="F1693" s="209" t="s">
        <v>215</v>
      </c>
      <c r="G1693" s="206"/>
      <c r="H1693" s="208" t="s">
        <v>1</v>
      </c>
      <c r="I1693" s="210"/>
      <c r="J1693" s="206"/>
      <c r="K1693" s="206"/>
      <c r="L1693" s="211"/>
      <c r="M1693" s="212"/>
      <c r="N1693" s="213"/>
      <c r="O1693" s="213"/>
      <c r="P1693" s="213"/>
      <c r="Q1693" s="213"/>
      <c r="R1693" s="213"/>
      <c r="S1693" s="213"/>
      <c r="T1693" s="214"/>
      <c r="AT1693" s="215" t="s">
        <v>184</v>
      </c>
      <c r="AU1693" s="215" t="s">
        <v>85</v>
      </c>
      <c r="AV1693" s="13" t="s">
        <v>83</v>
      </c>
      <c r="AW1693" s="13" t="s">
        <v>34</v>
      </c>
      <c r="AX1693" s="13" t="s">
        <v>76</v>
      </c>
      <c r="AY1693" s="215" t="s">
        <v>175</v>
      </c>
    </row>
    <row r="1694" spans="1:65" s="14" customFormat="1" ht="11.25">
      <c r="B1694" s="216"/>
      <c r="C1694" s="217"/>
      <c r="D1694" s="207" t="s">
        <v>184</v>
      </c>
      <c r="E1694" s="218" t="s">
        <v>1</v>
      </c>
      <c r="F1694" s="219" t="s">
        <v>209</v>
      </c>
      <c r="G1694" s="217"/>
      <c r="H1694" s="220">
        <v>5</v>
      </c>
      <c r="I1694" s="221"/>
      <c r="J1694" s="217"/>
      <c r="K1694" s="217"/>
      <c r="L1694" s="222"/>
      <c r="M1694" s="223"/>
      <c r="N1694" s="224"/>
      <c r="O1694" s="224"/>
      <c r="P1694" s="224"/>
      <c r="Q1694" s="224"/>
      <c r="R1694" s="224"/>
      <c r="S1694" s="224"/>
      <c r="T1694" s="225"/>
      <c r="AT1694" s="226" t="s">
        <v>184</v>
      </c>
      <c r="AU1694" s="226" t="s">
        <v>85</v>
      </c>
      <c r="AV1694" s="14" t="s">
        <v>85</v>
      </c>
      <c r="AW1694" s="14" t="s">
        <v>34</v>
      </c>
      <c r="AX1694" s="14" t="s">
        <v>76</v>
      </c>
      <c r="AY1694" s="226" t="s">
        <v>175</v>
      </c>
    </row>
    <row r="1695" spans="1:65" s="2" customFormat="1" ht="24.2" customHeight="1">
      <c r="A1695" s="35"/>
      <c r="B1695" s="36"/>
      <c r="C1695" s="254" t="s">
        <v>1450</v>
      </c>
      <c r="D1695" s="254" t="s">
        <v>539</v>
      </c>
      <c r="E1695" s="255" t="s">
        <v>1451</v>
      </c>
      <c r="F1695" s="256" t="s">
        <v>1452</v>
      </c>
      <c r="G1695" s="257" t="s">
        <v>181</v>
      </c>
      <c r="H1695" s="258">
        <v>7</v>
      </c>
      <c r="I1695" s="259"/>
      <c r="J1695" s="260">
        <f>ROUND(I1695*H1695,2)</f>
        <v>0</v>
      </c>
      <c r="K1695" s="256" t="s">
        <v>224</v>
      </c>
      <c r="L1695" s="261"/>
      <c r="M1695" s="262" t="s">
        <v>1</v>
      </c>
      <c r="N1695" s="263" t="s">
        <v>41</v>
      </c>
      <c r="O1695" s="72"/>
      <c r="P1695" s="201">
        <f>O1695*H1695</f>
        <v>0</v>
      </c>
      <c r="Q1695" s="201">
        <v>2.5000000000000001E-3</v>
      </c>
      <c r="R1695" s="201">
        <f>Q1695*H1695</f>
        <v>1.7500000000000002E-2</v>
      </c>
      <c r="S1695" s="201">
        <v>0</v>
      </c>
      <c r="T1695" s="202">
        <f>S1695*H1695</f>
        <v>0</v>
      </c>
      <c r="U1695" s="35"/>
      <c r="V1695" s="35"/>
      <c r="W1695" s="35"/>
      <c r="X1695" s="35"/>
      <c r="Y1695" s="35"/>
      <c r="Z1695" s="35"/>
      <c r="AA1695" s="35"/>
      <c r="AB1695" s="35"/>
      <c r="AC1695" s="35"/>
      <c r="AD1695" s="35"/>
      <c r="AE1695" s="35"/>
      <c r="AR1695" s="203" t="s">
        <v>532</v>
      </c>
      <c r="AT1695" s="203" t="s">
        <v>539</v>
      </c>
      <c r="AU1695" s="203" t="s">
        <v>85</v>
      </c>
      <c r="AY1695" s="18" t="s">
        <v>175</v>
      </c>
      <c r="BE1695" s="204">
        <f>IF(N1695="základní",J1695,0)</f>
        <v>0</v>
      </c>
      <c r="BF1695" s="204">
        <f>IF(N1695="snížená",J1695,0)</f>
        <v>0</v>
      </c>
      <c r="BG1695" s="204">
        <f>IF(N1695="zákl. přenesená",J1695,0)</f>
        <v>0</v>
      </c>
      <c r="BH1695" s="204">
        <f>IF(N1695="sníž. přenesená",J1695,0)</f>
        <v>0</v>
      </c>
      <c r="BI1695" s="204">
        <f>IF(N1695="nulová",J1695,0)</f>
        <v>0</v>
      </c>
      <c r="BJ1695" s="18" t="s">
        <v>83</v>
      </c>
      <c r="BK1695" s="204">
        <f>ROUND(I1695*H1695,2)</f>
        <v>0</v>
      </c>
      <c r="BL1695" s="18" t="s">
        <v>309</v>
      </c>
      <c r="BM1695" s="203" t="s">
        <v>1453</v>
      </c>
    </row>
    <row r="1696" spans="1:65" s="2" customFormat="1" ht="16.5" customHeight="1">
      <c r="A1696" s="35"/>
      <c r="B1696" s="36"/>
      <c r="C1696" s="192" t="s">
        <v>1454</v>
      </c>
      <c r="D1696" s="192" t="s">
        <v>178</v>
      </c>
      <c r="E1696" s="193" t="s">
        <v>1455</v>
      </c>
      <c r="F1696" s="194" t="s">
        <v>1456</v>
      </c>
      <c r="G1696" s="195" t="s">
        <v>181</v>
      </c>
      <c r="H1696" s="196">
        <v>5</v>
      </c>
      <c r="I1696" s="197"/>
      <c r="J1696" s="198">
        <f>ROUND(I1696*H1696,2)</f>
        <v>0</v>
      </c>
      <c r="K1696" s="194" t="s">
        <v>224</v>
      </c>
      <c r="L1696" s="40"/>
      <c r="M1696" s="199" t="s">
        <v>1</v>
      </c>
      <c r="N1696" s="200" t="s">
        <v>41</v>
      </c>
      <c r="O1696" s="72"/>
      <c r="P1696" s="201">
        <f>O1696*H1696</f>
        <v>0</v>
      </c>
      <c r="Q1696" s="201">
        <v>1.0000000000000001E-5</v>
      </c>
      <c r="R1696" s="201">
        <f>Q1696*H1696</f>
        <v>5.0000000000000002E-5</v>
      </c>
      <c r="S1696" s="201">
        <v>0</v>
      </c>
      <c r="T1696" s="202">
        <f>S1696*H1696</f>
        <v>0</v>
      </c>
      <c r="U1696" s="35"/>
      <c r="V1696" s="35"/>
      <c r="W1696" s="35"/>
      <c r="X1696" s="35"/>
      <c r="Y1696" s="35"/>
      <c r="Z1696" s="35"/>
      <c r="AA1696" s="35"/>
      <c r="AB1696" s="35"/>
      <c r="AC1696" s="35"/>
      <c r="AD1696" s="35"/>
      <c r="AE1696" s="35"/>
      <c r="AR1696" s="203" t="s">
        <v>309</v>
      </c>
      <c r="AT1696" s="203" t="s">
        <v>178</v>
      </c>
      <c r="AU1696" s="203" t="s">
        <v>85</v>
      </c>
      <c r="AY1696" s="18" t="s">
        <v>175</v>
      </c>
      <c r="BE1696" s="204">
        <f>IF(N1696="základní",J1696,0)</f>
        <v>0</v>
      </c>
      <c r="BF1696" s="204">
        <f>IF(N1696="snížená",J1696,0)</f>
        <v>0</v>
      </c>
      <c r="BG1696" s="204">
        <f>IF(N1696="zákl. přenesená",J1696,0)</f>
        <v>0</v>
      </c>
      <c r="BH1696" s="204">
        <f>IF(N1696="sníž. přenesená",J1696,0)</f>
        <v>0</v>
      </c>
      <c r="BI1696" s="204">
        <f>IF(N1696="nulová",J1696,0)</f>
        <v>0</v>
      </c>
      <c r="BJ1696" s="18" t="s">
        <v>83</v>
      </c>
      <c r="BK1696" s="204">
        <f>ROUND(I1696*H1696,2)</f>
        <v>0</v>
      </c>
      <c r="BL1696" s="18" t="s">
        <v>309</v>
      </c>
      <c r="BM1696" s="203" t="s">
        <v>1457</v>
      </c>
    </row>
    <row r="1697" spans="1:65" s="2" customFormat="1" ht="11.25">
      <c r="A1697" s="35"/>
      <c r="B1697" s="36"/>
      <c r="C1697" s="37"/>
      <c r="D1697" s="227" t="s">
        <v>193</v>
      </c>
      <c r="E1697" s="37"/>
      <c r="F1697" s="228" t="s">
        <v>1458</v>
      </c>
      <c r="G1697" s="37"/>
      <c r="H1697" s="37"/>
      <c r="I1697" s="229"/>
      <c r="J1697" s="37"/>
      <c r="K1697" s="37"/>
      <c r="L1697" s="40"/>
      <c r="M1697" s="230"/>
      <c r="N1697" s="231"/>
      <c r="O1697" s="72"/>
      <c r="P1697" s="72"/>
      <c r="Q1697" s="72"/>
      <c r="R1697" s="72"/>
      <c r="S1697" s="72"/>
      <c r="T1697" s="73"/>
      <c r="U1697" s="35"/>
      <c r="V1697" s="35"/>
      <c r="W1697" s="35"/>
      <c r="X1697" s="35"/>
      <c r="Y1697" s="35"/>
      <c r="Z1697" s="35"/>
      <c r="AA1697" s="35"/>
      <c r="AB1697" s="35"/>
      <c r="AC1697" s="35"/>
      <c r="AD1697" s="35"/>
      <c r="AE1697" s="35"/>
      <c r="AT1697" s="18" t="s">
        <v>193</v>
      </c>
      <c r="AU1697" s="18" t="s">
        <v>85</v>
      </c>
    </row>
    <row r="1698" spans="1:65" s="13" customFormat="1" ht="22.5">
      <c r="B1698" s="205"/>
      <c r="C1698" s="206"/>
      <c r="D1698" s="207" t="s">
        <v>184</v>
      </c>
      <c r="E1698" s="208" t="s">
        <v>1</v>
      </c>
      <c r="F1698" s="209" t="s">
        <v>1237</v>
      </c>
      <c r="G1698" s="206"/>
      <c r="H1698" s="208" t="s">
        <v>1</v>
      </c>
      <c r="I1698" s="210"/>
      <c r="J1698" s="206"/>
      <c r="K1698" s="206"/>
      <c r="L1698" s="211"/>
      <c r="M1698" s="212"/>
      <c r="N1698" s="213"/>
      <c r="O1698" s="213"/>
      <c r="P1698" s="213"/>
      <c r="Q1698" s="213"/>
      <c r="R1698" s="213"/>
      <c r="S1698" s="213"/>
      <c r="T1698" s="214"/>
      <c r="AT1698" s="215" t="s">
        <v>184</v>
      </c>
      <c r="AU1698" s="215" t="s">
        <v>85</v>
      </c>
      <c r="AV1698" s="13" t="s">
        <v>83</v>
      </c>
      <c r="AW1698" s="13" t="s">
        <v>34</v>
      </c>
      <c r="AX1698" s="13" t="s">
        <v>76</v>
      </c>
      <c r="AY1698" s="215" t="s">
        <v>175</v>
      </c>
    </row>
    <row r="1699" spans="1:65" s="13" customFormat="1" ht="11.25">
      <c r="B1699" s="205"/>
      <c r="C1699" s="206"/>
      <c r="D1699" s="207" t="s">
        <v>184</v>
      </c>
      <c r="E1699" s="208" t="s">
        <v>1</v>
      </c>
      <c r="F1699" s="209" t="s">
        <v>187</v>
      </c>
      <c r="G1699" s="206"/>
      <c r="H1699" s="208" t="s">
        <v>1</v>
      </c>
      <c r="I1699" s="210"/>
      <c r="J1699" s="206"/>
      <c r="K1699" s="206"/>
      <c r="L1699" s="211"/>
      <c r="M1699" s="212"/>
      <c r="N1699" s="213"/>
      <c r="O1699" s="213"/>
      <c r="P1699" s="213"/>
      <c r="Q1699" s="213"/>
      <c r="R1699" s="213"/>
      <c r="S1699" s="213"/>
      <c r="T1699" s="214"/>
      <c r="AT1699" s="215" t="s">
        <v>184</v>
      </c>
      <c r="AU1699" s="215" t="s">
        <v>85</v>
      </c>
      <c r="AV1699" s="13" t="s">
        <v>83</v>
      </c>
      <c r="AW1699" s="13" t="s">
        <v>34</v>
      </c>
      <c r="AX1699" s="13" t="s">
        <v>76</v>
      </c>
      <c r="AY1699" s="215" t="s">
        <v>175</v>
      </c>
    </row>
    <row r="1700" spans="1:65" s="13" customFormat="1" ht="11.25">
      <c r="B1700" s="205"/>
      <c r="C1700" s="206"/>
      <c r="D1700" s="207" t="s">
        <v>184</v>
      </c>
      <c r="E1700" s="208" t="s">
        <v>1</v>
      </c>
      <c r="F1700" s="209" t="s">
        <v>207</v>
      </c>
      <c r="G1700" s="206"/>
      <c r="H1700" s="208" t="s">
        <v>1</v>
      </c>
      <c r="I1700" s="210"/>
      <c r="J1700" s="206"/>
      <c r="K1700" s="206"/>
      <c r="L1700" s="211"/>
      <c r="M1700" s="212"/>
      <c r="N1700" s="213"/>
      <c r="O1700" s="213"/>
      <c r="P1700" s="213"/>
      <c r="Q1700" s="213"/>
      <c r="R1700" s="213"/>
      <c r="S1700" s="213"/>
      <c r="T1700" s="214"/>
      <c r="AT1700" s="215" t="s">
        <v>184</v>
      </c>
      <c r="AU1700" s="215" t="s">
        <v>85</v>
      </c>
      <c r="AV1700" s="13" t="s">
        <v>83</v>
      </c>
      <c r="AW1700" s="13" t="s">
        <v>34</v>
      </c>
      <c r="AX1700" s="13" t="s">
        <v>76</v>
      </c>
      <c r="AY1700" s="215" t="s">
        <v>175</v>
      </c>
    </row>
    <row r="1701" spans="1:65" s="14" customFormat="1" ht="11.25">
      <c r="B1701" s="216"/>
      <c r="C1701" s="217"/>
      <c r="D1701" s="207" t="s">
        <v>184</v>
      </c>
      <c r="E1701" s="218" t="s">
        <v>1</v>
      </c>
      <c r="F1701" s="219" t="s">
        <v>83</v>
      </c>
      <c r="G1701" s="217"/>
      <c r="H1701" s="220">
        <v>1</v>
      </c>
      <c r="I1701" s="221"/>
      <c r="J1701" s="217"/>
      <c r="K1701" s="217"/>
      <c r="L1701" s="222"/>
      <c r="M1701" s="223"/>
      <c r="N1701" s="224"/>
      <c r="O1701" s="224"/>
      <c r="P1701" s="224"/>
      <c r="Q1701" s="224"/>
      <c r="R1701" s="224"/>
      <c r="S1701" s="224"/>
      <c r="T1701" s="225"/>
      <c r="AT1701" s="226" t="s">
        <v>184</v>
      </c>
      <c r="AU1701" s="226" t="s">
        <v>85</v>
      </c>
      <c r="AV1701" s="14" t="s">
        <v>85</v>
      </c>
      <c r="AW1701" s="14" t="s">
        <v>34</v>
      </c>
      <c r="AX1701" s="14" t="s">
        <v>76</v>
      </c>
      <c r="AY1701" s="226" t="s">
        <v>175</v>
      </c>
    </row>
    <row r="1702" spans="1:65" s="13" customFormat="1" ht="11.25">
      <c r="B1702" s="205"/>
      <c r="C1702" s="206"/>
      <c r="D1702" s="207" t="s">
        <v>184</v>
      </c>
      <c r="E1702" s="208" t="s">
        <v>1</v>
      </c>
      <c r="F1702" s="209" t="s">
        <v>187</v>
      </c>
      <c r="G1702" s="206"/>
      <c r="H1702" s="208" t="s">
        <v>1</v>
      </c>
      <c r="I1702" s="210"/>
      <c r="J1702" s="206"/>
      <c r="K1702" s="206"/>
      <c r="L1702" s="211"/>
      <c r="M1702" s="212"/>
      <c r="N1702" s="213"/>
      <c r="O1702" s="213"/>
      <c r="P1702" s="213"/>
      <c r="Q1702" s="213"/>
      <c r="R1702" s="213"/>
      <c r="S1702" s="213"/>
      <c r="T1702" s="214"/>
      <c r="AT1702" s="215" t="s">
        <v>184</v>
      </c>
      <c r="AU1702" s="215" t="s">
        <v>85</v>
      </c>
      <c r="AV1702" s="13" t="s">
        <v>83</v>
      </c>
      <c r="AW1702" s="13" t="s">
        <v>34</v>
      </c>
      <c r="AX1702" s="13" t="s">
        <v>76</v>
      </c>
      <c r="AY1702" s="215" t="s">
        <v>175</v>
      </c>
    </row>
    <row r="1703" spans="1:65" s="13" customFormat="1" ht="11.25">
      <c r="B1703" s="205"/>
      <c r="C1703" s="206"/>
      <c r="D1703" s="207" t="s">
        <v>184</v>
      </c>
      <c r="E1703" s="208" t="s">
        <v>1</v>
      </c>
      <c r="F1703" s="209" t="s">
        <v>215</v>
      </c>
      <c r="G1703" s="206"/>
      <c r="H1703" s="208" t="s">
        <v>1</v>
      </c>
      <c r="I1703" s="210"/>
      <c r="J1703" s="206"/>
      <c r="K1703" s="206"/>
      <c r="L1703" s="211"/>
      <c r="M1703" s="212"/>
      <c r="N1703" s="213"/>
      <c r="O1703" s="213"/>
      <c r="P1703" s="213"/>
      <c r="Q1703" s="213"/>
      <c r="R1703" s="213"/>
      <c r="S1703" s="213"/>
      <c r="T1703" s="214"/>
      <c r="AT1703" s="215" t="s">
        <v>184</v>
      </c>
      <c r="AU1703" s="215" t="s">
        <v>85</v>
      </c>
      <c r="AV1703" s="13" t="s">
        <v>83</v>
      </c>
      <c r="AW1703" s="13" t="s">
        <v>34</v>
      </c>
      <c r="AX1703" s="13" t="s">
        <v>76</v>
      </c>
      <c r="AY1703" s="215" t="s">
        <v>175</v>
      </c>
    </row>
    <row r="1704" spans="1:65" s="14" customFormat="1" ht="11.25">
      <c r="B1704" s="216"/>
      <c r="C1704" s="217"/>
      <c r="D1704" s="207" t="s">
        <v>184</v>
      </c>
      <c r="E1704" s="218" t="s">
        <v>1</v>
      </c>
      <c r="F1704" s="219" t="s">
        <v>182</v>
      </c>
      <c r="G1704" s="217"/>
      <c r="H1704" s="220">
        <v>4</v>
      </c>
      <c r="I1704" s="221"/>
      <c r="J1704" s="217"/>
      <c r="K1704" s="217"/>
      <c r="L1704" s="222"/>
      <c r="M1704" s="223"/>
      <c r="N1704" s="224"/>
      <c r="O1704" s="224"/>
      <c r="P1704" s="224"/>
      <c r="Q1704" s="224"/>
      <c r="R1704" s="224"/>
      <c r="S1704" s="224"/>
      <c r="T1704" s="225"/>
      <c r="AT1704" s="226" t="s">
        <v>184</v>
      </c>
      <c r="AU1704" s="226" t="s">
        <v>85</v>
      </c>
      <c r="AV1704" s="14" t="s">
        <v>85</v>
      </c>
      <c r="AW1704" s="14" t="s">
        <v>34</v>
      </c>
      <c r="AX1704" s="14" t="s">
        <v>76</v>
      </c>
      <c r="AY1704" s="226" t="s">
        <v>175</v>
      </c>
    </row>
    <row r="1705" spans="1:65" s="2" customFormat="1" ht="24.2" customHeight="1">
      <c r="A1705" s="35"/>
      <c r="B1705" s="36"/>
      <c r="C1705" s="254" t="s">
        <v>1459</v>
      </c>
      <c r="D1705" s="254" t="s">
        <v>539</v>
      </c>
      <c r="E1705" s="255" t="s">
        <v>1460</v>
      </c>
      <c r="F1705" s="256" t="s">
        <v>1461</v>
      </c>
      <c r="G1705" s="257" t="s">
        <v>181</v>
      </c>
      <c r="H1705" s="258">
        <v>5</v>
      </c>
      <c r="I1705" s="259"/>
      <c r="J1705" s="260">
        <f>ROUND(I1705*H1705,2)</f>
        <v>0</v>
      </c>
      <c r="K1705" s="256" t="s">
        <v>224</v>
      </c>
      <c r="L1705" s="261"/>
      <c r="M1705" s="262" t="s">
        <v>1</v>
      </c>
      <c r="N1705" s="263" t="s">
        <v>41</v>
      </c>
      <c r="O1705" s="72"/>
      <c r="P1705" s="201">
        <f>O1705*H1705</f>
        <v>0</v>
      </c>
      <c r="Q1705" s="201">
        <v>6.7000000000000002E-3</v>
      </c>
      <c r="R1705" s="201">
        <f>Q1705*H1705</f>
        <v>3.3500000000000002E-2</v>
      </c>
      <c r="S1705" s="201">
        <v>0</v>
      </c>
      <c r="T1705" s="202">
        <f>S1705*H1705</f>
        <v>0</v>
      </c>
      <c r="U1705" s="35"/>
      <c r="V1705" s="35"/>
      <c r="W1705" s="35"/>
      <c r="X1705" s="35"/>
      <c r="Y1705" s="35"/>
      <c r="Z1705" s="35"/>
      <c r="AA1705" s="35"/>
      <c r="AB1705" s="35"/>
      <c r="AC1705" s="35"/>
      <c r="AD1705" s="35"/>
      <c r="AE1705" s="35"/>
      <c r="AR1705" s="203" t="s">
        <v>532</v>
      </c>
      <c r="AT1705" s="203" t="s">
        <v>539</v>
      </c>
      <c r="AU1705" s="203" t="s">
        <v>85</v>
      </c>
      <c r="AY1705" s="18" t="s">
        <v>175</v>
      </c>
      <c r="BE1705" s="204">
        <f>IF(N1705="základní",J1705,0)</f>
        <v>0</v>
      </c>
      <c r="BF1705" s="204">
        <f>IF(N1705="snížená",J1705,0)</f>
        <v>0</v>
      </c>
      <c r="BG1705" s="204">
        <f>IF(N1705="zákl. přenesená",J1705,0)</f>
        <v>0</v>
      </c>
      <c r="BH1705" s="204">
        <f>IF(N1705="sníž. přenesená",J1705,0)</f>
        <v>0</v>
      </c>
      <c r="BI1705" s="204">
        <f>IF(N1705="nulová",J1705,0)</f>
        <v>0</v>
      </c>
      <c r="BJ1705" s="18" t="s">
        <v>83</v>
      </c>
      <c r="BK1705" s="204">
        <f>ROUND(I1705*H1705,2)</f>
        <v>0</v>
      </c>
      <c r="BL1705" s="18" t="s">
        <v>309</v>
      </c>
      <c r="BM1705" s="203" t="s">
        <v>1462</v>
      </c>
    </row>
    <row r="1706" spans="1:65" s="2" customFormat="1" ht="16.5" customHeight="1">
      <c r="A1706" s="35"/>
      <c r="B1706" s="36"/>
      <c r="C1706" s="192" t="s">
        <v>1463</v>
      </c>
      <c r="D1706" s="192" t="s">
        <v>178</v>
      </c>
      <c r="E1706" s="193" t="s">
        <v>1464</v>
      </c>
      <c r="F1706" s="194" t="s">
        <v>1465</v>
      </c>
      <c r="G1706" s="195" t="s">
        <v>181</v>
      </c>
      <c r="H1706" s="196">
        <v>12</v>
      </c>
      <c r="I1706" s="197"/>
      <c r="J1706" s="198">
        <f>ROUND(I1706*H1706,2)</f>
        <v>0</v>
      </c>
      <c r="K1706" s="194" t="s">
        <v>224</v>
      </c>
      <c r="L1706" s="40"/>
      <c r="M1706" s="199" t="s">
        <v>1</v>
      </c>
      <c r="N1706" s="200" t="s">
        <v>41</v>
      </c>
      <c r="O1706" s="72"/>
      <c r="P1706" s="201">
        <f>O1706*H1706</f>
        <v>0</v>
      </c>
      <c r="Q1706" s="201">
        <v>1.0000000000000001E-5</v>
      </c>
      <c r="R1706" s="201">
        <f>Q1706*H1706</f>
        <v>1.2000000000000002E-4</v>
      </c>
      <c r="S1706" s="201">
        <v>0</v>
      </c>
      <c r="T1706" s="202">
        <f>S1706*H1706</f>
        <v>0</v>
      </c>
      <c r="U1706" s="35"/>
      <c r="V1706" s="35"/>
      <c r="W1706" s="35"/>
      <c r="X1706" s="35"/>
      <c r="Y1706" s="35"/>
      <c r="Z1706" s="35"/>
      <c r="AA1706" s="35"/>
      <c r="AB1706" s="35"/>
      <c r="AC1706" s="35"/>
      <c r="AD1706" s="35"/>
      <c r="AE1706" s="35"/>
      <c r="AR1706" s="203" t="s">
        <v>309</v>
      </c>
      <c r="AT1706" s="203" t="s">
        <v>178</v>
      </c>
      <c r="AU1706" s="203" t="s">
        <v>85</v>
      </c>
      <c r="AY1706" s="18" t="s">
        <v>175</v>
      </c>
      <c r="BE1706" s="204">
        <f>IF(N1706="základní",J1706,0)</f>
        <v>0</v>
      </c>
      <c r="BF1706" s="204">
        <f>IF(N1706="snížená",J1706,0)</f>
        <v>0</v>
      </c>
      <c r="BG1706" s="204">
        <f>IF(N1706="zákl. přenesená",J1706,0)</f>
        <v>0</v>
      </c>
      <c r="BH1706" s="204">
        <f>IF(N1706="sníž. přenesená",J1706,0)</f>
        <v>0</v>
      </c>
      <c r="BI1706" s="204">
        <f>IF(N1706="nulová",J1706,0)</f>
        <v>0</v>
      </c>
      <c r="BJ1706" s="18" t="s">
        <v>83</v>
      </c>
      <c r="BK1706" s="204">
        <f>ROUND(I1706*H1706,2)</f>
        <v>0</v>
      </c>
      <c r="BL1706" s="18" t="s">
        <v>309</v>
      </c>
      <c r="BM1706" s="203" t="s">
        <v>1466</v>
      </c>
    </row>
    <row r="1707" spans="1:65" s="2" customFormat="1" ht="11.25">
      <c r="A1707" s="35"/>
      <c r="B1707" s="36"/>
      <c r="C1707" s="37"/>
      <c r="D1707" s="227" t="s">
        <v>193</v>
      </c>
      <c r="E1707" s="37"/>
      <c r="F1707" s="228" t="s">
        <v>1467</v>
      </c>
      <c r="G1707" s="37"/>
      <c r="H1707" s="37"/>
      <c r="I1707" s="229"/>
      <c r="J1707" s="37"/>
      <c r="K1707" s="37"/>
      <c r="L1707" s="40"/>
      <c r="M1707" s="230"/>
      <c r="N1707" s="231"/>
      <c r="O1707" s="72"/>
      <c r="P1707" s="72"/>
      <c r="Q1707" s="72"/>
      <c r="R1707" s="72"/>
      <c r="S1707" s="72"/>
      <c r="T1707" s="73"/>
      <c r="U1707" s="35"/>
      <c r="V1707" s="35"/>
      <c r="W1707" s="35"/>
      <c r="X1707" s="35"/>
      <c r="Y1707" s="35"/>
      <c r="Z1707" s="35"/>
      <c r="AA1707" s="35"/>
      <c r="AB1707" s="35"/>
      <c r="AC1707" s="35"/>
      <c r="AD1707" s="35"/>
      <c r="AE1707" s="35"/>
      <c r="AT1707" s="18" t="s">
        <v>193</v>
      </c>
      <c r="AU1707" s="18" t="s">
        <v>85</v>
      </c>
    </row>
    <row r="1708" spans="1:65" s="13" customFormat="1" ht="22.5">
      <c r="B1708" s="205"/>
      <c r="C1708" s="206"/>
      <c r="D1708" s="207" t="s">
        <v>184</v>
      </c>
      <c r="E1708" s="208" t="s">
        <v>1</v>
      </c>
      <c r="F1708" s="209" t="s">
        <v>1237</v>
      </c>
      <c r="G1708" s="206"/>
      <c r="H1708" s="208" t="s">
        <v>1</v>
      </c>
      <c r="I1708" s="210"/>
      <c r="J1708" s="206"/>
      <c r="K1708" s="206"/>
      <c r="L1708" s="211"/>
      <c r="M1708" s="212"/>
      <c r="N1708" s="213"/>
      <c r="O1708" s="213"/>
      <c r="P1708" s="213"/>
      <c r="Q1708" s="213"/>
      <c r="R1708" s="213"/>
      <c r="S1708" s="213"/>
      <c r="T1708" s="214"/>
      <c r="AT1708" s="215" t="s">
        <v>184</v>
      </c>
      <c r="AU1708" s="215" t="s">
        <v>85</v>
      </c>
      <c r="AV1708" s="13" t="s">
        <v>83</v>
      </c>
      <c r="AW1708" s="13" t="s">
        <v>34</v>
      </c>
      <c r="AX1708" s="13" t="s">
        <v>76</v>
      </c>
      <c r="AY1708" s="215" t="s">
        <v>175</v>
      </c>
    </row>
    <row r="1709" spans="1:65" s="13" customFormat="1" ht="11.25">
      <c r="B1709" s="205"/>
      <c r="C1709" s="206"/>
      <c r="D1709" s="207" t="s">
        <v>184</v>
      </c>
      <c r="E1709" s="208" t="s">
        <v>1</v>
      </c>
      <c r="F1709" s="209" t="s">
        <v>187</v>
      </c>
      <c r="G1709" s="206"/>
      <c r="H1709" s="208" t="s">
        <v>1</v>
      </c>
      <c r="I1709" s="210"/>
      <c r="J1709" s="206"/>
      <c r="K1709" s="206"/>
      <c r="L1709" s="211"/>
      <c r="M1709" s="212"/>
      <c r="N1709" s="213"/>
      <c r="O1709" s="213"/>
      <c r="P1709" s="213"/>
      <c r="Q1709" s="213"/>
      <c r="R1709" s="213"/>
      <c r="S1709" s="213"/>
      <c r="T1709" s="214"/>
      <c r="AT1709" s="215" t="s">
        <v>184</v>
      </c>
      <c r="AU1709" s="215" t="s">
        <v>85</v>
      </c>
      <c r="AV1709" s="13" t="s">
        <v>83</v>
      </c>
      <c r="AW1709" s="13" t="s">
        <v>34</v>
      </c>
      <c r="AX1709" s="13" t="s">
        <v>76</v>
      </c>
      <c r="AY1709" s="215" t="s">
        <v>175</v>
      </c>
    </row>
    <row r="1710" spans="1:65" s="14" customFormat="1" ht="11.25">
      <c r="B1710" s="216"/>
      <c r="C1710" s="217"/>
      <c r="D1710" s="207" t="s">
        <v>184</v>
      </c>
      <c r="E1710" s="218" t="s">
        <v>1</v>
      </c>
      <c r="F1710" s="219" t="s">
        <v>8</v>
      </c>
      <c r="G1710" s="217"/>
      <c r="H1710" s="220">
        <v>12</v>
      </c>
      <c r="I1710" s="221"/>
      <c r="J1710" s="217"/>
      <c r="K1710" s="217"/>
      <c r="L1710" s="222"/>
      <c r="M1710" s="223"/>
      <c r="N1710" s="224"/>
      <c r="O1710" s="224"/>
      <c r="P1710" s="224"/>
      <c r="Q1710" s="224"/>
      <c r="R1710" s="224"/>
      <c r="S1710" s="224"/>
      <c r="T1710" s="225"/>
      <c r="AT1710" s="226" t="s">
        <v>184</v>
      </c>
      <c r="AU1710" s="226" t="s">
        <v>85</v>
      </c>
      <c r="AV1710" s="14" t="s">
        <v>85</v>
      </c>
      <c r="AW1710" s="14" t="s">
        <v>34</v>
      </c>
      <c r="AX1710" s="14" t="s">
        <v>76</v>
      </c>
      <c r="AY1710" s="226" t="s">
        <v>175</v>
      </c>
    </row>
    <row r="1711" spans="1:65" s="2" customFormat="1" ht="16.5" customHeight="1">
      <c r="A1711" s="35"/>
      <c r="B1711" s="36"/>
      <c r="C1711" s="254" t="s">
        <v>1468</v>
      </c>
      <c r="D1711" s="254" t="s">
        <v>539</v>
      </c>
      <c r="E1711" s="255" t="s">
        <v>1469</v>
      </c>
      <c r="F1711" s="256" t="s">
        <v>1470</v>
      </c>
      <c r="G1711" s="257" t="s">
        <v>181</v>
      </c>
      <c r="H1711" s="258">
        <v>12</v>
      </c>
      <c r="I1711" s="259"/>
      <c r="J1711" s="260">
        <f>ROUND(I1711*H1711,2)</f>
        <v>0</v>
      </c>
      <c r="K1711" s="256" t="s">
        <v>1</v>
      </c>
      <c r="L1711" s="261"/>
      <c r="M1711" s="262" t="s">
        <v>1</v>
      </c>
      <c r="N1711" s="263" t="s">
        <v>41</v>
      </c>
      <c r="O1711" s="72"/>
      <c r="P1711" s="201">
        <f>O1711*H1711</f>
        <v>0</v>
      </c>
      <c r="Q1711" s="201">
        <v>8.9999999999999998E-4</v>
      </c>
      <c r="R1711" s="201">
        <f>Q1711*H1711</f>
        <v>1.0800000000000001E-2</v>
      </c>
      <c r="S1711" s="201">
        <v>0</v>
      </c>
      <c r="T1711" s="202">
        <f>S1711*H1711</f>
        <v>0</v>
      </c>
      <c r="U1711" s="35"/>
      <c r="V1711" s="35"/>
      <c r="W1711" s="35"/>
      <c r="X1711" s="35"/>
      <c r="Y1711" s="35"/>
      <c r="Z1711" s="35"/>
      <c r="AA1711" s="35"/>
      <c r="AB1711" s="35"/>
      <c r="AC1711" s="35"/>
      <c r="AD1711" s="35"/>
      <c r="AE1711" s="35"/>
      <c r="AR1711" s="203" t="s">
        <v>532</v>
      </c>
      <c r="AT1711" s="203" t="s">
        <v>539</v>
      </c>
      <c r="AU1711" s="203" t="s">
        <v>85</v>
      </c>
      <c r="AY1711" s="18" t="s">
        <v>175</v>
      </c>
      <c r="BE1711" s="204">
        <f>IF(N1711="základní",J1711,0)</f>
        <v>0</v>
      </c>
      <c r="BF1711" s="204">
        <f>IF(N1711="snížená",J1711,0)</f>
        <v>0</v>
      </c>
      <c r="BG1711" s="204">
        <f>IF(N1711="zákl. přenesená",J1711,0)</f>
        <v>0</v>
      </c>
      <c r="BH1711" s="204">
        <f>IF(N1711="sníž. přenesená",J1711,0)</f>
        <v>0</v>
      </c>
      <c r="BI1711" s="204">
        <f>IF(N1711="nulová",J1711,0)</f>
        <v>0</v>
      </c>
      <c r="BJ1711" s="18" t="s">
        <v>83</v>
      </c>
      <c r="BK1711" s="204">
        <f>ROUND(I1711*H1711,2)</f>
        <v>0</v>
      </c>
      <c r="BL1711" s="18" t="s">
        <v>309</v>
      </c>
      <c r="BM1711" s="203" t="s">
        <v>1471</v>
      </c>
    </row>
    <row r="1712" spans="1:65" s="2" customFormat="1" ht="24.2" customHeight="1">
      <c r="A1712" s="35"/>
      <c r="B1712" s="36"/>
      <c r="C1712" s="192" t="s">
        <v>1472</v>
      </c>
      <c r="D1712" s="192" t="s">
        <v>178</v>
      </c>
      <c r="E1712" s="193" t="s">
        <v>1473</v>
      </c>
      <c r="F1712" s="194" t="s">
        <v>1474</v>
      </c>
      <c r="G1712" s="195" t="s">
        <v>242</v>
      </c>
      <c r="H1712" s="196">
        <v>20.440000000000001</v>
      </c>
      <c r="I1712" s="197"/>
      <c r="J1712" s="198">
        <f>ROUND(I1712*H1712,2)</f>
        <v>0</v>
      </c>
      <c r="K1712" s="194" t="s">
        <v>224</v>
      </c>
      <c r="L1712" s="40"/>
      <c r="M1712" s="199" t="s">
        <v>1</v>
      </c>
      <c r="N1712" s="200" t="s">
        <v>41</v>
      </c>
      <c r="O1712" s="72"/>
      <c r="P1712" s="201">
        <f>O1712*H1712</f>
        <v>0</v>
      </c>
      <c r="Q1712" s="201">
        <v>0</v>
      </c>
      <c r="R1712" s="201">
        <f>Q1712*H1712</f>
        <v>0</v>
      </c>
      <c r="S1712" s="201">
        <v>0</v>
      </c>
      <c r="T1712" s="202">
        <f>S1712*H1712</f>
        <v>0</v>
      </c>
      <c r="U1712" s="35"/>
      <c r="V1712" s="35"/>
      <c r="W1712" s="35"/>
      <c r="X1712" s="35"/>
      <c r="Y1712" s="35"/>
      <c r="Z1712" s="35"/>
      <c r="AA1712" s="35"/>
      <c r="AB1712" s="35"/>
      <c r="AC1712" s="35"/>
      <c r="AD1712" s="35"/>
      <c r="AE1712" s="35"/>
      <c r="AR1712" s="203" t="s">
        <v>309</v>
      </c>
      <c r="AT1712" s="203" t="s">
        <v>178</v>
      </c>
      <c r="AU1712" s="203" t="s">
        <v>85</v>
      </c>
      <c r="AY1712" s="18" t="s">
        <v>175</v>
      </c>
      <c r="BE1712" s="204">
        <f>IF(N1712="základní",J1712,0)</f>
        <v>0</v>
      </c>
      <c r="BF1712" s="204">
        <f>IF(N1712="snížená",J1712,0)</f>
        <v>0</v>
      </c>
      <c r="BG1712" s="204">
        <f>IF(N1712="zákl. přenesená",J1712,0)</f>
        <v>0</v>
      </c>
      <c r="BH1712" s="204">
        <f>IF(N1712="sníž. přenesená",J1712,0)</f>
        <v>0</v>
      </c>
      <c r="BI1712" s="204">
        <f>IF(N1712="nulová",J1712,0)</f>
        <v>0</v>
      </c>
      <c r="BJ1712" s="18" t="s">
        <v>83</v>
      </c>
      <c r="BK1712" s="204">
        <f>ROUND(I1712*H1712,2)</f>
        <v>0</v>
      </c>
      <c r="BL1712" s="18" t="s">
        <v>309</v>
      </c>
      <c r="BM1712" s="203" t="s">
        <v>1475</v>
      </c>
    </row>
    <row r="1713" spans="1:65" s="2" customFormat="1" ht="11.25">
      <c r="A1713" s="35"/>
      <c r="B1713" s="36"/>
      <c r="C1713" s="37"/>
      <c r="D1713" s="227" t="s">
        <v>193</v>
      </c>
      <c r="E1713" s="37"/>
      <c r="F1713" s="228" t="s">
        <v>1476</v>
      </c>
      <c r="G1713" s="37"/>
      <c r="H1713" s="37"/>
      <c r="I1713" s="229"/>
      <c r="J1713" s="37"/>
      <c r="K1713" s="37"/>
      <c r="L1713" s="40"/>
      <c r="M1713" s="230"/>
      <c r="N1713" s="231"/>
      <c r="O1713" s="72"/>
      <c r="P1713" s="72"/>
      <c r="Q1713" s="72"/>
      <c r="R1713" s="72"/>
      <c r="S1713" s="72"/>
      <c r="T1713" s="73"/>
      <c r="U1713" s="35"/>
      <c r="V1713" s="35"/>
      <c r="W1713" s="35"/>
      <c r="X1713" s="35"/>
      <c r="Y1713" s="35"/>
      <c r="Z1713" s="35"/>
      <c r="AA1713" s="35"/>
      <c r="AB1713" s="35"/>
      <c r="AC1713" s="35"/>
      <c r="AD1713" s="35"/>
      <c r="AE1713" s="35"/>
      <c r="AT1713" s="18" t="s">
        <v>193</v>
      </c>
      <c r="AU1713" s="18" t="s">
        <v>85</v>
      </c>
    </row>
    <row r="1714" spans="1:65" s="13" customFormat="1" ht="22.5">
      <c r="B1714" s="205"/>
      <c r="C1714" s="206"/>
      <c r="D1714" s="207" t="s">
        <v>184</v>
      </c>
      <c r="E1714" s="208" t="s">
        <v>1</v>
      </c>
      <c r="F1714" s="209" t="s">
        <v>597</v>
      </c>
      <c r="G1714" s="206"/>
      <c r="H1714" s="208" t="s">
        <v>1</v>
      </c>
      <c r="I1714" s="210"/>
      <c r="J1714" s="206"/>
      <c r="K1714" s="206"/>
      <c r="L1714" s="211"/>
      <c r="M1714" s="212"/>
      <c r="N1714" s="213"/>
      <c r="O1714" s="213"/>
      <c r="P1714" s="213"/>
      <c r="Q1714" s="213"/>
      <c r="R1714" s="213"/>
      <c r="S1714" s="213"/>
      <c r="T1714" s="214"/>
      <c r="AT1714" s="215" t="s">
        <v>184</v>
      </c>
      <c r="AU1714" s="215" t="s">
        <v>85</v>
      </c>
      <c r="AV1714" s="13" t="s">
        <v>83</v>
      </c>
      <c r="AW1714" s="13" t="s">
        <v>34</v>
      </c>
      <c r="AX1714" s="13" t="s">
        <v>76</v>
      </c>
      <c r="AY1714" s="215" t="s">
        <v>175</v>
      </c>
    </row>
    <row r="1715" spans="1:65" s="13" customFormat="1" ht="11.25">
      <c r="B1715" s="205"/>
      <c r="C1715" s="206"/>
      <c r="D1715" s="207" t="s">
        <v>184</v>
      </c>
      <c r="E1715" s="208" t="s">
        <v>1</v>
      </c>
      <c r="F1715" s="209" t="s">
        <v>187</v>
      </c>
      <c r="G1715" s="206"/>
      <c r="H1715" s="208" t="s">
        <v>1</v>
      </c>
      <c r="I1715" s="210"/>
      <c r="J1715" s="206"/>
      <c r="K1715" s="206"/>
      <c r="L1715" s="211"/>
      <c r="M1715" s="212"/>
      <c r="N1715" s="213"/>
      <c r="O1715" s="213"/>
      <c r="P1715" s="213"/>
      <c r="Q1715" s="213"/>
      <c r="R1715" s="213"/>
      <c r="S1715" s="213"/>
      <c r="T1715" s="214"/>
      <c r="AT1715" s="215" t="s">
        <v>184</v>
      </c>
      <c r="AU1715" s="215" t="s">
        <v>85</v>
      </c>
      <c r="AV1715" s="13" t="s">
        <v>83</v>
      </c>
      <c r="AW1715" s="13" t="s">
        <v>34</v>
      </c>
      <c r="AX1715" s="13" t="s">
        <v>76</v>
      </c>
      <c r="AY1715" s="215" t="s">
        <v>175</v>
      </c>
    </row>
    <row r="1716" spans="1:65" s="13" customFormat="1" ht="11.25">
      <c r="B1716" s="205"/>
      <c r="C1716" s="206"/>
      <c r="D1716" s="207" t="s">
        <v>184</v>
      </c>
      <c r="E1716" s="208" t="s">
        <v>1</v>
      </c>
      <c r="F1716" s="209" t="s">
        <v>1477</v>
      </c>
      <c r="G1716" s="206"/>
      <c r="H1716" s="208" t="s">
        <v>1</v>
      </c>
      <c r="I1716" s="210"/>
      <c r="J1716" s="206"/>
      <c r="K1716" s="206"/>
      <c r="L1716" s="211"/>
      <c r="M1716" s="212"/>
      <c r="N1716" s="213"/>
      <c r="O1716" s="213"/>
      <c r="P1716" s="213"/>
      <c r="Q1716" s="213"/>
      <c r="R1716" s="213"/>
      <c r="S1716" s="213"/>
      <c r="T1716" s="214"/>
      <c r="AT1716" s="215" t="s">
        <v>184</v>
      </c>
      <c r="AU1716" s="215" t="s">
        <v>85</v>
      </c>
      <c r="AV1716" s="13" t="s">
        <v>83</v>
      </c>
      <c r="AW1716" s="13" t="s">
        <v>34</v>
      </c>
      <c r="AX1716" s="13" t="s">
        <v>76</v>
      </c>
      <c r="AY1716" s="215" t="s">
        <v>175</v>
      </c>
    </row>
    <row r="1717" spans="1:65" s="13" customFormat="1" ht="11.25">
      <c r="B1717" s="205"/>
      <c r="C1717" s="206"/>
      <c r="D1717" s="207" t="s">
        <v>184</v>
      </c>
      <c r="E1717" s="208" t="s">
        <v>1</v>
      </c>
      <c r="F1717" s="209" t="s">
        <v>215</v>
      </c>
      <c r="G1717" s="206"/>
      <c r="H1717" s="208" t="s">
        <v>1</v>
      </c>
      <c r="I1717" s="210"/>
      <c r="J1717" s="206"/>
      <c r="K1717" s="206"/>
      <c r="L1717" s="211"/>
      <c r="M1717" s="212"/>
      <c r="N1717" s="213"/>
      <c r="O1717" s="213"/>
      <c r="P1717" s="213"/>
      <c r="Q1717" s="213"/>
      <c r="R1717" s="213"/>
      <c r="S1717" s="213"/>
      <c r="T1717" s="214"/>
      <c r="AT1717" s="215" t="s">
        <v>184</v>
      </c>
      <c r="AU1717" s="215" t="s">
        <v>85</v>
      </c>
      <c r="AV1717" s="13" t="s">
        <v>83</v>
      </c>
      <c r="AW1717" s="13" t="s">
        <v>34</v>
      </c>
      <c r="AX1717" s="13" t="s">
        <v>76</v>
      </c>
      <c r="AY1717" s="215" t="s">
        <v>175</v>
      </c>
    </row>
    <row r="1718" spans="1:65" s="14" customFormat="1" ht="11.25">
      <c r="B1718" s="216"/>
      <c r="C1718" s="217"/>
      <c r="D1718" s="207" t="s">
        <v>184</v>
      </c>
      <c r="E1718" s="218" t="s">
        <v>1</v>
      </c>
      <c r="F1718" s="219" t="s">
        <v>620</v>
      </c>
      <c r="G1718" s="217"/>
      <c r="H1718" s="220">
        <v>12.18</v>
      </c>
      <c r="I1718" s="221"/>
      <c r="J1718" s="217"/>
      <c r="K1718" s="217"/>
      <c r="L1718" s="222"/>
      <c r="M1718" s="223"/>
      <c r="N1718" s="224"/>
      <c r="O1718" s="224"/>
      <c r="P1718" s="224"/>
      <c r="Q1718" s="224"/>
      <c r="R1718" s="224"/>
      <c r="S1718" s="224"/>
      <c r="T1718" s="225"/>
      <c r="AT1718" s="226" t="s">
        <v>184</v>
      </c>
      <c r="AU1718" s="226" t="s">
        <v>85</v>
      </c>
      <c r="AV1718" s="14" t="s">
        <v>85</v>
      </c>
      <c r="AW1718" s="14" t="s">
        <v>34</v>
      </c>
      <c r="AX1718" s="14" t="s">
        <v>76</v>
      </c>
      <c r="AY1718" s="226" t="s">
        <v>175</v>
      </c>
    </row>
    <row r="1719" spans="1:65" s="13" customFormat="1" ht="11.25">
      <c r="B1719" s="205"/>
      <c r="C1719" s="206"/>
      <c r="D1719" s="207" t="s">
        <v>184</v>
      </c>
      <c r="E1719" s="208" t="s">
        <v>1</v>
      </c>
      <c r="F1719" s="209" t="s">
        <v>187</v>
      </c>
      <c r="G1719" s="206"/>
      <c r="H1719" s="208" t="s">
        <v>1</v>
      </c>
      <c r="I1719" s="210"/>
      <c r="J1719" s="206"/>
      <c r="K1719" s="206"/>
      <c r="L1719" s="211"/>
      <c r="M1719" s="212"/>
      <c r="N1719" s="213"/>
      <c r="O1719" s="213"/>
      <c r="P1719" s="213"/>
      <c r="Q1719" s="213"/>
      <c r="R1719" s="213"/>
      <c r="S1719" s="213"/>
      <c r="T1719" s="214"/>
      <c r="AT1719" s="215" t="s">
        <v>184</v>
      </c>
      <c r="AU1719" s="215" t="s">
        <v>85</v>
      </c>
      <c r="AV1719" s="13" t="s">
        <v>83</v>
      </c>
      <c r="AW1719" s="13" t="s">
        <v>34</v>
      </c>
      <c r="AX1719" s="13" t="s">
        <v>76</v>
      </c>
      <c r="AY1719" s="215" t="s">
        <v>175</v>
      </c>
    </row>
    <row r="1720" spans="1:65" s="13" customFormat="1" ht="11.25">
      <c r="B1720" s="205"/>
      <c r="C1720" s="206"/>
      <c r="D1720" s="207" t="s">
        <v>184</v>
      </c>
      <c r="E1720" s="208" t="s">
        <v>1</v>
      </c>
      <c r="F1720" s="209" t="s">
        <v>621</v>
      </c>
      <c r="G1720" s="206"/>
      <c r="H1720" s="208" t="s">
        <v>1</v>
      </c>
      <c r="I1720" s="210"/>
      <c r="J1720" s="206"/>
      <c r="K1720" s="206"/>
      <c r="L1720" s="211"/>
      <c r="M1720" s="212"/>
      <c r="N1720" s="213"/>
      <c r="O1720" s="213"/>
      <c r="P1720" s="213"/>
      <c r="Q1720" s="213"/>
      <c r="R1720" s="213"/>
      <c r="S1720" s="213"/>
      <c r="T1720" s="214"/>
      <c r="AT1720" s="215" t="s">
        <v>184</v>
      </c>
      <c r="AU1720" s="215" t="s">
        <v>85</v>
      </c>
      <c r="AV1720" s="13" t="s">
        <v>83</v>
      </c>
      <c r="AW1720" s="13" t="s">
        <v>34</v>
      </c>
      <c r="AX1720" s="13" t="s">
        <v>76</v>
      </c>
      <c r="AY1720" s="215" t="s">
        <v>175</v>
      </c>
    </row>
    <row r="1721" spans="1:65" s="14" customFormat="1" ht="11.25">
      <c r="B1721" s="216"/>
      <c r="C1721" s="217"/>
      <c r="D1721" s="207" t="s">
        <v>184</v>
      </c>
      <c r="E1721" s="218" t="s">
        <v>1</v>
      </c>
      <c r="F1721" s="219" t="s">
        <v>622</v>
      </c>
      <c r="G1721" s="217"/>
      <c r="H1721" s="220">
        <v>1.26</v>
      </c>
      <c r="I1721" s="221"/>
      <c r="J1721" s="217"/>
      <c r="K1721" s="217"/>
      <c r="L1721" s="222"/>
      <c r="M1721" s="223"/>
      <c r="N1721" s="224"/>
      <c r="O1721" s="224"/>
      <c r="P1721" s="224"/>
      <c r="Q1721" s="224"/>
      <c r="R1721" s="224"/>
      <c r="S1721" s="224"/>
      <c r="T1721" s="225"/>
      <c r="AT1721" s="226" t="s">
        <v>184</v>
      </c>
      <c r="AU1721" s="226" t="s">
        <v>85</v>
      </c>
      <c r="AV1721" s="14" t="s">
        <v>85</v>
      </c>
      <c r="AW1721" s="14" t="s">
        <v>34</v>
      </c>
      <c r="AX1721" s="14" t="s">
        <v>76</v>
      </c>
      <c r="AY1721" s="226" t="s">
        <v>175</v>
      </c>
    </row>
    <row r="1722" spans="1:65" s="14" customFormat="1" ht="11.25">
      <c r="B1722" s="216"/>
      <c r="C1722" s="217"/>
      <c r="D1722" s="207" t="s">
        <v>184</v>
      </c>
      <c r="E1722" s="218" t="s">
        <v>1</v>
      </c>
      <c r="F1722" s="219" t="s">
        <v>623</v>
      </c>
      <c r="G1722" s="217"/>
      <c r="H1722" s="220">
        <v>7</v>
      </c>
      <c r="I1722" s="221"/>
      <c r="J1722" s="217"/>
      <c r="K1722" s="217"/>
      <c r="L1722" s="222"/>
      <c r="M1722" s="223"/>
      <c r="N1722" s="224"/>
      <c r="O1722" s="224"/>
      <c r="P1722" s="224"/>
      <c r="Q1722" s="224"/>
      <c r="R1722" s="224"/>
      <c r="S1722" s="224"/>
      <c r="T1722" s="225"/>
      <c r="AT1722" s="226" t="s">
        <v>184</v>
      </c>
      <c r="AU1722" s="226" t="s">
        <v>85</v>
      </c>
      <c r="AV1722" s="14" t="s">
        <v>85</v>
      </c>
      <c r="AW1722" s="14" t="s">
        <v>34</v>
      </c>
      <c r="AX1722" s="14" t="s">
        <v>76</v>
      </c>
      <c r="AY1722" s="226" t="s">
        <v>175</v>
      </c>
    </row>
    <row r="1723" spans="1:65" s="2" customFormat="1" ht="37.9" customHeight="1">
      <c r="A1723" s="35"/>
      <c r="B1723" s="36"/>
      <c r="C1723" s="254" t="s">
        <v>1478</v>
      </c>
      <c r="D1723" s="254" t="s">
        <v>539</v>
      </c>
      <c r="E1723" s="255" t="s">
        <v>1479</v>
      </c>
      <c r="F1723" s="256" t="s">
        <v>1480</v>
      </c>
      <c r="G1723" s="257" t="s">
        <v>242</v>
      </c>
      <c r="H1723" s="258">
        <v>4.0880000000000001</v>
      </c>
      <c r="I1723" s="259"/>
      <c r="J1723" s="260">
        <f>ROUND(I1723*H1723,2)</f>
        <v>0</v>
      </c>
      <c r="K1723" s="256" t="s">
        <v>1</v>
      </c>
      <c r="L1723" s="261"/>
      <c r="M1723" s="262" t="s">
        <v>1</v>
      </c>
      <c r="N1723" s="263" t="s">
        <v>41</v>
      </c>
      <c r="O1723" s="72"/>
      <c r="P1723" s="201">
        <f>O1723*H1723</f>
        <v>0</v>
      </c>
      <c r="Q1723" s="201">
        <v>2.0999999999999999E-3</v>
      </c>
      <c r="R1723" s="201">
        <f>Q1723*H1723</f>
        <v>8.5848000000000001E-3</v>
      </c>
      <c r="S1723" s="201">
        <v>0</v>
      </c>
      <c r="T1723" s="202">
        <f>S1723*H1723</f>
        <v>0</v>
      </c>
      <c r="U1723" s="35"/>
      <c r="V1723" s="35"/>
      <c r="W1723" s="35"/>
      <c r="X1723" s="35"/>
      <c r="Y1723" s="35"/>
      <c r="Z1723" s="35"/>
      <c r="AA1723" s="35"/>
      <c r="AB1723" s="35"/>
      <c r="AC1723" s="35"/>
      <c r="AD1723" s="35"/>
      <c r="AE1723" s="35"/>
      <c r="AR1723" s="203" t="s">
        <v>532</v>
      </c>
      <c r="AT1723" s="203" t="s">
        <v>539</v>
      </c>
      <c r="AU1723" s="203" t="s">
        <v>85</v>
      </c>
      <c r="AY1723" s="18" t="s">
        <v>175</v>
      </c>
      <c r="BE1723" s="204">
        <f>IF(N1723="základní",J1723,0)</f>
        <v>0</v>
      </c>
      <c r="BF1723" s="204">
        <f>IF(N1723="snížená",J1723,0)</f>
        <v>0</v>
      </c>
      <c r="BG1723" s="204">
        <f>IF(N1723="zákl. přenesená",J1723,0)</f>
        <v>0</v>
      </c>
      <c r="BH1723" s="204">
        <f>IF(N1723="sníž. přenesená",J1723,0)</f>
        <v>0</v>
      </c>
      <c r="BI1723" s="204">
        <f>IF(N1723="nulová",J1723,0)</f>
        <v>0</v>
      </c>
      <c r="BJ1723" s="18" t="s">
        <v>83</v>
      </c>
      <c r="BK1723" s="204">
        <f>ROUND(I1723*H1723,2)</f>
        <v>0</v>
      </c>
      <c r="BL1723" s="18" t="s">
        <v>309</v>
      </c>
      <c r="BM1723" s="203" t="s">
        <v>1481</v>
      </c>
    </row>
    <row r="1724" spans="1:65" s="13" customFormat="1" ht="22.5">
      <c r="B1724" s="205"/>
      <c r="C1724" s="206"/>
      <c r="D1724" s="207" t="s">
        <v>184</v>
      </c>
      <c r="E1724" s="208" t="s">
        <v>1</v>
      </c>
      <c r="F1724" s="209" t="s">
        <v>597</v>
      </c>
      <c r="G1724" s="206"/>
      <c r="H1724" s="208" t="s">
        <v>1</v>
      </c>
      <c r="I1724" s="210"/>
      <c r="J1724" s="206"/>
      <c r="K1724" s="206"/>
      <c r="L1724" s="211"/>
      <c r="M1724" s="212"/>
      <c r="N1724" s="213"/>
      <c r="O1724" s="213"/>
      <c r="P1724" s="213"/>
      <c r="Q1724" s="213"/>
      <c r="R1724" s="213"/>
      <c r="S1724" s="213"/>
      <c r="T1724" s="214"/>
      <c r="AT1724" s="215" t="s">
        <v>184</v>
      </c>
      <c r="AU1724" s="215" t="s">
        <v>85</v>
      </c>
      <c r="AV1724" s="13" t="s">
        <v>83</v>
      </c>
      <c r="AW1724" s="13" t="s">
        <v>34</v>
      </c>
      <c r="AX1724" s="13" t="s">
        <v>76</v>
      </c>
      <c r="AY1724" s="215" t="s">
        <v>175</v>
      </c>
    </row>
    <row r="1725" spans="1:65" s="13" customFormat="1" ht="11.25">
      <c r="B1725" s="205"/>
      <c r="C1725" s="206"/>
      <c r="D1725" s="207" t="s">
        <v>184</v>
      </c>
      <c r="E1725" s="208" t="s">
        <v>1</v>
      </c>
      <c r="F1725" s="209" t="s">
        <v>187</v>
      </c>
      <c r="G1725" s="206"/>
      <c r="H1725" s="208" t="s">
        <v>1</v>
      </c>
      <c r="I1725" s="210"/>
      <c r="J1725" s="206"/>
      <c r="K1725" s="206"/>
      <c r="L1725" s="211"/>
      <c r="M1725" s="212"/>
      <c r="N1725" s="213"/>
      <c r="O1725" s="213"/>
      <c r="P1725" s="213"/>
      <c r="Q1725" s="213"/>
      <c r="R1725" s="213"/>
      <c r="S1725" s="213"/>
      <c r="T1725" s="214"/>
      <c r="AT1725" s="215" t="s">
        <v>184</v>
      </c>
      <c r="AU1725" s="215" t="s">
        <v>85</v>
      </c>
      <c r="AV1725" s="13" t="s">
        <v>83</v>
      </c>
      <c r="AW1725" s="13" t="s">
        <v>34</v>
      </c>
      <c r="AX1725" s="13" t="s">
        <v>76</v>
      </c>
      <c r="AY1725" s="215" t="s">
        <v>175</v>
      </c>
    </row>
    <row r="1726" spans="1:65" s="13" customFormat="1" ht="11.25">
      <c r="B1726" s="205"/>
      <c r="C1726" s="206"/>
      <c r="D1726" s="207" t="s">
        <v>184</v>
      </c>
      <c r="E1726" s="208" t="s">
        <v>1</v>
      </c>
      <c r="F1726" s="209" t="s">
        <v>1477</v>
      </c>
      <c r="G1726" s="206"/>
      <c r="H1726" s="208" t="s">
        <v>1</v>
      </c>
      <c r="I1726" s="210"/>
      <c r="J1726" s="206"/>
      <c r="K1726" s="206"/>
      <c r="L1726" s="211"/>
      <c r="M1726" s="212"/>
      <c r="N1726" s="213"/>
      <c r="O1726" s="213"/>
      <c r="P1726" s="213"/>
      <c r="Q1726" s="213"/>
      <c r="R1726" s="213"/>
      <c r="S1726" s="213"/>
      <c r="T1726" s="214"/>
      <c r="AT1726" s="215" t="s">
        <v>184</v>
      </c>
      <c r="AU1726" s="215" t="s">
        <v>85</v>
      </c>
      <c r="AV1726" s="13" t="s">
        <v>83</v>
      </c>
      <c r="AW1726" s="13" t="s">
        <v>34</v>
      </c>
      <c r="AX1726" s="13" t="s">
        <v>76</v>
      </c>
      <c r="AY1726" s="215" t="s">
        <v>175</v>
      </c>
    </row>
    <row r="1727" spans="1:65" s="13" customFormat="1" ht="11.25">
      <c r="B1727" s="205"/>
      <c r="C1727" s="206"/>
      <c r="D1727" s="207" t="s">
        <v>184</v>
      </c>
      <c r="E1727" s="208" t="s">
        <v>1</v>
      </c>
      <c r="F1727" s="209" t="s">
        <v>215</v>
      </c>
      <c r="G1727" s="206"/>
      <c r="H1727" s="208" t="s">
        <v>1</v>
      </c>
      <c r="I1727" s="210"/>
      <c r="J1727" s="206"/>
      <c r="K1727" s="206"/>
      <c r="L1727" s="211"/>
      <c r="M1727" s="212"/>
      <c r="N1727" s="213"/>
      <c r="O1727" s="213"/>
      <c r="P1727" s="213"/>
      <c r="Q1727" s="213"/>
      <c r="R1727" s="213"/>
      <c r="S1727" s="213"/>
      <c r="T1727" s="214"/>
      <c r="AT1727" s="215" t="s">
        <v>184</v>
      </c>
      <c r="AU1727" s="215" t="s">
        <v>85</v>
      </c>
      <c r="AV1727" s="13" t="s">
        <v>83</v>
      </c>
      <c r="AW1727" s="13" t="s">
        <v>34</v>
      </c>
      <c r="AX1727" s="13" t="s">
        <v>76</v>
      </c>
      <c r="AY1727" s="215" t="s">
        <v>175</v>
      </c>
    </row>
    <row r="1728" spans="1:65" s="14" customFormat="1" ht="11.25">
      <c r="B1728" s="216"/>
      <c r="C1728" s="217"/>
      <c r="D1728" s="207" t="s">
        <v>184</v>
      </c>
      <c r="E1728" s="218" t="s">
        <v>1</v>
      </c>
      <c r="F1728" s="219" t="s">
        <v>620</v>
      </c>
      <c r="G1728" s="217"/>
      <c r="H1728" s="220">
        <v>12.18</v>
      </c>
      <c r="I1728" s="221"/>
      <c r="J1728" s="217"/>
      <c r="K1728" s="217"/>
      <c r="L1728" s="222"/>
      <c r="M1728" s="223"/>
      <c r="N1728" s="224"/>
      <c r="O1728" s="224"/>
      <c r="P1728" s="224"/>
      <c r="Q1728" s="224"/>
      <c r="R1728" s="224"/>
      <c r="S1728" s="224"/>
      <c r="T1728" s="225"/>
      <c r="AT1728" s="226" t="s">
        <v>184</v>
      </c>
      <c r="AU1728" s="226" t="s">
        <v>85</v>
      </c>
      <c r="AV1728" s="14" t="s">
        <v>85</v>
      </c>
      <c r="AW1728" s="14" t="s">
        <v>34</v>
      </c>
      <c r="AX1728" s="14" t="s">
        <v>76</v>
      </c>
      <c r="AY1728" s="226" t="s">
        <v>175</v>
      </c>
    </row>
    <row r="1729" spans="1:65" s="13" customFormat="1" ht="11.25">
      <c r="B1729" s="205"/>
      <c r="C1729" s="206"/>
      <c r="D1729" s="207" t="s">
        <v>184</v>
      </c>
      <c r="E1729" s="208" t="s">
        <v>1</v>
      </c>
      <c r="F1729" s="209" t="s">
        <v>187</v>
      </c>
      <c r="G1729" s="206"/>
      <c r="H1729" s="208" t="s">
        <v>1</v>
      </c>
      <c r="I1729" s="210"/>
      <c r="J1729" s="206"/>
      <c r="K1729" s="206"/>
      <c r="L1729" s="211"/>
      <c r="M1729" s="212"/>
      <c r="N1729" s="213"/>
      <c r="O1729" s="213"/>
      <c r="P1729" s="213"/>
      <c r="Q1729" s="213"/>
      <c r="R1729" s="213"/>
      <c r="S1729" s="213"/>
      <c r="T1729" s="214"/>
      <c r="AT1729" s="215" t="s">
        <v>184</v>
      </c>
      <c r="AU1729" s="215" t="s">
        <v>85</v>
      </c>
      <c r="AV1729" s="13" t="s">
        <v>83</v>
      </c>
      <c r="AW1729" s="13" t="s">
        <v>34</v>
      </c>
      <c r="AX1729" s="13" t="s">
        <v>76</v>
      </c>
      <c r="AY1729" s="215" t="s">
        <v>175</v>
      </c>
    </row>
    <row r="1730" spans="1:65" s="13" customFormat="1" ht="11.25">
      <c r="B1730" s="205"/>
      <c r="C1730" s="206"/>
      <c r="D1730" s="207" t="s">
        <v>184</v>
      </c>
      <c r="E1730" s="208" t="s">
        <v>1</v>
      </c>
      <c r="F1730" s="209" t="s">
        <v>621</v>
      </c>
      <c r="G1730" s="206"/>
      <c r="H1730" s="208" t="s">
        <v>1</v>
      </c>
      <c r="I1730" s="210"/>
      <c r="J1730" s="206"/>
      <c r="K1730" s="206"/>
      <c r="L1730" s="211"/>
      <c r="M1730" s="212"/>
      <c r="N1730" s="213"/>
      <c r="O1730" s="213"/>
      <c r="P1730" s="213"/>
      <c r="Q1730" s="213"/>
      <c r="R1730" s="213"/>
      <c r="S1730" s="213"/>
      <c r="T1730" s="214"/>
      <c r="AT1730" s="215" t="s">
        <v>184</v>
      </c>
      <c r="AU1730" s="215" t="s">
        <v>85</v>
      </c>
      <c r="AV1730" s="13" t="s">
        <v>83</v>
      </c>
      <c r="AW1730" s="13" t="s">
        <v>34</v>
      </c>
      <c r="AX1730" s="13" t="s">
        <v>76</v>
      </c>
      <c r="AY1730" s="215" t="s">
        <v>175</v>
      </c>
    </row>
    <row r="1731" spans="1:65" s="14" customFormat="1" ht="11.25">
      <c r="B1731" s="216"/>
      <c r="C1731" s="217"/>
      <c r="D1731" s="207" t="s">
        <v>184</v>
      </c>
      <c r="E1731" s="218" t="s">
        <v>1</v>
      </c>
      <c r="F1731" s="219" t="s">
        <v>622</v>
      </c>
      <c r="G1731" s="217"/>
      <c r="H1731" s="220">
        <v>1.26</v>
      </c>
      <c r="I1731" s="221"/>
      <c r="J1731" s="217"/>
      <c r="K1731" s="217"/>
      <c r="L1731" s="222"/>
      <c r="M1731" s="223"/>
      <c r="N1731" s="224"/>
      <c r="O1731" s="224"/>
      <c r="P1731" s="224"/>
      <c r="Q1731" s="224"/>
      <c r="R1731" s="224"/>
      <c r="S1731" s="224"/>
      <c r="T1731" s="225"/>
      <c r="AT1731" s="226" t="s">
        <v>184</v>
      </c>
      <c r="AU1731" s="226" t="s">
        <v>85</v>
      </c>
      <c r="AV1731" s="14" t="s">
        <v>85</v>
      </c>
      <c r="AW1731" s="14" t="s">
        <v>34</v>
      </c>
      <c r="AX1731" s="14" t="s">
        <v>76</v>
      </c>
      <c r="AY1731" s="226" t="s">
        <v>175</v>
      </c>
    </row>
    <row r="1732" spans="1:65" s="14" customFormat="1" ht="11.25">
      <c r="B1732" s="216"/>
      <c r="C1732" s="217"/>
      <c r="D1732" s="207" t="s">
        <v>184</v>
      </c>
      <c r="E1732" s="218" t="s">
        <v>1</v>
      </c>
      <c r="F1732" s="219" t="s">
        <v>1482</v>
      </c>
      <c r="G1732" s="217"/>
      <c r="H1732" s="220">
        <v>7</v>
      </c>
      <c r="I1732" s="221"/>
      <c r="J1732" s="217"/>
      <c r="K1732" s="217"/>
      <c r="L1732" s="222"/>
      <c r="M1732" s="223"/>
      <c r="N1732" s="224"/>
      <c r="O1732" s="224"/>
      <c r="P1732" s="224"/>
      <c r="Q1732" s="224"/>
      <c r="R1732" s="224"/>
      <c r="S1732" s="224"/>
      <c r="T1732" s="225"/>
      <c r="AT1732" s="226" t="s">
        <v>184</v>
      </c>
      <c r="AU1732" s="226" t="s">
        <v>85</v>
      </c>
      <c r="AV1732" s="14" t="s">
        <v>85</v>
      </c>
      <c r="AW1732" s="14" t="s">
        <v>34</v>
      </c>
      <c r="AX1732" s="14" t="s">
        <v>76</v>
      </c>
      <c r="AY1732" s="226" t="s">
        <v>175</v>
      </c>
    </row>
    <row r="1733" spans="1:65" s="14" customFormat="1" ht="11.25">
      <c r="B1733" s="216"/>
      <c r="C1733" s="217"/>
      <c r="D1733" s="207" t="s">
        <v>184</v>
      </c>
      <c r="E1733" s="217"/>
      <c r="F1733" s="219" t="s">
        <v>1483</v>
      </c>
      <c r="G1733" s="217"/>
      <c r="H1733" s="220">
        <v>4.0880000000000001</v>
      </c>
      <c r="I1733" s="221"/>
      <c r="J1733" s="217"/>
      <c r="K1733" s="217"/>
      <c r="L1733" s="222"/>
      <c r="M1733" s="223"/>
      <c r="N1733" s="224"/>
      <c r="O1733" s="224"/>
      <c r="P1733" s="224"/>
      <c r="Q1733" s="224"/>
      <c r="R1733" s="224"/>
      <c r="S1733" s="224"/>
      <c r="T1733" s="225"/>
      <c r="AT1733" s="226" t="s">
        <v>184</v>
      </c>
      <c r="AU1733" s="226" t="s">
        <v>85</v>
      </c>
      <c r="AV1733" s="14" t="s">
        <v>85</v>
      </c>
      <c r="AW1733" s="14" t="s">
        <v>4</v>
      </c>
      <c r="AX1733" s="14" t="s">
        <v>83</v>
      </c>
      <c r="AY1733" s="226" t="s">
        <v>175</v>
      </c>
    </row>
    <row r="1734" spans="1:65" s="2" customFormat="1" ht="33" customHeight="1">
      <c r="A1734" s="35"/>
      <c r="B1734" s="36"/>
      <c r="C1734" s="192" t="s">
        <v>1484</v>
      </c>
      <c r="D1734" s="192" t="s">
        <v>178</v>
      </c>
      <c r="E1734" s="193" t="s">
        <v>1485</v>
      </c>
      <c r="F1734" s="194" t="s">
        <v>1486</v>
      </c>
      <c r="G1734" s="195" t="s">
        <v>242</v>
      </c>
      <c r="H1734" s="196">
        <v>151.1</v>
      </c>
      <c r="I1734" s="197"/>
      <c r="J1734" s="198">
        <f>ROUND(I1734*H1734,2)</f>
        <v>0</v>
      </c>
      <c r="K1734" s="194" t="s">
        <v>224</v>
      </c>
      <c r="L1734" s="40"/>
      <c r="M1734" s="199" t="s">
        <v>1</v>
      </c>
      <c r="N1734" s="200" t="s">
        <v>41</v>
      </c>
      <c r="O1734" s="72"/>
      <c r="P1734" s="201">
        <f>O1734*H1734</f>
        <v>0</v>
      </c>
      <c r="Q1734" s="201">
        <v>7.0499999999999998E-3</v>
      </c>
      <c r="R1734" s="201">
        <f>Q1734*H1734</f>
        <v>1.0652549999999998</v>
      </c>
      <c r="S1734" s="201">
        <v>0</v>
      </c>
      <c r="T1734" s="202">
        <f>S1734*H1734</f>
        <v>0</v>
      </c>
      <c r="U1734" s="35"/>
      <c r="V1734" s="35"/>
      <c r="W1734" s="35"/>
      <c r="X1734" s="35"/>
      <c r="Y1734" s="35"/>
      <c r="Z1734" s="35"/>
      <c r="AA1734" s="35"/>
      <c r="AB1734" s="35"/>
      <c r="AC1734" s="35"/>
      <c r="AD1734" s="35"/>
      <c r="AE1734" s="35"/>
      <c r="AR1734" s="203" t="s">
        <v>309</v>
      </c>
      <c r="AT1734" s="203" t="s">
        <v>178</v>
      </c>
      <c r="AU1734" s="203" t="s">
        <v>85</v>
      </c>
      <c r="AY1734" s="18" t="s">
        <v>175</v>
      </c>
      <c r="BE1734" s="204">
        <f>IF(N1734="základní",J1734,0)</f>
        <v>0</v>
      </c>
      <c r="BF1734" s="204">
        <f>IF(N1734="snížená",J1734,0)</f>
        <v>0</v>
      </c>
      <c r="BG1734" s="204">
        <f>IF(N1734="zákl. přenesená",J1734,0)</f>
        <v>0</v>
      </c>
      <c r="BH1734" s="204">
        <f>IF(N1734="sníž. přenesená",J1734,0)</f>
        <v>0</v>
      </c>
      <c r="BI1734" s="204">
        <f>IF(N1734="nulová",J1734,0)</f>
        <v>0</v>
      </c>
      <c r="BJ1734" s="18" t="s">
        <v>83</v>
      </c>
      <c r="BK1734" s="204">
        <f>ROUND(I1734*H1734,2)</f>
        <v>0</v>
      </c>
      <c r="BL1734" s="18" t="s">
        <v>309</v>
      </c>
      <c r="BM1734" s="203" t="s">
        <v>1487</v>
      </c>
    </row>
    <row r="1735" spans="1:65" s="2" customFormat="1" ht="11.25">
      <c r="A1735" s="35"/>
      <c r="B1735" s="36"/>
      <c r="C1735" s="37"/>
      <c r="D1735" s="227" t="s">
        <v>193</v>
      </c>
      <c r="E1735" s="37"/>
      <c r="F1735" s="228" t="s">
        <v>1488</v>
      </c>
      <c r="G1735" s="37"/>
      <c r="H1735" s="37"/>
      <c r="I1735" s="229"/>
      <c r="J1735" s="37"/>
      <c r="K1735" s="37"/>
      <c r="L1735" s="40"/>
      <c r="M1735" s="230"/>
      <c r="N1735" s="231"/>
      <c r="O1735" s="72"/>
      <c r="P1735" s="72"/>
      <c r="Q1735" s="72"/>
      <c r="R1735" s="72"/>
      <c r="S1735" s="72"/>
      <c r="T1735" s="73"/>
      <c r="U1735" s="35"/>
      <c r="V1735" s="35"/>
      <c r="W1735" s="35"/>
      <c r="X1735" s="35"/>
      <c r="Y1735" s="35"/>
      <c r="Z1735" s="35"/>
      <c r="AA1735" s="35"/>
      <c r="AB1735" s="35"/>
      <c r="AC1735" s="35"/>
      <c r="AD1735" s="35"/>
      <c r="AE1735" s="35"/>
      <c r="AT1735" s="18" t="s">
        <v>193</v>
      </c>
      <c r="AU1735" s="18" t="s">
        <v>85</v>
      </c>
    </row>
    <row r="1736" spans="1:65" s="2" customFormat="1" ht="37.9" customHeight="1">
      <c r="A1736" s="35"/>
      <c r="B1736" s="36"/>
      <c r="C1736" s="254" t="s">
        <v>1489</v>
      </c>
      <c r="D1736" s="254" t="s">
        <v>539</v>
      </c>
      <c r="E1736" s="255" t="s">
        <v>1490</v>
      </c>
      <c r="F1736" s="256" t="s">
        <v>1491</v>
      </c>
      <c r="G1736" s="257" t="s">
        <v>242</v>
      </c>
      <c r="H1736" s="258">
        <v>25.358000000000001</v>
      </c>
      <c r="I1736" s="259"/>
      <c r="J1736" s="260">
        <f>ROUND(I1736*H1736,2)</f>
        <v>0</v>
      </c>
      <c r="K1736" s="256" t="s">
        <v>1</v>
      </c>
      <c r="L1736" s="261"/>
      <c r="M1736" s="262" t="s">
        <v>1</v>
      </c>
      <c r="N1736" s="263" t="s">
        <v>41</v>
      </c>
      <c r="O1736" s="72"/>
      <c r="P1736" s="201">
        <f>O1736*H1736</f>
        <v>0</v>
      </c>
      <c r="Q1736" s="201">
        <v>1.2999999999999999E-3</v>
      </c>
      <c r="R1736" s="201">
        <f>Q1736*H1736</f>
        <v>3.2965399999999999E-2</v>
      </c>
      <c r="S1736" s="201">
        <v>0</v>
      </c>
      <c r="T1736" s="202">
        <f>S1736*H1736</f>
        <v>0</v>
      </c>
      <c r="U1736" s="35"/>
      <c r="V1736" s="35"/>
      <c r="W1736" s="35"/>
      <c r="X1736" s="35"/>
      <c r="Y1736" s="35"/>
      <c r="Z1736" s="35"/>
      <c r="AA1736" s="35"/>
      <c r="AB1736" s="35"/>
      <c r="AC1736" s="35"/>
      <c r="AD1736" s="35"/>
      <c r="AE1736" s="35"/>
      <c r="AR1736" s="203" t="s">
        <v>532</v>
      </c>
      <c r="AT1736" s="203" t="s">
        <v>539</v>
      </c>
      <c r="AU1736" s="203" t="s">
        <v>85</v>
      </c>
      <c r="AY1736" s="18" t="s">
        <v>175</v>
      </c>
      <c r="BE1736" s="204">
        <f>IF(N1736="základní",J1736,0)</f>
        <v>0</v>
      </c>
      <c r="BF1736" s="204">
        <f>IF(N1736="snížená",J1736,0)</f>
        <v>0</v>
      </c>
      <c r="BG1736" s="204">
        <f>IF(N1736="zákl. přenesená",J1736,0)</f>
        <v>0</v>
      </c>
      <c r="BH1736" s="204">
        <f>IF(N1736="sníž. přenesená",J1736,0)</f>
        <v>0</v>
      </c>
      <c r="BI1736" s="204">
        <f>IF(N1736="nulová",J1736,0)</f>
        <v>0</v>
      </c>
      <c r="BJ1736" s="18" t="s">
        <v>83</v>
      </c>
      <c r="BK1736" s="204">
        <f>ROUND(I1736*H1736,2)</f>
        <v>0</v>
      </c>
      <c r="BL1736" s="18" t="s">
        <v>309</v>
      </c>
      <c r="BM1736" s="203" t="s">
        <v>1492</v>
      </c>
    </row>
    <row r="1737" spans="1:65" s="13" customFormat="1" ht="22.5">
      <c r="B1737" s="205"/>
      <c r="C1737" s="206"/>
      <c r="D1737" s="207" t="s">
        <v>184</v>
      </c>
      <c r="E1737" s="208" t="s">
        <v>1</v>
      </c>
      <c r="F1737" s="209" t="s">
        <v>1237</v>
      </c>
      <c r="G1737" s="206"/>
      <c r="H1737" s="208" t="s">
        <v>1</v>
      </c>
      <c r="I1737" s="210"/>
      <c r="J1737" s="206"/>
      <c r="K1737" s="206"/>
      <c r="L1737" s="211"/>
      <c r="M1737" s="212"/>
      <c r="N1737" s="213"/>
      <c r="O1737" s="213"/>
      <c r="P1737" s="213"/>
      <c r="Q1737" s="213"/>
      <c r="R1737" s="213"/>
      <c r="S1737" s="213"/>
      <c r="T1737" s="214"/>
      <c r="AT1737" s="215" t="s">
        <v>184</v>
      </c>
      <c r="AU1737" s="215" t="s">
        <v>85</v>
      </c>
      <c r="AV1737" s="13" t="s">
        <v>83</v>
      </c>
      <c r="AW1737" s="13" t="s">
        <v>34</v>
      </c>
      <c r="AX1737" s="13" t="s">
        <v>76</v>
      </c>
      <c r="AY1737" s="215" t="s">
        <v>175</v>
      </c>
    </row>
    <row r="1738" spans="1:65" s="13" customFormat="1" ht="11.25">
      <c r="B1738" s="205"/>
      <c r="C1738" s="206"/>
      <c r="D1738" s="207" t="s">
        <v>184</v>
      </c>
      <c r="E1738" s="208" t="s">
        <v>1</v>
      </c>
      <c r="F1738" s="209" t="s">
        <v>280</v>
      </c>
      <c r="G1738" s="206"/>
      <c r="H1738" s="208" t="s">
        <v>1</v>
      </c>
      <c r="I1738" s="210"/>
      <c r="J1738" s="206"/>
      <c r="K1738" s="206"/>
      <c r="L1738" s="211"/>
      <c r="M1738" s="212"/>
      <c r="N1738" s="213"/>
      <c r="O1738" s="213"/>
      <c r="P1738" s="213"/>
      <c r="Q1738" s="213"/>
      <c r="R1738" s="213"/>
      <c r="S1738" s="213"/>
      <c r="T1738" s="214"/>
      <c r="AT1738" s="215" t="s">
        <v>184</v>
      </c>
      <c r="AU1738" s="215" t="s">
        <v>85</v>
      </c>
      <c r="AV1738" s="13" t="s">
        <v>83</v>
      </c>
      <c r="AW1738" s="13" t="s">
        <v>34</v>
      </c>
      <c r="AX1738" s="13" t="s">
        <v>76</v>
      </c>
      <c r="AY1738" s="215" t="s">
        <v>175</v>
      </c>
    </row>
    <row r="1739" spans="1:65" s="13" customFormat="1" ht="11.25">
      <c r="B1739" s="205"/>
      <c r="C1739" s="206"/>
      <c r="D1739" s="207" t="s">
        <v>184</v>
      </c>
      <c r="E1739" s="208" t="s">
        <v>1</v>
      </c>
      <c r="F1739" s="209" t="s">
        <v>1244</v>
      </c>
      <c r="G1739" s="206"/>
      <c r="H1739" s="208" t="s">
        <v>1</v>
      </c>
      <c r="I1739" s="210"/>
      <c r="J1739" s="206"/>
      <c r="K1739" s="206"/>
      <c r="L1739" s="211"/>
      <c r="M1739" s="212"/>
      <c r="N1739" s="213"/>
      <c r="O1739" s="213"/>
      <c r="P1739" s="213"/>
      <c r="Q1739" s="213"/>
      <c r="R1739" s="213"/>
      <c r="S1739" s="213"/>
      <c r="T1739" s="214"/>
      <c r="AT1739" s="215" t="s">
        <v>184</v>
      </c>
      <c r="AU1739" s="215" t="s">
        <v>85</v>
      </c>
      <c r="AV1739" s="13" t="s">
        <v>83</v>
      </c>
      <c r="AW1739" s="13" t="s">
        <v>34</v>
      </c>
      <c r="AX1739" s="13" t="s">
        <v>76</v>
      </c>
      <c r="AY1739" s="215" t="s">
        <v>175</v>
      </c>
    </row>
    <row r="1740" spans="1:65" s="13" customFormat="1" ht="11.25">
      <c r="B1740" s="205"/>
      <c r="C1740" s="206"/>
      <c r="D1740" s="207" t="s">
        <v>184</v>
      </c>
      <c r="E1740" s="208" t="s">
        <v>1</v>
      </c>
      <c r="F1740" s="209" t="s">
        <v>187</v>
      </c>
      <c r="G1740" s="206"/>
      <c r="H1740" s="208" t="s">
        <v>1</v>
      </c>
      <c r="I1740" s="210"/>
      <c r="J1740" s="206"/>
      <c r="K1740" s="206"/>
      <c r="L1740" s="211"/>
      <c r="M1740" s="212"/>
      <c r="N1740" s="213"/>
      <c r="O1740" s="213"/>
      <c r="P1740" s="213"/>
      <c r="Q1740" s="213"/>
      <c r="R1740" s="213"/>
      <c r="S1740" s="213"/>
      <c r="T1740" s="214"/>
      <c r="AT1740" s="215" t="s">
        <v>184</v>
      </c>
      <c r="AU1740" s="215" t="s">
        <v>85</v>
      </c>
      <c r="AV1740" s="13" t="s">
        <v>83</v>
      </c>
      <c r="AW1740" s="13" t="s">
        <v>34</v>
      </c>
      <c r="AX1740" s="13" t="s">
        <v>76</v>
      </c>
      <c r="AY1740" s="215" t="s">
        <v>175</v>
      </c>
    </row>
    <row r="1741" spans="1:65" s="13" customFormat="1" ht="11.25">
      <c r="B1741" s="205"/>
      <c r="C1741" s="206"/>
      <c r="D1741" s="207" t="s">
        <v>184</v>
      </c>
      <c r="E1741" s="208" t="s">
        <v>1</v>
      </c>
      <c r="F1741" s="209" t="s">
        <v>353</v>
      </c>
      <c r="G1741" s="206"/>
      <c r="H1741" s="208" t="s">
        <v>1</v>
      </c>
      <c r="I1741" s="210"/>
      <c r="J1741" s="206"/>
      <c r="K1741" s="206"/>
      <c r="L1741" s="211"/>
      <c r="M1741" s="212"/>
      <c r="N1741" s="213"/>
      <c r="O1741" s="213"/>
      <c r="P1741" s="213"/>
      <c r="Q1741" s="213"/>
      <c r="R1741" s="213"/>
      <c r="S1741" s="213"/>
      <c r="T1741" s="214"/>
      <c r="AT1741" s="215" t="s">
        <v>184</v>
      </c>
      <c r="AU1741" s="215" t="s">
        <v>85</v>
      </c>
      <c r="AV1741" s="13" t="s">
        <v>83</v>
      </c>
      <c r="AW1741" s="13" t="s">
        <v>34</v>
      </c>
      <c r="AX1741" s="13" t="s">
        <v>76</v>
      </c>
      <c r="AY1741" s="215" t="s">
        <v>175</v>
      </c>
    </row>
    <row r="1742" spans="1:65" s="14" customFormat="1" ht="11.25">
      <c r="B1742" s="216"/>
      <c r="C1742" s="217"/>
      <c r="D1742" s="207" t="s">
        <v>184</v>
      </c>
      <c r="E1742" s="218" t="s">
        <v>1</v>
      </c>
      <c r="F1742" s="219" t="s">
        <v>444</v>
      </c>
      <c r="G1742" s="217"/>
      <c r="H1742" s="220">
        <v>1.8</v>
      </c>
      <c r="I1742" s="221"/>
      <c r="J1742" s="217"/>
      <c r="K1742" s="217"/>
      <c r="L1742" s="222"/>
      <c r="M1742" s="223"/>
      <c r="N1742" s="224"/>
      <c r="O1742" s="224"/>
      <c r="P1742" s="224"/>
      <c r="Q1742" s="224"/>
      <c r="R1742" s="224"/>
      <c r="S1742" s="224"/>
      <c r="T1742" s="225"/>
      <c r="AT1742" s="226" t="s">
        <v>184</v>
      </c>
      <c r="AU1742" s="226" t="s">
        <v>85</v>
      </c>
      <c r="AV1742" s="14" t="s">
        <v>85</v>
      </c>
      <c r="AW1742" s="14" t="s">
        <v>34</v>
      </c>
      <c r="AX1742" s="14" t="s">
        <v>76</v>
      </c>
      <c r="AY1742" s="226" t="s">
        <v>175</v>
      </c>
    </row>
    <row r="1743" spans="1:65" s="14" customFormat="1" ht="11.25">
      <c r="B1743" s="216"/>
      <c r="C1743" s="217"/>
      <c r="D1743" s="207" t="s">
        <v>184</v>
      </c>
      <c r="E1743" s="218" t="s">
        <v>1</v>
      </c>
      <c r="F1743" s="219" t="s">
        <v>443</v>
      </c>
      <c r="G1743" s="217"/>
      <c r="H1743" s="220">
        <v>6</v>
      </c>
      <c r="I1743" s="221"/>
      <c r="J1743" s="217"/>
      <c r="K1743" s="217"/>
      <c r="L1743" s="222"/>
      <c r="M1743" s="223"/>
      <c r="N1743" s="224"/>
      <c r="O1743" s="224"/>
      <c r="P1743" s="224"/>
      <c r="Q1743" s="224"/>
      <c r="R1743" s="224"/>
      <c r="S1743" s="224"/>
      <c r="T1743" s="225"/>
      <c r="AT1743" s="226" t="s">
        <v>184</v>
      </c>
      <c r="AU1743" s="226" t="s">
        <v>85</v>
      </c>
      <c r="AV1743" s="14" t="s">
        <v>85</v>
      </c>
      <c r="AW1743" s="14" t="s">
        <v>34</v>
      </c>
      <c r="AX1743" s="14" t="s">
        <v>76</v>
      </c>
      <c r="AY1743" s="226" t="s">
        <v>175</v>
      </c>
    </row>
    <row r="1744" spans="1:65" s="15" customFormat="1" ht="11.25">
      <c r="B1744" s="232"/>
      <c r="C1744" s="233"/>
      <c r="D1744" s="207" t="s">
        <v>184</v>
      </c>
      <c r="E1744" s="234" t="s">
        <v>1</v>
      </c>
      <c r="F1744" s="235" t="s">
        <v>290</v>
      </c>
      <c r="G1744" s="233"/>
      <c r="H1744" s="236">
        <v>7.8</v>
      </c>
      <c r="I1744" s="237"/>
      <c r="J1744" s="233"/>
      <c r="K1744" s="233"/>
      <c r="L1744" s="238"/>
      <c r="M1744" s="239"/>
      <c r="N1744" s="240"/>
      <c r="O1744" s="240"/>
      <c r="P1744" s="240"/>
      <c r="Q1744" s="240"/>
      <c r="R1744" s="240"/>
      <c r="S1744" s="240"/>
      <c r="T1744" s="241"/>
      <c r="AT1744" s="242" t="s">
        <v>184</v>
      </c>
      <c r="AU1744" s="242" t="s">
        <v>85</v>
      </c>
      <c r="AV1744" s="15" t="s">
        <v>176</v>
      </c>
      <c r="AW1744" s="15" t="s">
        <v>34</v>
      </c>
      <c r="AX1744" s="15" t="s">
        <v>76</v>
      </c>
      <c r="AY1744" s="242" t="s">
        <v>175</v>
      </c>
    </row>
    <row r="1745" spans="1:65" s="13" customFormat="1" ht="11.25">
      <c r="B1745" s="205"/>
      <c r="C1745" s="206"/>
      <c r="D1745" s="207" t="s">
        <v>184</v>
      </c>
      <c r="E1745" s="208" t="s">
        <v>1</v>
      </c>
      <c r="F1745" s="209" t="s">
        <v>358</v>
      </c>
      <c r="G1745" s="206"/>
      <c r="H1745" s="208" t="s">
        <v>1</v>
      </c>
      <c r="I1745" s="210"/>
      <c r="J1745" s="206"/>
      <c r="K1745" s="206"/>
      <c r="L1745" s="211"/>
      <c r="M1745" s="212"/>
      <c r="N1745" s="213"/>
      <c r="O1745" s="213"/>
      <c r="P1745" s="213"/>
      <c r="Q1745" s="213"/>
      <c r="R1745" s="213"/>
      <c r="S1745" s="213"/>
      <c r="T1745" s="214"/>
      <c r="AT1745" s="215" t="s">
        <v>184</v>
      </c>
      <c r="AU1745" s="215" t="s">
        <v>85</v>
      </c>
      <c r="AV1745" s="13" t="s">
        <v>83</v>
      </c>
      <c r="AW1745" s="13" t="s">
        <v>34</v>
      </c>
      <c r="AX1745" s="13" t="s">
        <v>76</v>
      </c>
      <c r="AY1745" s="215" t="s">
        <v>175</v>
      </c>
    </row>
    <row r="1746" spans="1:65" s="14" customFormat="1" ht="11.25">
      <c r="B1746" s="216"/>
      <c r="C1746" s="217"/>
      <c r="D1746" s="207" t="s">
        <v>184</v>
      </c>
      <c r="E1746" s="218" t="s">
        <v>1</v>
      </c>
      <c r="F1746" s="219" t="s">
        <v>432</v>
      </c>
      <c r="G1746" s="217"/>
      <c r="H1746" s="220">
        <v>2.65</v>
      </c>
      <c r="I1746" s="221"/>
      <c r="J1746" s="217"/>
      <c r="K1746" s="217"/>
      <c r="L1746" s="222"/>
      <c r="M1746" s="223"/>
      <c r="N1746" s="224"/>
      <c r="O1746" s="224"/>
      <c r="P1746" s="224"/>
      <c r="Q1746" s="224"/>
      <c r="R1746" s="224"/>
      <c r="S1746" s="224"/>
      <c r="T1746" s="225"/>
      <c r="AT1746" s="226" t="s">
        <v>184</v>
      </c>
      <c r="AU1746" s="226" t="s">
        <v>85</v>
      </c>
      <c r="AV1746" s="14" t="s">
        <v>85</v>
      </c>
      <c r="AW1746" s="14" t="s">
        <v>34</v>
      </c>
      <c r="AX1746" s="14" t="s">
        <v>76</v>
      </c>
      <c r="AY1746" s="226" t="s">
        <v>175</v>
      </c>
    </row>
    <row r="1747" spans="1:65" s="14" customFormat="1" ht="11.25">
      <c r="B1747" s="216"/>
      <c r="C1747" s="217"/>
      <c r="D1747" s="207" t="s">
        <v>184</v>
      </c>
      <c r="E1747" s="218" t="s">
        <v>1</v>
      </c>
      <c r="F1747" s="219" t="s">
        <v>437</v>
      </c>
      <c r="G1747" s="217"/>
      <c r="H1747" s="220">
        <v>3.7</v>
      </c>
      <c r="I1747" s="221"/>
      <c r="J1747" s="217"/>
      <c r="K1747" s="217"/>
      <c r="L1747" s="222"/>
      <c r="M1747" s="223"/>
      <c r="N1747" s="224"/>
      <c r="O1747" s="224"/>
      <c r="P1747" s="224"/>
      <c r="Q1747" s="224"/>
      <c r="R1747" s="224"/>
      <c r="S1747" s="224"/>
      <c r="T1747" s="225"/>
      <c r="AT1747" s="226" t="s">
        <v>184</v>
      </c>
      <c r="AU1747" s="226" t="s">
        <v>85</v>
      </c>
      <c r="AV1747" s="14" t="s">
        <v>85</v>
      </c>
      <c r="AW1747" s="14" t="s">
        <v>34</v>
      </c>
      <c r="AX1747" s="14" t="s">
        <v>76</v>
      </c>
      <c r="AY1747" s="226" t="s">
        <v>175</v>
      </c>
    </row>
    <row r="1748" spans="1:65" s="14" customFormat="1" ht="11.25">
      <c r="B1748" s="216"/>
      <c r="C1748" s="217"/>
      <c r="D1748" s="207" t="s">
        <v>184</v>
      </c>
      <c r="E1748" s="218" t="s">
        <v>1</v>
      </c>
      <c r="F1748" s="219" t="s">
        <v>438</v>
      </c>
      <c r="G1748" s="217"/>
      <c r="H1748" s="220">
        <v>2.7</v>
      </c>
      <c r="I1748" s="221"/>
      <c r="J1748" s="217"/>
      <c r="K1748" s="217"/>
      <c r="L1748" s="222"/>
      <c r="M1748" s="223"/>
      <c r="N1748" s="224"/>
      <c r="O1748" s="224"/>
      <c r="P1748" s="224"/>
      <c r="Q1748" s="224"/>
      <c r="R1748" s="224"/>
      <c r="S1748" s="224"/>
      <c r="T1748" s="225"/>
      <c r="AT1748" s="226" t="s">
        <v>184</v>
      </c>
      <c r="AU1748" s="226" t="s">
        <v>85</v>
      </c>
      <c r="AV1748" s="14" t="s">
        <v>85</v>
      </c>
      <c r="AW1748" s="14" t="s">
        <v>34</v>
      </c>
      <c r="AX1748" s="14" t="s">
        <v>76</v>
      </c>
      <c r="AY1748" s="226" t="s">
        <v>175</v>
      </c>
    </row>
    <row r="1749" spans="1:65" s="14" customFormat="1" ht="11.25">
      <c r="B1749" s="216"/>
      <c r="C1749" s="217"/>
      <c r="D1749" s="207" t="s">
        <v>184</v>
      </c>
      <c r="E1749" s="218" t="s">
        <v>1</v>
      </c>
      <c r="F1749" s="219" t="s">
        <v>439</v>
      </c>
      <c r="G1749" s="217"/>
      <c r="H1749" s="220">
        <v>1.5</v>
      </c>
      <c r="I1749" s="221"/>
      <c r="J1749" s="217"/>
      <c r="K1749" s="217"/>
      <c r="L1749" s="222"/>
      <c r="M1749" s="223"/>
      <c r="N1749" s="224"/>
      <c r="O1749" s="224"/>
      <c r="P1749" s="224"/>
      <c r="Q1749" s="224"/>
      <c r="R1749" s="224"/>
      <c r="S1749" s="224"/>
      <c r="T1749" s="225"/>
      <c r="AT1749" s="226" t="s">
        <v>184</v>
      </c>
      <c r="AU1749" s="226" t="s">
        <v>85</v>
      </c>
      <c r="AV1749" s="14" t="s">
        <v>85</v>
      </c>
      <c r="AW1749" s="14" t="s">
        <v>34</v>
      </c>
      <c r="AX1749" s="14" t="s">
        <v>76</v>
      </c>
      <c r="AY1749" s="226" t="s">
        <v>175</v>
      </c>
    </row>
    <row r="1750" spans="1:65" s="14" customFormat="1" ht="11.25">
      <c r="B1750" s="216"/>
      <c r="C1750" s="217"/>
      <c r="D1750" s="207" t="s">
        <v>184</v>
      </c>
      <c r="E1750" s="218" t="s">
        <v>1</v>
      </c>
      <c r="F1750" s="219" t="s">
        <v>440</v>
      </c>
      <c r="G1750" s="217"/>
      <c r="H1750" s="220">
        <v>2.2999999999999998</v>
      </c>
      <c r="I1750" s="221"/>
      <c r="J1750" s="217"/>
      <c r="K1750" s="217"/>
      <c r="L1750" s="222"/>
      <c r="M1750" s="223"/>
      <c r="N1750" s="224"/>
      <c r="O1750" s="224"/>
      <c r="P1750" s="224"/>
      <c r="Q1750" s="224"/>
      <c r="R1750" s="224"/>
      <c r="S1750" s="224"/>
      <c r="T1750" s="225"/>
      <c r="AT1750" s="226" t="s">
        <v>184</v>
      </c>
      <c r="AU1750" s="226" t="s">
        <v>85</v>
      </c>
      <c r="AV1750" s="14" t="s">
        <v>85</v>
      </c>
      <c r="AW1750" s="14" t="s">
        <v>34</v>
      </c>
      <c r="AX1750" s="14" t="s">
        <v>76</v>
      </c>
      <c r="AY1750" s="226" t="s">
        <v>175</v>
      </c>
    </row>
    <row r="1751" spans="1:65" s="14" customFormat="1" ht="11.25">
      <c r="B1751" s="216"/>
      <c r="C1751" s="217"/>
      <c r="D1751" s="207" t="s">
        <v>184</v>
      </c>
      <c r="E1751" s="218" t="s">
        <v>1</v>
      </c>
      <c r="F1751" s="219" t="s">
        <v>441</v>
      </c>
      <c r="G1751" s="217"/>
      <c r="H1751" s="220">
        <v>1.8</v>
      </c>
      <c r="I1751" s="221"/>
      <c r="J1751" s="217"/>
      <c r="K1751" s="217"/>
      <c r="L1751" s="222"/>
      <c r="M1751" s="223"/>
      <c r="N1751" s="224"/>
      <c r="O1751" s="224"/>
      <c r="P1751" s="224"/>
      <c r="Q1751" s="224"/>
      <c r="R1751" s="224"/>
      <c r="S1751" s="224"/>
      <c r="T1751" s="225"/>
      <c r="AT1751" s="226" t="s">
        <v>184</v>
      </c>
      <c r="AU1751" s="226" t="s">
        <v>85</v>
      </c>
      <c r="AV1751" s="14" t="s">
        <v>85</v>
      </c>
      <c r="AW1751" s="14" t="s">
        <v>34</v>
      </c>
      <c r="AX1751" s="14" t="s">
        <v>76</v>
      </c>
      <c r="AY1751" s="226" t="s">
        <v>175</v>
      </c>
    </row>
    <row r="1752" spans="1:65" s="14" customFormat="1" ht="11.25">
      <c r="B1752" s="216"/>
      <c r="C1752" s="217"/>
      <c r="D1752" s="207" t="s">
        <v>184</v>
      </c>
      <c r="E1752" s="218" t="s">
        <v>1</v>
      </c>
      <c r="F1752" s="219" t="s">
        <v>442</v>
      </c>
      <c r="G1752" s="217"/>
      <c r="H1752" s="220">
        <v>1.7</v>
      </c>
      <c r="I1752" s="221"/>
      <c r="J1752" s="217"/>
      <c r="K1752" s="217"/>
      <c r="L1752" s="222"/>
      <c r="M1752" s="223"/>
      <c r="N1752" s="224"/>
      <c r="O1752" s="224"/>
      <c r="P1752" s="224"/>
      <c r="Q1752" s="224"/>
      <c r="R1752" s="224"/>
      <c r="S1752" s="224"/>
      <c r="T1752" s="225"/>
      <c r="AT1752" s="226" t="s">
        <v>184</v>
      </c>
      <c r="AU1752" s="226" t="s">
        <v>85</v>
      </c>
      <c r="AV1752" s="14" t="s">
        <v>85</v>
      </c>
      <c r="AW1752" s="14" t="s">
        <v>34</v>
      </c>
      <c r="AX1752" s="14" t="s">
        <v>76</v>
      </c>
      <c r="AY1752" s="226" t="s">
        <v>175</v>
      </c>
    </row>
    <row r="1753" spans="1:65" s="15" customFormat="1" ht="11.25">
      <c r="B1753" s="232"/>
      <c r="C1753" s="233"/>
      <c r="D1753" s="207" t="s">
        <v>184</v>
      </c>
      <c r="E1753" s="234" t="s">
        <v>1</v>
      </c>
      <c r="F1753" s="235" t="s">
        <v>290</v>
      </c>
      <c r="G1753" s="233"/>
      <c r="H1753" s="236">
        <v>16.350000000000001</v>
      </c>
      <c r="I1753" s="237"/>
      <c r="J1753" s="233"/>
      <c r="K1753" s="233"/>
      <c r="L1753" s="238"/>
      <c r="M1753" s="239"/>
      <c r="N1753" s="240"/>
      <c r="O1753" s="240"/>
      <c r="P1753" s="240"/>
      <c r="Q1753" s="240"/>
      <c r="R1753" s="240"/>
      <c r="S1753" s="240"/>
      <c r="T1753" s="241"/>
      <c r="AT1753" s="242" t="s">
        <v>184</v>
      </c>
      <c r="AU1753" s="242" t="s">
        <v>85</v>
      </c>
      <c r="AV1753" s="15" t="s">
        <v>176</v>
      </c>
      <c r="AW1753" s="15" t="s">
        <v>34</v>
      </c>
      <c r="AX1753" s="15" t="s">
        <v>76</v>
      </c>
      <c r="AY1753" s="242" t="s">
        <v>175</v>
      </c>
    </row>
    <row r="1754" spans="1:65" s="16" customFormat="1" ht="11.25">
      <c r="B1754" s="243"/>
      <c r="C1754" s="244"/>
      <c r="D1754" s="207" t="s">
        <v>184</v>
      </c>
      <c r="E1754" s="245" t="s">
        <v>1</v>
      </c>
      <c r="F1754" s="246" t="s">
        <v>291</v>
      </c>
      <c r="G1754" s="244"/>
      <c r="H1754" s="247">
        <v>24.15</v>
      </c>
      <c r="I1754" s="248"/>
      <c r="J1754" s="244"/>
      <c r="K1754" s="244"/>
      <c r="L1754" s="249"/>
      <c r="M1754" s="250"/>
      <c r="N1754" s="251"/>
      <c r="O1754" s="251"/>
      <c r="P1754" s="251"/>
      <c r="Q1754" s="251"/>
      <c r="R1754" s="251"/>
      <c r="S1754" s="251"/>
      <c r="T1754" s="252"/>
      <c r="AT1754" s="253" t="s">
        <v>184</v>
      </c>
      <c r="AU1754" s="253" t="s">
        <v>85</v>
      </c>
      <c r="AV1754" s="16" t="s">
        <v>182</v>
      </c>
      <c r="AW1754" s="16" t="s">
        <v>34</v>
      </c>
      <c r="AX1754" s="16" t="s">
        <v>83</v>
      </c>
      <c r="AY1754" s="253" t="s">
        <v>175</v>
      </c>
    </row>
    <row r="1755" spans="1:65" s="14" customFormat="1" ht="11.25">
      <c r="B1755" s="216"/>
      <c r="C1755" s="217"/>
      <c r="D1755" s="207" t="s">
        <v>184</v>
      </c>
      <c r="E1755" s="217"/>
      <c r="F1755" s="219" t="s">
        <v>1493</v>
      </c>
      <c r="G1755" s="217"/>
      <c r="H1755" s="220">
        <v>25.358000000000001</v>
      </c>
      <c r="I1755" s="221"/>
      <c r="J1755" s="217"/>
      <c r="K1755" s="217"/>
      <c r="L1755" s="222"/>
      <c r="M1755" s="223"/>
      <c r="N1755" s="224"/>
      <c r="O1755" s="224"/>
      <c r="P1755" s="224"/>
      <c r="Q1755" s="224"/>
      <c r="R1755" s="224"/>
      <c r="S1755" s="224"/>
      <c r="T1755" s="225"/>
      <c r="AT1755" s="226" t="s">
        <v>184</v>
      </c>
      <c r="AU1755" s="226" t="s">
        <v>85</v>
      </c>
      <c r="AV1755" s="14" t="s">
        <v>85</v>
      </c>
      <c r="AW1755" s="14" t="s">
        <v>4</v>
      </c>
      <c r="AX1755" s="14" t="s">
        <v>83</v>
      </c>
      <c r="AY1755" s="226" t="s">
        <v>175</v>
      </c>
    </row>
    <row r="1756" spans="1:65" s="2" customFormat="1" ht="37.9" customHeight="1">
      <c r="A1756" s="35"/>
      <c r="B1756" s="36"/>
      <c r="C1756" s="254" t="s">
        <v>1494</v>
      </c>
      <c r="D1756" s="254" t="s">
        <v>539</v>
      </c>
      <c r="E1756" s="255" t="s">
        <v>1495</v>
      </c>
      <c r="F1756" s="256" t="s">
        <v>1496</v>
      </c>
      <c r="G1756" s="257" t="s">
        <v>242</v>
      </c>
      <c r="H1756" s="258">
        <v>133.298</v>
      </c>
      <c r="I1756" s="259"/>
      <c r="J1756" s="260">
        <f>ROUND(I1756*H1756,2)</f>
        <v>0</v>
      </c>
      <c r="K1756" s="256" t="s">
        <v>1</v>
      </c>
      <c r="L1756" s="261"/>
      <c r="M1756" s="262" t="s">
        <v>1</v>
      </c>
      <c r="N1756" s="263" t="s">
        <v>41</v>
      </c>
      <c r="O1756" s="72"/>
      <c r="P1756" s="201">
        <f>O1756*H1756</f>
        <v>0</v>
      </c>
      <c r="Q1756" s="201">
        <v>1.73E-3</v>
      </c>
      <c r="R1756" s="201">
        <f>Q1756*H1756</f>
        <v>0.23060554</v>
      </c>
      <c r="S1756" s="201">
        <v>0</v>
      </c>
      <c r="T1756" s="202">
        <f>S1756*H1756</f>
        <v>0</v>
      </c>
      <c r="U1756" s="35"/>
      <c r="V1756" s="35"/>
      <c r="W1756" s="35"/>
      <c r="X1756" s="35"/>
      <c r="Y1756" s="35"/>
      <c r="Z1756" s="35"/>
      <c r="AA1756" s="35"/>
      <c r="AB1756" s="35"/>
      <c r="AC1756" s="35"/>
      <c r="AD1756" s="35"/>
      <c r="AE1756" s="35"/>
      <c r="AR1756" s="203" t="s">
        <v>532</v>
      </c>
      <c r="AT1756" s="203" t="s">
        <v>539</v>
      </c>
      <c r="AU1756" s="203" t="s">
        <v>85</v>
      </c>
      <c r="AY1756" s="18" t="s">
        <v>175</v>
      </c>
      <c r="BE1756" s="204">
        <f>IF(N1756="základní",J1756,0)</f>
        <v>0</v>
      </c>
      <c r="BF1756" s="204">
        <f>IF(N1756="snížená",J1756,0)</f>
        <v>0</v>
      </c>
      <c r="BG1756" s="204">
        <f>IF(N1756="zákl. přenesená",J1756,0)</f>
        <v>0</v>
      </c>
      <c r="BH1756" s="204">
        <f>IF(N1756="sníž. přenesená",J1756,0)</f>
        <v>0</v>
      </c>
      <c r="BI1756" s="204">
        <f>IF(N1756="nulová",J1756,0)</f>
        <v>0</v>
      </c>
      <c r="BJ1756" s="18" t="s">
        <v>83</v>
      </c>
      <c r="BK1756" s="204">
        <f>ROUND(I1756*H1756,2)</f>
        <v>0</v>
      </c>
      <c r="BL1756" s="18" t="s">
        <v>309</v>
      </c>
      <c r="BM1756" s="203" t="s">
        <v>1497</v>
      </c>
    </row>
    <row r="1757" spans="1:65" s="13" customFormat="1" ht="22.5">
      <c r="B1757" s="205"/>
      <c r="C1757" s="206"/>
      <c r="D1757" s="207" t="s">
        <v>184</v>
      </c>
      <c r="E1757" s="208" t="s">
        <v>1</v>
      </c>
      <c r="F1757" s="209" t="s">
        <v>1237</v>
      </c>
      <c r="G1757" s="206"/>
      <c r="H1757" s="208" t="s">
        <v>1</v>
      </c>
      <c r="I1757" s="210"/>
      <c r="J1757" s="206"/>
      <c r="K1757" s="206"/>
      <c r="L1757" s="211"/>
      <c r="M1757" s="212"/>
      <c r="N1757" s="213"/>
      <c r="O1757" s="213"/>
      <c r="P1757" s="213"/>
      <c r="Q1757" s="213"/>
      <c r="R1757" s="213"/>
      <c r="S1757" s="213"/>
      <c r="T1757" s="214"/>
      <c r="AT1757" s="215" t="s">
        <v>184</v>
      </c>
      <c r="AU1757" s="215" t="s">
        <v>85</v>
      </c>
      <c r="AV1757" s="13" t="s">
        <v>83</v>
      </c>
      <c r="AW1757" s="13" t="s">
        <v>34</v>
      </c>
      <c r="AX1757" s="13" t="s">
        <v>76</v>
      </c>
      <c r="AY1757" s="215" t="s">
        <v>175</v>
      </c>
    </row>
    <row r="1758" spans="1:65" s="13" customFormat="1" ht="11.25">
      <c r="B1758" s="205"/>
      <c r="C1758" s="206"/>
      <c r="D1758" s="207" t="s">
        <v>184</v>
      </c>
      <c r="E1758" s="208" t="s">
        <v>1</v>
      </c>
      <c r="F1758" s="209" t="s">
        <v>280</v>
      </c>
      <c r="G1758" s="206"/>
      <c r="H1758" s="208" t="s">
        <v>1</v>
      </c>
      <c r="I1758" s="210"/>
      <c r="J1758" s="206"/>
      <c r="K1758" s="206"/>
      <c r="L1758" s="211"/>
      <c r="M1758" s="212"/>
      <c r="N1758" s="213"/>
      <c r="O1758" s="213"/>
      <c r="P1758" s="213"/>
      <c r="Q1758" s="213"/>
      <c r="R1758" s="213"/>
      <c r="S1758" s="213"/>
      <c r="T1758" s="214"/>
      <c r="AT1758" s="215" t="s">
        <v>184</v>
      </c>
      <c r="AU1758" s="215" t="s">
        <v>85</v>
      </c>
      <c r="AV1758" s="13" t="s">
        <v>83</v>
      </c>
      <c r="AW1758" s="13" t="s">
        <v>34</v>
      </c>
      <c r="AX1758" s="13" t="s">
        <v>76</v>
      </c>
      <c r="AY1758" s="215" t="s">
        <v>175</v>
      </c>
    </row>
    <row r="1759" spans="1:65" s="13" customFormat="1" ht="11.25">
      <c r="B1759" s="205"/>
      <c r="C1759" s="206"/>
      <c r="D1759" s="207" t="s">
        <v>184</v>
      </c>
      <c r="E1759" s="208" t="s">
        <v>1</v>
      </c>
      <c r="F1759" s="209" t="s">
        <v>1244</v>
      </c>
      <c r="G1759" s="206"/>
      <c r="H1759" s="208" t="s">
        <v>1</v>
      </c>
      <c r="I1759" s="210"/>
      <c r="J1759" s="206"/>
      <c r="K1759" s="206"/>
      <c r="L1759" s="211"/>
      <c r="M1759" s="212"/>
      <c r="N1759" s="213"/>
      <c r="O1759" s="213"/>
      <c r="P1759" s="213"/>
      <c r="Q1759" s="213"/>
      <c r="R1759" s="213"/>
      <c r="S1759" s="213"/>
      <c r="T1759" s="214"/>
      <c r="AT1759" s="215" t="s">
        <v>184</v>
      </c>
      <c r="AU1759" s="215" t="s">
        <v>85</v>
      </c>
      <c r="AV1759" s="13" t="s">
        <v>83</v>
      </c>
      <c r="AW1759" s="13" t="s">
        <v>34</v>
      </c>
      <c r="AX1759" s="13" t="s">
        <v>76</v>
      </c>
      <c r="AY1759" s="215" t="s">
        <v>175</v>
      </c>
    </row>
    <row r="1760" spans="1:65" s="13" customFormat="1" ht="11.25">
      <c r="B1760" s="205"/>
      <c r="C1760" s="206"/>
      <c r="D1760" s="207" t="s">
        <v>184</v>
      </c>
      <c r="E1760" s="208" t="s">
        <v>1</v>
      </c>
      <c r="F1760" s="209" t="s">
        <v>187</v>
      </c>
      <c r="G1760" s="206"/>
      <c r="H1760" s="208" t="s">
        <v>1</v>
      </c>
      <c r="I1760" s="210"/>
      <c r="J1760" s="206"/>
      <c r="K1760" s="206"/>
      <c r="L1760" s="211"/>
      <c r="M1760" s="212"/>
      <c r="N1760" s="213"/>
      <c r="O1760" s="213"/>
      <c r="P1760" s="213"/>
      <c r="Q1760" s="213"/>
      <c r="R1760" s="213"/>
      <c r="S1760" s="213"/>
      <c r="T1760" s="214"/>
      <c r="AT1760" s="215" t="s">
        <v>184</v>
      </c>
      <c r="AU1760" s="215" t="s">
        <v>85</v>
      </c>
      <c r="AV1760" s="13" t="s">
        <v>83</v>
      </c>
      <c r="AW1760" s="13" t="s">
        <v>34</v>
      </c>
      <c r="AX1760" s="13" t="s">
        <v>76</v>
      </c>
      <c r="AY1760" s="215" t="s">
        <v>175</v>
      </c>
    </row>
    <row r="1761" spans="1:65" s="13" customFormat="1" ht="11.25">
      <c r="B1761" s="205"/>
      <c r="C1761" s="206"/>
      <c r="D1761" s="207" t="s">
        <v>184</v>
      </c>
      <c r="E1761" s="208" t="s">
        <v>1</v>
      </c>
      <c r="F1761" s="209" t="s">
        <v>353</v>
      </c>
      <c r="G1761" s="206"/>
      <c r="H1761" s="208" t="s">
        <v>1</v>
      </c>
      <c r="I1761" s="210"/>
      <c r="J1761" s="206"/>
      <c r="K1761" s="206"/>
      <c r="L1761" s="211"/>
      <c r="M1761" s="212"/>
      <c r="N1761" s="213"/>
      <c r="O1761" s="213"/>
      <c r="P1761" s="213"/>
      <c r="Q1761" s="213"/>
      <c r="R1761" s="213"/>
      <c r="S1761" s="213"/>
      <c r="T1761" s="214"/>
      <c r="AT1761" s="215" t="s">
        <v>184</v>
      </c>
      <c r="AU1761" s="215" t="s">
        <v>85</v>
      </c>
      <c r="AV1761" s="13" t="s">
        <v>83</v>
      </c>
      <c r="AW1761" s="13" t="s">
        <v>34</v>
      </c>
      <c r="AX1761" s="13" t="s">
        <v>76</v>
      </c>
      <c r="AY1761" s="215" t="s">
        <v>175</v>
      </c>
    </row>
    <row r="1762" spans="1:65" s="14" customFormat="1" ht="11.25">
      <c r="B1762" s="216"/>
      <c r="C1762" s="217"/>
      <c r="D1762" s="207" t="s">
        <v>184</v>
      </c>
      <c r="E1762" s="218" t="s">
        <v>1</v>
      </c>
      <c r="F1762" s="219" t="s">
        <v>516</v>
      </c>
      <c r="G1762" s="217"/>
      <c r="H1762" s="220">
        <v>34.200000000000003</v>
      </c>
      <c r="I1762" s="221"/>
      <c r="J1762" s="217"/>
      <c r="K1762" s="217"/>
      <c r="L1762" s="222"/>
      <c r="M1762" s="223"/>
      <c r="N1762" s="224"/>
      <c r="O1762" s="224"/>
      <c r="P1762" s="224"/>
      <c r="Q1762" s="224"/>
      <c r="R1762" s="224"/>
      <c r="S1762" s="224"/>
      <c r="T1762" s="225"/>
      <c r="AT1762" s="226" t="s">
        <v>184</v>
      </c>
      <c r="AU1762" s="226" t="s">
        <v>85</v>
      </c>
      <c r="AV1762" s="14" t="s">
        <v>85</v>
      </c>
      <c r="AW1762" s="14" t="s">
        <v>34</v>
      </c>
      <c r="AX1762" s="14" t="s">
        <v>76</v>
      </c>
      <c r="AY1762" s="226" t="s">
        <v>175</v>
      </c>
    </row>
    <row r="1763" spans="1:65" s="14" customFormat="1" ht="11.25">
      <c r="B1763" s="216"/>
      <c r="C1763" s="217"/>
      <c r="D1763" s="207" t="s">
        <v>184</v>
      </c>
      <c r="E1763" s="218" t="s">
        <v>1</v>
      </c>
      <c r="F1763" s="219" t="s">
        <v>518</v>
      </c>
      <c r="G1763" s="217"/>
      <c r="H1763" s="220">
        <v>14.7</v>
      </c>
      <c r="I1763" s="221"/>
      <c r="J1763" s="217"/>
      <c r="K1763" s="217"/>
      <c r="L1763" s="222"/>
      <c r="M1763" s="223"/>
      <c r="N1763" s="224"/>
      <c r="O1763" s="224"/>
      <c r="P1763" s="224"/>
      <c r="Q1763" s="224"/>
      <c r="R1763" s="224"/>
      <c r="S1763" s="224"/>
      <c r="T1763" s="225"/>
      <c r="AT1763" s="226" t="s">
        <v>184</v>
      </c>
      <c r="AU1763" s="226" t="s">
        <v>85</v>
      </c>
      <c r="AV1763" s="14" t="s">
        <v>85</v>
      </c>
      <c r="AW1763" s="14" t="s">
        <v>34</v>
      </c>
      <c r="AX1763" s="14" t="s">
        <v>76</v>
      </c>
      <c r="AY1763" s="226" t="s">
        <v>175</v>
      </c>
    </row>
    <row r="1764" spans="1:65" s="14" customFormat="1" ht="11.25">
      <c r="B1764" s="216"/>
      <c r="C1764" s="217"/>
      <c r="D1764" s="207" t="s">
        <v>184</v>
      </c>
      <c r="E1764" s="218" t="s">
        <v>1</v>
      </c>
      <c r="F1764" s="219" t="s">
        <v>519</v>
      </c>
      <c r="G1764" s="217"/>
      <c r="H1764" s="220">
        <v>15</v>
      </c>
      <c r="I1764" s="221"/>
      <c r="J1764" s="217"/>
      <c r="K1764" s="217"/>
      <c r="L1764" s="222"/>
      <c r="M1764" s="223"/>
      <c r="N1764" s="224"/>
      <c r="O1764" s="224"/>
      <c r="P1764" s="224"/>
      <c r="Q1764" s="224"/>
      <c r="R1764" s="224"/>
      <c r="S1764" s="224"/>
      <c r="T1764" s="225"/>
      <c r="AT1764" s="226" t="s">
        <v>184</v>
      </c>
      <c r="AU1764" s="226" t="s">
        <v>85</v>
      </c>
      <c r="AV1764" s="14" t="s">
        <v>85</v>
      </c>
      <c r="AW1764" s="14" t="s">
        <v>34</v>
      </c>
      <c r="AX1764" s="14" t="s">
        <v>76</v>
      </c>
      <c r="AY1764" s="226" t="s">
        <v>175</v>
      </c>
    </row>
    <row r="1765" spans="1:65" s="14" customFormat="1" ht="11.25">
      <c r="B1765" s="216"/>
      <c r="C1765" s="217"/>
      <c r="D1765" s="207" t="s">
        <v>184</v>
      </c>
      <c r="E1765" s="218" t="s">
        <v>1</v>
      </c>
      <c r="F1765" s="219" t="s">
        <v>520</v>
      </c>
      <c r="G1765" s="217"/>
      <c r="H1765" s="220">
        <v>22.4</v>
      </c>
      <c r="I1765" s="221"/>
      <c r="J1765" s="217"/>
      <c r="K1765" s="217"/>
      <c r="L1765" s="222"/>
      <c r="M1765" s="223"/>
      <c r="N1765" s="224"/>
      <c r="O1765" s="224"/>
      <c r="P1765" s="224"/>
      <c r="Q1765" s="224"/>
      <c r="R1765" s="224"/>
      <c r="S1765" s="224"/>
      <c r="T1765" s="225"/>
      <c r="AT1765" s="226" t="s">
        <v>184</v>
      </c>
      <c r="AU1765" s="226" t="s">
        <v>85</v>
      </c>
      <c r="AV1765" s="14" t="s">
        <v>85</v>
      </c>
      <c r="AW1765" s="14" t="s">
        <v>34</v>
      </c>
      <c r="AX1765" s="14" t="s">
        <v>76</v>
      </c>
      <c r="AY1765" s="226" t="s">
        <v>175</v>
      </c>
    </row>
    <row r="1766" spans="1:65" s="14" customFormat="1" ht="11.25">
      <c r="B1766" s="216"/>
      <c r="C1766" s="217"/>
      <c r="D1766" s="207" t="s">
        <v>184</v>
      </c>
      <c r="E1766" s="218" t="s">
        <v>1</v>
      </c>
      <c r="F1766" s="219" t="s">
        <v>521</v>
      </c>
      <c r="G1766" s="217"/>
      <c r="H1766" s="220">
        <v>15.6</v>
      </c>
      <c r="I1766" s="221"/>
      <c r="J1766" s="217"/>
      <c r="K1766" s="217"/>
      <c r="L1766" s="222"/>
      <c r="M1766" s="223"/>
      <c r="N1766" s="224"/>
      <c r="O1766" s="224"/>
      <c r="P1766" s="224"/>
      <c r="Q1766" s="224"/>
      <c r="R1766" s="224"/>
      <c r="S1766" s="224"/>
      <c r="T1766" s="225"/>
      <c r="AT1766" s="226" t="s">
        <v>184</v>
      </c>
      <c r="AU1766" s="226" t="s">
        <v>85</v>
      </c>
      <c r="AV1766" s="14" t="s">
        <v>85</v>
      </c>
      <c r="AW1766" s="14" t="s">
        <v>34</v>
      </c>
      <c r="AX1766" s="14" t="s">
        <v>76</v>
      </c>
      <c r="AY1766" s="226" t="s">
        <v>175</v>
      </c>
    </row>
    <row r="1767" spans="1:65" s="14" customFormat="1" ht="11.25">
      <c r="B1767" s="216"/>
      <c r="C1767" s="217"/>
      <c r="D1767" s="207" t="s">
        <v>184</v>
      </c>
      <c r="E1767" s="218" t="s">
        <v>1</v>
      </c>
      <c r="F1767" s="219" t="s">
        <v>445</v>
      </c>
      <c r="G1767" s="217"/>
      <c r="H1767" s="220">
        <v>10.6</v>
      </c>
      <c r="I1767" s="221"/>
      <c r="J1767" s="217"/>
      <c r="K1767" s="217"/>
      <c r="L1767" s="222"/>
      <c r="M1767" s="223"/>
      <c r="N1767" s="224"/>
      <c r="O1767" s="224"/>
      <c r="P1767" s="224"/>
      <c r="Q1767" s="224"/>
      <c r="R1767" s="224"/>
      <c r="S1767" s="224"/>
      <c r="T1767" s="225"/>
      <c r="AT1767" s="226" t="s">
        <v>184</v>
      </c>
      <c r="AU1767" s="226" t="s">
        <v>85</v>
      </c>
      <c r="AV1767" s="14" t="s">
        <v>85</v>
      </c>
      <c r="AW1767" s="14" t="s">
        <v>34</v>
      </c>
      <c r="AX1767" s="14" t="s">
        <v>76</v>
      </c>
      <c r="AY1767" s="226" t="s">
        <v>175</v>
      </c>
    </row>
    <row r="1768" spans="1:65" s="15" customFormat="1" ht="11.25">
      <c r="B1768" s="232"/>
      <c r="C1768" s="233"/>
      <c r="D1768" s="207" t="s">
        <v>184</v>
      </c>
      <c r="E1768" s="234" t="s">
        <v>1</v>
      </c>
      <c r="F1768" s="235" t="s">
        <v>290</v>
      </c>
      <c r="G1768" s="233"/>
      <c r="H1768" s="236">
        <v>112.5</v>
      </c>
      <c r="I1768" s="237"/>
      <c r="J1768" s="233"/>
      <c r="K1768" s="233"/>
      <c r="L1768" s="238"/>
      <c r="M1768" s="239"/>
      <c r="N1768" s="240"/>
      <c r="O1768" s="240"/>
      <c r="P1768" s="240"/>
      <c r="Q1768" s="240"/>
      <c r="R1768" s="240"/>
      <c r="S1768" s="240"/>
      <c r="T1768" s="241"/>
      <c r="AT1768" s="242" t="s">
        <v>184</v>
      </c>
      <c r="AU1768" s="242" t="s">
        <v>85</v>
      </c>
      <c r="AV1768" s="15" t="s">
        <v>176</v>
      </c>
      <c r="AW1768" s="15" t="s">
        <v>34</v>
      </c>
      <c r="AX1768" s="15" t="s">
        <v>76</v>
      </c>
      <c r="AY1768" s="242" t="s">
        <v>175</v>
      </c>
    </row>
    <row r="1769" spans="1:65" s="13" customFormat="1" ht="11.25">
      <c r="B1769" s="205"/>
      <c r="C1769" s="206"/>
      <c r="D1769" s="207" t="s">
        <v>184</v>
      </c>
      <c r="E1769" s="208" t="s">
        <v>1</v>
      </c>
      <c r="F1769" s="209" t="s">
        <v>358</v>
      </c>
      <c r="G1769" s="206"/>
      <c r="H1769" s="208" t="s">
        <v>1</v>
      </c>
      <c r="I1769" s="210"/>
      <c r="J1769" s="206"/>
      <c r="K1769" s="206"/>
      <c r="L1769" s="211"/>
      <c r="M1769" s="212"/>
      <c r="N1769" s="213"/>
      <c r="O1769" s="213"/>
      <c r="P1769" s="213"/>
      <c r="Q1769" s="213"/>
      <c r="R1769" s="213"/>
      <c r="S1769" s="213"/>
      <c r="T1769" s="214"/>
      <c r="AT1769" s="215" t="s">
        <v>184</v>
      </c>
      <c r="AU1769" s="215" t="s">
        <v>85</v>
      </c>
      <c r="AV1769" s="13" t="s">
        <v>83</v>
      </c>
      <c r="AW1769" s="13" t="s">
        <v>34</v>
      </c>
      <c r="AX1769" s="13" t="s">
        <v>76</v>
      </c>
      <c r="AY1769" s="215" t="s">
        <v>175</v>
      </c>
    </row>
    <row r="1770" spans="1:65" s="14" customFormat="1" ht="11.25">
      <c r="B1770" s="216"/>
      <c r="C1770" s="217"/>
      <c r="D1770" s="207" t="s">
        <v>184</v>
      </c>
      <c r="E1770" s="218" t="s">
        <v>1</v>
      </c>
      <c r="F1770" s="219" t="s">
        <v>424</v>
      </c>
      <c r="G1770" s="217"/>
      <c r="H1770" s="220">
        <v>4.05</v>
      </c>
      <c r="I1770" s="221"/>
      <c r="J1770" s="217"/>
      <c r="K1770" s="217"/>
      <c r="L1770" s="222"/>
      <c r="M1770" s="223"/>
      <c r="N1770" s="224"/>
      <c r="O1770" s="224"/>
      <c r="P1770" s="224"/>
      <c r="Q1770" s="224"/>
      <c r="R1770" s="224"/>
      <c r="S1770" s="224"/>
      <c r="T1770" s="225"/>
      <c r="AT1770" s="226" t="s">
        <v>184</v>
      </c>
      <c r="AU1770" s="226" t="s">
        <v>85</v>
      </c>
      <c r="AV1770" s="14" t="s">
        <v>85</v>
      </c>
      <c r="AW1770" s="14" t="s">
        <v>34</v>
      </c>
      <c r="AX1770" s="14" t="s">
        <v>76</v>
      </c>
      <c r="AY1770" s="226" t="s">
        <v>175</v>
      </c>
    </row>
    <row r="1771" spans="1:65" s="14" customFormat="1" ht="11.25">
      <c r="B1771" s="216"/>
      <c r="C1771" s="217"/>
      <c r="D1771" s="207" t="s">
        <v>184</v>
      </c>
      <c r="E1771" s="218" t="s">
        <v>1</v>
      </c>
      <c r="F1771" s="219" t="s">
        <v>425</v>
      </c>
      <c r="G1771" s="217"/>
      <c r="H1771" s="220">
        <v>10.4</v>
      </c>
      <c r="I1771" s="221"/>
      <c r="J1771" s="217"/>
      <c r="K1771" s="217"/>
      <c r="L1771" s="222"/>
      <c r="M1771" s="223"/>
      <c r="N1771" s="224"/>
      <c r="O1771" s="224"/>
      <c r="P1771" s="224"/>
      <c r="Q1771" s="224"/>
      <c r="R1771" s="224"/>
      <c r="S1771" s="224"/>
      <c r="T1771" s="225"/>
      <c r="AT1771" s="226" t="s">
        <v>184</v>
      </c>
      <c r="AU1771" s="226" t="s">
        <v>85</v>
      </c>
      <c r="AV1771" s="14" t="s">
        <v>85</v>
      </c>
      <c r="AW1771" s="14" t="s">
        <v>34</v>
      </c>
      <c r="AX1771" s="14" t="s">
        <v>76</v>
      </c>
      <c r="AY1771" s="226" t="s">
        <v>175</v>
      </c>
    </row>
    <row r="1772" spans="1:65" s="15" customFormat="1" ht="11.25">
      <c r="B1772" s="232"/>
      <c r="C1772" s="233"/>
      <c r="D1772" s="207" t="s">
        <v>184</v>
      </c>
      <c r="E1772" s="234" t="s">
        <v>1</v>
      </c>
      <c r="F1772" s="235" t="s">
        <v>290</v>
      </c>
      <c r="G1772" s="233"/>
      <c r="H1772" s="236">
        <v>14.45</v>
      </c>
      <c r="I1772" s="237"/>
      <c r="J1772" s="233"/>
      <c r="K1772" s="233"/>
      <c r="L1772" s="238"/>
      <c r="M1772" s="239"/>
      <c r="N1772" s="240"/>
      <c r="O1772" s="240"/>
      <c r="P1772" s="240"/>
      <c r="Q1772" s="240"/>
      <c r="R1772" s="240"/>
      <c r="S1772" s="240"/>
      <c r="T1772" s="241"/>
      <c r="AT1772" s="242" t="s">
        <v>184</v>
      </c>
      <c r="AU1772" s="242" t="s">
        <v>85</v>
      </c>
      <c r="AV1772" s="15" t="s">
        <v>176</v>
      </c>
      <c r="AW1772" s="15" t="s">
        <v>34</v>
      </c>
      <c r="AX1772" s="15" t="s">
        <v>76</v>
      </c>
      <c r="AY1772" s="242" t="s">
        <v>175</v>
      </c>
    </row>
    <row r="1773" spans="1:65" s="16" customFormat="1" ht="11.25">
      <c r="B1773" s="243"/>
      <c r="C1773" s="244"/>
      <c r="D1773" s="207" t="s">
        <v>184</v>
      </c>
      <c r="E1773" s="245" t="s">
        <v>1</v>
      </c>
      <c r="F1773" s="246" t="s">
        <v>291</v>
      </c>
      <c r="G1773" s="244"/>
      <c r="H1773" s="247">
        <v>126.95</v>
      </c>
      <c r="I1773" s="248"/>
      <c r="J1773" s="244"/>
      <c r="K1773" s="244"/>
      <c r="L1773" s="249"/>
      <c r="M1773" s="250"/>
      <c r="N1773" s="251"/>
      <c r="O1773" s="251"/>
      <c r="P1773" s="251"/>
      <c r="Q1773" s="251"/>
      <c r="R1773" s="251"/>
      <c r="S1773" s="251"/>
      <c r="T1773" s="252"/>
      <c r="AT1773" s="253" t="s">
        <v>184</v>
      </c>
      <c r="AU1773" s="253" t="s">
        <v>85</v>
      </c>
      <c r="AV1773" s="16" t="s">
        <v>182</v>
      </c>
      <c r="AW1773" s="16" t="s">
        <v>34</v>
      </c>
      <c r="AX1773" s="16" t="s">
        <v>83</v>
      </c>
      <c r="AY1773" s="253" t="s">
        <v>175</v>
      </c>
    </row>
    <row r="1774" spans="1:65" s="14" customFormat="1" ht="11.25">
      <c r="B1774" s="216"/>
      <c r="C1774" s="217"/>
      <c r="D1774" s="207" t="s">
        <v>184</v>
      </c>
      <c r="E1774" s="217"/>
      <c r="F1774" s="219" t="s">
        <v>1498</v>
      </c>
      <c r="G1774" s="217"/>
      <c r="H1774" s="220">
        <v>133.298</v>
      </c>
      <c r="I1774" s="221"/>
      <c r="J1774" s="217"/>
      <c r="K1774" s="217"/>
      <c r="L1774" s="222"/>
      <c r="M1774" s="223"/>
      <c r="N1774" s="224"/>
      <c r="O1774" s="224"/>
      <c r="P1774" s="224"/>
      <c r="Q1774" s="224"/>
      <c r="R1774" s="224"/>
      <c r="S1774" s="224"/>
      <c r="T1774" s="225"/>
      <c r="AT1774" s="226" t="s">
        <v>184</v>
      </c>
      <c r="AU1774" s="226" t="s">
        <v>85</v>
      </c>
      <c r="AV1774" s="14" t="s">
        <v>85</v>
      </c>
      <c r="AW1774" s="14" t="s">
        <v>4</v>
      </c>
      <c r="AX1774" s="14" t="s">
        <v>83</v>
      </c>
      <c r="AY1774" s="226" t="s">
        <v>175</v>
      </c>
    </row>
    <row r="1775" spans="1:65" s="2" customFormat="1" ht="24.2" customHeight="1">
      <c r="A1775" s="35"/>
      <c r="B1775" s="36"/>
      <c r="C1775" s="192" t="s">
        <v>1499</v>
      </c>
      <c r="D1775" s="192" t="s">
        <v>178</v>
      </c>
      <c r="E1775" s="193" t="s">
        <v>1500</v>
      </c>
      <c r="F1775" s="194" t="s">
        <v>1501</v>
      </c>
      <c r="G1775" s="195" t="s">
        <v>242</v>
      </c>
      <c r="H1775" s="196">
        <v>115</v>
      </c>
      <c r="I1775" s="197"/>
      <c r="J1775" s="198">
        <f>ROUND(I1775*H1775,2)</f>
        <v>0</v>
      </c>
      <c r="K1775" s="194" t="s">
        <v>224</v>
      </c>
      <c r="L1775" s="40"/>
      <c r="M1775" s="199" t="s">
        <v>1</v>
      </c>
      <c r="N1775" s="200" t="s">
        <v>41</v>
      </c>
      <c r="O1775" s="72"/>
      <c r="P1775" s="201">
        <f>O1775*H1775</f>
        <v>0</v>
      </c>
      <c r="Q1775" s="201">
        <v>4.0600000000000002E-3</v>
      </c>
      <c r="R1775" s="201">
        <f>Q1775*H1775</f>
        <v>0.46690000000000004</v>
      </c>
      <c r="S1775" s="201">
        <v>0</v>
      </c>
      <c r="T1775" s="202">
        <f>S1775*H1775</f>
        <v>0</v>
      </c>
      <c r="U1775" s="35"/>
      <c r="V1775" s="35"/>
      <c r="W1775" s="35"/>
      <c r="X1775" s="35"/>
      <c r="Y1775" s="35"/>
      <c r="Z1775" s="35"/>
      <c r="AA1775" s="35"/>
      <c r="AB1775" s="35"/>
      <c r="AC1775" s="35"/>
      <c r="AD1775" s="35"/>
      <c r="AE1775" s="35"/>
      <c r="AR1775" s="203" t="s">
        <v>309</v>
      </c>
      <c r="AT1775" s="203" t="s">
        <v>178</v>
      </c>
      <c r="AU1775" s="203" t="s">
        <v>85</v>
      </c>
      <c r="AY1775" s="18" t="s">
        <v>175</v>
      </c>
      <c r="BE1775" s="204">
        <f>IF(N1775="základní",J1775,0)</f>
        <v>0</v>
      </c>
      <c r="BF1775" s="204">
        <f>IF(N1775="snížená",J1775,0)</f>
        <v>0</v>
      </c>
      <c r="BG1775" s="204">
        <f>IF(N1775="zákl. přenesená",J1775,0)</f>
        <v>0</v>
      </c>
      <c r="BH1775" s="204">
        <f>IF(N1775="sníž. přenesená",J1775,0)</f>
        <v>0</v>
      </c>
      <c r="BI1775" s="204">
        <f>IF(N1775="nulová",J1775,0)</f>
        <v>0</v>
      </c>
      <c r="BJ1775" s="18" t="s">
        <v>83</v>
      </c>
      <c r="BK1775" s="204">
        <f>ROUND(I1775*H1775,2)</f>
        <v>0</v>
      </c>
      <c r="BL1775" s="18" t="s">
        <v>309</v>
      </c>
      <c r="BM1775" s="203" t="s">
        <v>1502</v>
      </c>
    </row>
    <row r="1776" spans="1:65" s="2" customFormat="1" ht="11.25">
      <c r="A1776" s="35"/>
      <c r="B1776" s="36"/>
      <c r="C1776" s="37"/>
      <c r="D1776" s="227" t="s">
        <v>193</v>
      </c>
      <c r="E1776" s="37"/>
      <c r="F1776" s="228" t="s">
        <v>1503</v>
      </c>
      <c r="G1776" s="37"/>
      <c r="H1776" s="37"/>
      <c r="I1776" s="229"/>
      <c r="J1776" s="37"/>
      <c r="K1776" s="37"/>
      <c r="L1776" s="40"/>
      <c r="M1776" s="230"/>
      <c r="N1776" s="231"/>
      <c r="O1776" s="72"/>
      <c r="P1776" s="72"/>
      <c r="Q1776" s="72"/>
      <c r="R1776" s="72"/>
      <c r="S1776" s="72"/>
      <c r="T1776" s="73"/>
      <c r="U1776" s="35"/>
      <c r="V1776" s="35"/>
      <c r="W1776" s="35"/>
      <c r="X1776" s="35"/>
      <c r="Y1776" s="35"/>
      <c r="Z1776" s="35"/>
      <c r="AA1776" s="35"/>
      <c r="AB1776" s="35"/>
      <c r="AC1776" s="35"/>
      <c r="AD1776" s="35"/>
      <c r="AE1776" s="35"/>
      <c r="AT1776" s="18" t="s">
        <v>193</v>
      </c>
      <c r="AU1776" s="18" t="s">
        <v>85</v>
      </c>
    </row>
    <row r="1777" spans="1:65" s="2" customFormat="1" ht="37.9" customHeight="1">
      <c r="A1777" s="35"/>
      <c r="B1777" s="36"/>
      <c r="C1777" s="254" t="s">
        <v>1504</v>
      </c>
      <c r="D1777" s="254" t="s">
        <v>539</v>
      </c>
      <c r="E1777" s="255" t="s">
        <v>1505</v>
      </c>
      <c r="F1777" s="256" t="s">
        <v>1506</v>
      </c>
      <c r="G1777" s="257" t="s">
        <v>242</v>
      </c>
      <c r="H1777" s="258">
        <v>120.75</v>
      </c>
      <c r="I1777" s="259"/>
      <c r="J1777" s="260">
        <f>ROUND(I1777*H1777,2)</f>
        <v>0</v>
      </c>
      <c r="K1777" s="256" t="s">
        <v>1</v>
      </c>
      <c r="L1777" s="261"/>
      <c r="M1777" s="262" t="s">
        <v>1</v>
      </c>
      <c r="N1777" s="263" t="s">
        <v>41</v>
      </c>
      <c r="O1777" s="72"/>
      <c r="P1777" s="201">
        <f>O1777*H1777</f>
        <v>0</v>
      </c>
      <c r="Q1777" s="201">
        <v>1.2999999999999999E-3</v>
      </c>
      <c r="R1777" s="201">
        <f>Q1777*H1777</f>
        <v>0.156975</v>
      </c>
      <c r="S1777" s="201">
        <v>0</v>
      </c>
      <c r="T1777" s="202">
        <f>S1777*H1777</f>
        <v>0</v>
      </c>
      <c r="U1777" s="35"/>
      <c r="V1777" s="35"/>
      <c r="W1777" s="35"/>
      <c r="X1777" s="35"/>
      <c r="Y1777" s="35"/>
      <c r="Z1777" s="35"/>
      <c r="AA1777" s="35"/>
      <c r="AB1777" s="35"/>
      <c r="AC1777" s="35"/>
      <c r="AD1777" s="35"/>
      <c r="AE1777" s="35"/>
      <c r="AR1777" s="203" t="s">
        <v>532</v>
      </c>
      <c r="AT1777" s="203" t="s">
        <v>539</v>
      </c>
      <c r="AU1777" s="203" t="s">
        <v>85</v>
      </c>
      <c r="AY1777" s="18" t="s">
        <v>175</v>
      </c>
      <c r="BE1777" s="204">
        <f>IF(N1777="základní",J1777,0)</f>
        <v>0</v>
      </c>
      <c r="BF1777" s="204">
        <f>IF(N1777="snížená",J1777,0)</f>
        <v>0</v>
      </c>
      <c r="BG1777" s="204">
        <f>IF(N1777="zákl. přenesená",J1777,0)</f>
        <v>0</v>
      </c>
      <c r="BH1777" s="204">
        <f>IF(N1777="sníž. přenesená",J1777,0)</f>
        <v>0</v>
      </c>
      <c r="BI1777" s="204">
        <f>IF(N1777="nulová",J1777,0)</f>
        <v>0</v>
      </c>
      <c r="BJ1777" s="18" t="s">
        <v>83</v>
      </c>
      <c r="BK1777" s="204">
        <f>ROUND(I1777*H1777,2)</f>
        <v>0</v>
      </c>
      <c r="BL1777" s="18" t="s">
        <v>309</v>
      </c>
      <c r="BM1777" s="203" t="s">
        <v>1507</v>
      </c>
    </row>
    <row r="1778" spans="1:65" s="13" customFormat="1" ht="22.5">
      <c r="B1778" s="205"/>
      <c r="C1778" s="206"/>
      <c r="D1778" s="207" t="s">
        <v>184</v>
      </c>
      <c r="E1778" s="208" t="s">
        <v>1</v>
      </c>
      <c r="F1778" s="209" t="s">
        <v>1237</v>
      </c>
      <c r="G1778" s="206"/>
      <c r="H1778" s="208" t="s">
        <v>1</v>
      </c>
      <c r="I1778" s="210"/>
      <c r="J1778" s="206"/>
      <c r="K1778" s="206"/>
      <c r="L1778" s="211"/>
      <c r="M1778" s="212"/>
      <c r="N1778" s="213"/>
      <c r="O1778" s="213"/>
      <c r="P1778" s="213"/>
      <c r="Q1778" s="213"/>
      <c r="R1778" s="213"/>
      <c r="S1778" s="213"/>
      <c r="T1778" s="214"/>
      <c r="AT1778" s="215" t="s">
        <v>184</v>
      </c>
      <c r="AU1778" s="215" t="s">
        <v>85</v>
      </c>
      <c r="AV1778" s="13" t="s">
        <v>83</v>
      </c>
      <c r="AW1778" s="13" t="s">
        <v>34</v>
      </c>
      <c r="AX1778" s="13" t="s">
        <v>76</v>
      </c>
      <c r="AY1778" s="215" t="s">
        <v>175</v>
      </c>
    </row>
    <row r="1779" spans="1:65" s="13" customFormat="1" ht="11.25">
      <c r="B1779" s="205"/>
      <c r="C1779" s="206"/>
      <c r="D1779" s="207" t="s">
        <v>184</v>
      </c>
      <c r="E1779" s="208" t="s">
        <v>1</v>
      </c>
      <c r="F1779" s="209" t="s">
        <v>280</v>
      </c>
      <c r="G1779" s="206"/>
      <c r="H1779" s="208" t="s">
        <v>1</v>
      </c>
      <c r="I1779" s="210"/>
      <c r="J1779" s="206"/>
      <c r="K1779" s="206"/>
      <c r="L1779" s="211"/>
      <c r="M1779" s="212"/>
      <c r="N1779" s="213"/>
      <c r="O1779" s="213"/>
      <c r="P1779" s="213"/>
      <c r="Q1779" s="213"/>
      <c r="R1779" s="213"/>
      <c r="S1779" s="213"/>
      <c r="T1779" s="214"/>
      <c r="AT1779" s="215" t="s">
        <v>184</v>
      </c>
      <c r="AU1779" s="215" t="s">
        <v>85</v>
      </c>
      <c r="AV1779" s="13" t="s">
        <v>83</v>
      </c>
      <c r="AW1779" s="13" t="s">
        <v>34</v>
      </c>
      <c r="AX1779" s="13" t="s">
        <v>76</v>
      </c>
      <c r="AY1779" s="215" t="s">
        <v>175</v>
      </c>
    </row>
    <row r="1780" spans="1:65" s="13" customFormat="1" ht="11.25">
      <c r="B1780" s="205"/>
      <c r="C1780" s="206"/>
      <c r="D1780" s="207" t="s">
        <v>184</v>
      </c>
      <c r="E1780" s="208" t="s">
        <v>1</v>
      </c>
      <c r="F1780" s="209" t="s">
        <v>1244</v>
      </c>
      <c r="G1780" s="206"/>
      <c r="H1780" s="208" t="s">
        <v>1</v>
      </c>
      <c r="I1780" s="210"/>
      <c r="J1780" s="206"/>
      <c r="K1780" s="206"/>
      <c r="L1780" s="211"/>
      <c r="M1780" s="212"/>
      <c r="N1780" s="213"/>
      <c r="O1780" s="213"/>
      <c r="P1780" s="213"/>
      <c r="Q1780" s="213"/>
      <c r="R1780" s="213"/>
      <c r="S1780" s="213"/>
      <c r="T1780" s="214"/>
      <c r="AT1780" s="215" t="s">
        <v>184</v>
      </c>
      <c r="AU1780" s="215" t="s">
        <v>85</v>
      </c>
      <c r="AV1780" s="13" t="s">
        <v>83</v>
      </c>
      <c r="AW1780" s="13" t="s">
        <v>34</v>
      </c>
      <c r="AX1780" s="13" t="s">
        <v>76</v>
      </c>
      <c r="AY1780" s="215" t="s">
        <v>175</v>
      </c>
    </row>
    <row r="1781" spans="1:65" s="13" customFormat="1" ht="11.25">
      <c r="B1781" s="205"/>
      <c r="C1781" s="206"/>
      <c r="D1781" s="207" t="s">
        <v>184</v>
      </c>
      <c r="E1781" s="208" t="s">
        <v>1</v>
      </c>
      <c r="F1781" s="209" t="s">
        <v>187</v>
      </c>
      <c r="G1781" s="206"/>
      <c r="H1781" s="208" t="s">
        <v>1</v>
      </c>
      <c r="I1781" s="210"/>
      <c r="J1781" s="206"/>
      <c r="K1781" s="206"/>
      <c r="L1781" s="211"/>
      <c r="M1781" s="212"/>
      <c r="N1781" s="213"/>
      <c r="O1781" s="213"/>
      <c r="P1781" s="213"/>
      <c r="Q1781" s="213"/>
      <c r="R1781" s="213"/>
      <c r="S1781" s="213"/>
      <c r="T1781" s="214"/>
      <c r="AT1781" s="215" t="s">
        <v>184</v>
      </c>
      <c r="AU1781" s="215" t="s">
        <v>85</v>
      </c>
      <c r="AV1781" s="13" t="s">
        <v>83</v>
      </c>
      <c r="AW1781" s="13" t="s">
        <v>34</v>
      </c>
      <c r="AX1781" s="13" t="s">
        <v>76</v>
      </c>
      <c r="AY1781" s="215" t="s">
        <v>175</v>
      </c>
    </row>
    <row r="1782" spans="1:65" s="13" customFormat="1" ht="11.25">
      <c r="B1782" s="205"/>
      <c r="C1782" s="206"/>
      <c r="D1782" s="207" t="s">
        <v>184</v>
      </c>
      <c r="E1782" s="208" t="s">
        <v>1</v>
      </c>
      <c r="F1782" s="209" t="s">
        <v>358</v>
      </c>
      <c r="G1782" s="206"/>
      <c r="H1782" s="208" t="s">
        <v>1</v>
      </c>
      <c r="I1782" s="210"/>
      <c r="J1782" s="206"/>
      <c r="K1782" s="206"/>
      <c r="L1782" s="211"/>
      <c r="M1782" s="212"/>
      <c r="N1782" s="213"/>
      <c r="O1782" s="213"/>
      <c r="P1782" s="213"/>
      <c r="Q1782" s="213"/>
      <c r="R1782" s="213"/>
      <c r="S1782" s="213"/>
      <c r="T1782" s="214"/>
      <c r="AT1782" s="215" t="s">
        <v>184</v>
      </c>
      <c r="AU1782" s="215" t="s">
        <v>85</v>
      </c>
      <c r="AV1782" s="13" t="s">
        <v>83</v>
      </c>
      <c r="AW1782" s="13" t="s">
        <v>34</v>
      </c>
      <c r="AX1782" s="13" t="s">
        <v>76</v>
      </c>
      <c r="AY1782" s="215" t="s">
        <v>175</v>
      </c>
    </row>
    <row r="1783" spans="1:65" s="14" customFormat="1" ht="11.25">
      <c r="B1783" s="216"/>
      <c r="C1783" s="217"/>
      <c r="D1783" s="207" t="s">
        <v>184</v>
      </c>
      <c r="E1783" s="218" t="s">
        <v>1</v>
      </c>
      <c r="F1783" s="219" t="s">
        <v>525</v>
      </c>
      <c r="G1783" s="217"/>
      <c r="H1783" s="220">
        <v>16.850000000000001</v>
      </c>
      <c r="I1783" s="221"/>
      <c r="J1783" s="217"/>
      <c r="K1783" s="217"/>
      <c r="L1783" s="222"/>
      <c r="M1783" s="223"/>
      <c r="N1783" s="224"/>
      <c r="O1783" s="224"/>
      <c r="P1783" s="224"/>
      <c r="Q1783" s="224"/>
      <c r="R1783" s="224"/>
      <c r="S1783" s="224"/>
      <c r="T1783" s="225"/>
      <c r="AT1783" s="226" t="s">
        <v>184</v>
      </c>
      <c r="AU1783" s="226" t="s">
        <v>85</v>
      </c>
      <c r="AV1783" s="14" t="s">
        <v>85</v>
      </c>
      <c r="AW1783" s="14" t="s">
        <v>34</v>
      </c>
      <c r="AX1783" s="14" t="s">
        <v>76</v>
      </c>
      <c r="AY1783" s="226" t="s">
        <v>175</v>
      </c>
    </row>
    <row r="1784" spans="1:65" s="14" customFormat="1" ht="11.25">
      <c r="B1784" s="216"/>
      <c r="C1784" s="217"/>
      <c r="D1784" s="207" t="s">
        <v>184</v>
      </c>
      <c r="E1784" s="218" t="s">
        <v>1</v>
      </c>
      <c r="F1784" s="219" t="s">
        <v>526</v>
      </c>
      <c r="G1784" s="217"/>
      <c r="H1784" s="220">
        <v>18.100000000000001</v>
      </c>
      <c r="I1784" s="221"/>
      <c r="J1784" s="217"/>
      <c r="K1784" s="217"/>
      <c r="L1784" s="222"/>
      <c r="M1784" s="223"/>
      <c r="N1784" s="224"/>
      <c r="O1784" s="224"/>
      <c r="P1784" s="224"/>
      <c r="Q1784" s="224"/>
      <c r="R1784" s="224"/>
      <c r="S1784" s="224"/>
      <c r="T1784" s="225"/>
      <c r="AT1784" s="226" t="s">
        <v>184</v>
      </c>
      <c r="AU1784" s="226" t="s">
        <v>85</v>
      </c>
      <c r="AV1784" s="14" t="s">
        <v>85</v>
      </c>
      <c r="AW1784" s="14" t="s">
        <v>34</v>
      </c>
      <c r="AX1784" s="14" t="s">
        <v>76</v>
      </c>
      <c r="AY1784" s="226" t="s">
        <v>175</v>
      </c>
    </row>
    <row r="1785" spans="1:65" s="14" customFormat="1" ht="11.25">
      <c r="B1785" s="216"/>
      <c r="C1785" s="217"/>
      <c r="D1785" s="207" t="s">
        <v>184</v>
      </c>
      <c r="E1785" s="218" t="s">
        <v>1</v>
      </c>
      <c r="F1785" s="219" t="s">
        <v>429</v>
      </c>
      <c r="G1785" s="217"/>
      <c r="H1785" s="220">
        <v>20.3</v>
      </c>
      <c r="I1785" s="221"/>
      <c r="J1785" s="217"/>
      <c r="K1785" s="217"/>
      <c r="L1785" s="222"/>
      <c r="M1785" s="223"/>
      <c r="N1785" s="224"/>
      <c r="O1785" s="224"/>
      <c r="P1785" s="224"/>
      <c r="Q1785" s="224"/>
      <c r="R1785" s="224"/>
      <c r="S1785" s="224"/>
      <c r="T1785" s="225"/>
      <c r="AT1785" s="226" t="s">
        <v>184</v>
      </c>
      <c r="AU1785" s="226" t="s">
        <v>85</v>
      </c>
      <c r="AV1785" s="14" t="s">
        <v>85</v>
      </c>
      <c r="AW1785" s="14" t="s">
        <v>34</v>
      </c>
      <c r="AX1785" s="14" t="s">
        <v>76</v>
      </c>
      <c r="AY1785" s="226" t="s">
        <v>175</v>
      </c>
    </row>
    <row r="1786" spans="1:65" s="14" customFormat="1" ht="11.25">
      <c r="B1786" s="216"/>
      <c r="C1786" s="217"/>
      <c r="D1786" s="207" t="s">
        <v>184</v>
      </c>
      <c r="E1786" s="218" t="s">
        <v>1</v>
      </c>
      <c r="F1786" s="219" t="s">
        <v>426</v>
      </c>
      <c r="G1786" s="217"/>
      <c r="H1786" s="220">
        <v>19.7</v>
      </c>
      <c r="I1786" s="221"/>
      <c r="J1786" s="217"/>
      <c r="K1786" s="217"/>
      <c r="L1786" s="222"/>
      <c r="M1786" s="223"/>
      <c r="N1786" s="224"/>
      <c r="O1786" s="224"/>
      <c r="P1786" s="224"/>
      <c r="Q1786" s="224"/>
      <c r="R1786" s="224"/>
      <c r="S1786" s="224"/>
      <c r="T1786" s="225"/>
      <c r="AT1786" s="226" t="s">
        <v>184</v>
      </c>
      <c r="AU1786" s="226" t="s">
        <v>85</v>
      </c>
      <c r="AV1786" s="14" t="s">
        <v>85</v>
      </c>
      <c r="AW1786" s="14" t="s">
        <v>34</v>
      </c>
      <c r="AX1786" s="14" t="s">
        <v>76</v>
      </c>
      <c r="AY1786" s="226" t="s">
        <v>175</v>
      </c>
    </row>
    <row r="1787" spans="1:65" s="14" customFormat="1" ht="11.25">
      <c r="B1787" s="216"/>
      <c r="C1787" s="217"/>
      <c r="D1787" s="207" t="s">
        <v>184</v>
      </c>
      <c r="E1787" s="218" t="s">
        <v>1</v>
      </c>
      <c r="F1787" s="219" t="s">
        <v>430</v>
      </c>
      <c r="G1787" s="217"/>
      <c r="H1787" s="220">
        <v>17</v>
      </c>
      <c r="I1787" s="221"/>
      <c r="J1787" s="217"/>
      <c r="K1787" s="217"/>
      <c r="L1787" s="222"/>
      <c r="M1787" s="223"/>
      <c r="N1787" s="224"/>
      <c r="O1787" s="224"/>
      <c r="P1787" s="224"/>
      <c r="Q1787" s="224"/>
      <c r="R1787" s="224"/>
      <c r="S1787" s="224"/>
      <c r="T1787" s="225"/>
      <c r="AT1787" s="226" t="s">
        <v>184</v>
      </c>
      <c r="AU1787" s="226" t="s">
        <v>85</v>
      </c>
      <c r="AV1787" s="14" t="s">
        <v>85</v>
      </c>
      <c r="AW1787" s="14" t="s">
        <v>34</v>
      </c>
      <c r="AX1787" s="14" t="s">
        <v>76</v>
      </c>
      <c r="AY1787" s="226" t="s">
        <v>175</v>
      </c>
    </row>
    <row r="1788" spans="1:65" s="14" customFormat="1" ht="11.25">
      <c r="B1788" s="216"/>
      <c r="C1788" s="217"/>
      <c r="D1788" s="207" t="s">
        <v>184</v>
      </c>
      <c r="E1788" s="218" t="s">
        <v>1</v>
      </c>
      <c r="F1788" s="219" t="s">
        <v>431</v>
      </c>
      <c r="G1788" s="217"/>
      <c r="H1788" s="220">
        <v>4.5999999999999996</v>
      </c>
      <c r="I1788" s="221"/>
      <c r="J1788" s="217"/>
      <c r="K1788" s="217"/>
      <c r="L1788" s="222"/>
      <c r="M1788" s="223"/>
      <c r="N1788" s="224"/>
      <c r="O1788" s="224"/>
      <c r="P1788" s="224"/>
      <c r="Q1788" s="224"/>
      <c r="R1788" s="224"/>
      <c r="S1788" s="224"/>
      <c r="T1788" s="225"/>
      <c r="AT1788" s="226" t="s">
        <v>184</v>
      </c>
      <c r="AU1788" s="226" t="s">
        <v>85</v>
      </c>
      <c r="AV1788" s="14" t="s">
        <v>85</v>
      </c>
      <c r="AW1788" s="14" t="s">
        <v>34</v>
      </c>
      <c r="AX1788" s="14" t="s">
        <v>76</v>
      </c>
      <c r="AY1788" s="226" t="s">
        <v>175</v>
      </c>
    </row>
    <row r="1789" spans="1:65" s="14" customFormat="1" ht="11.25">
      <c r="B1789" s="216"/>
      <c r="C1789" s="217"/>
      <c r="D1789" s="207" t="s">
        <v>184</v>
      </c>
      <c r="E1789" s="218" t="s">
        <v>1</v>
      </c>
      <c r="F1789" s="219" t="s">
        <v>427</v>
      </c>
      <c r="G1789" s="217"/>
      <c r="H1789" s="220">
        <v>4.2</v>
      </c>
      <c r="I1789" s="221"/>
      <c r="J1789" s="217"/>
      <c r="K1789" s="217"/>
      <c r="L1789" s="222"/>
      <c r="M1789" s="223"/>
      <c r="N1789" s="224"/>
      <c r="O1789" s="224"/>
      <c r="P1789" s="224"/>
      <c r="Q1789" s="224"/>
      <c r="R1789" s="224"/>
      <c r="S1789" s="224"/>
      <c r="T1789" s="225"/>
      <c r="AT1789" s="226" t="s">
        <v>184</v>
      </c>
      <c r="AU1789" s="226" t="s">
        <v>85</v>
      </c>
      <c r="AV1789" s="14" t="s">
        <v>85</v>
      </c>
      <c r="AW1789" s="14" t="s">
        <v>34</v>
      </c>
      <c r="AX1789" s="14" t="s">
        <v>76</v>
      </c>
      <c r="AY1789" s="226" t="s">
        <v>175</v>
      </c>
    </row>
    <row r="1790" spans="1:65" s="14" customFormat="1" ht="11.25">
      <c r="B1790" s="216"/>
      <c r="C1790" s="217"/>
      <c r="D1790" s="207" t="s">
        <v>184</v>
      </c>
      <c r="E1790" s="218" t="s">
        <v>1</v>
      </c>
      <c r="F1790" s="219" t="s">
        <v>428</v>
      </c>
      <c r="G1790" s="217"/>
      <c r="H1790" s="220">
        <v>14.25</v>
      </c>
      <c r="I1790" s="221"/>
      <c r="J1790" s="217"/>
      <c r="K1790" s="217"/>
      <c r="L1790" s="222"/>
      <c r="M1790" s="223"/>
      <c r="N1790" s="224"/>
      <c r="O1790" s="224"/>
      <c r="P1790" s="224"/>
      <c r="Q1790" s="224"/>
      <c r="R1790" s="224"/>
      <c r="S1790" s="224"/>
      <c r="T1790" s="225"/>
      <c r="AT1790" s="226" t="s">
        <v>184</v>
      </c>
      <c r="AU1790" s="226" t="s">
        <v>85</v>
      </c>
      <c r="AV1790" s="14" t="s">
        <v>85</v>
      </c>
      <c r="AW1790" s="14" t="s">
        <v>34</v>
      </c>
      <c r="AX1790" s="14" t="s">
        <v>76</v>
      </c>
      <c r="AY1790" s="226" t="s">
        <v>175</v>
      </c>
    </row>
    <row r="1791" spans="1:65" s="16" customFormat="1" ht="11.25">
      <c r="B1791" s="243"/>
      <c r="C1791" s="244"/>
      <c r="D1791" s="207" t="s">
        <v>184</v>
      </c>
      <c r="E1791" s="245" t="s">
        <v>1</v>
      </c>
      <c r="F1791" s="246" t="s">
        <v>291</v>
      </c>
      <c r="G1791" s="244"/>
      <c r="H1791" s="247">
        <v>115</v>
      </c>
      <c r="I1791" s="248"/>
      <c r="J1791" s="244"/>
      <c r="K1791" s="244"/>
      <c r="L1791" s="249"/>
      <c r="M1791" s="250"/>
      <c r="N1791" s="251"/>
      <c r="O1791" s="251"/>
      <c r="P1791" s="251"/>
      <c r="Q1791" s="251"/>
      <c r="R1791" s="251"/>
      <c r="S1791" s="251"/>
      <c r="T1791" s="252"/>
      <c r="AT1791" s="253" t="s">
        <v>184</v>
      </c>
      <c r="AU1791" s="253" t="s">
        <v>85</v>
      </c>
      <c r="AV1791" s="16" t="s">
        <v>182</v>
      </c>
      <c r="AW1791" s="16" t="s">
        <v>34</v>
      </c>
      <c r="AX1791" s="16" t="s">
        <v>83</v>
      </c>
      <c r="AY1791" s="253" t="s">
        <v>175</v>
      </c>
    </row>
    <row r="1792" spans="1:65" s="14" customFormat="1" ht="11.25">
      <c r="B1792" s="216"/>
      <c r="C1792" s="217"/>
      <c r="D1792" s="207" t="s">
        <v>184</v>
      </c>
      <c r="E1792" s="217"/>
      <c r="F1792" s="219" t="s">
        <v>1508</v>
      </c>
      <c r="G1792" s="217"/>
      <c r="H1792" s="220">
        <v>120.75</v>
      </c>
      <c r="I1792" s="221"/>
      <c r="J1792" s="217"/>
      <c r="K1792" s="217"/>
      <c r="L1792" s="222"/>
      <c r="M1792" s="223"/>
      <c r="N1792" s="224"/>
      <c r="O1792" s="224"/>
      <c r="P1792" s="224"/>
      <c r="Q1792" s="224"/>
      <c r="R1792" s="224"/>
      <c r="S1792" s="224"/>
      <c r="T1792" s="225"/>
      <c r="AT1792" s="226" t="s">
        <v>184</v>
      </c>
      <c r="AU1792" s="226" t="s">
        <v>85</v>
      </c>
      <c r="AV1792" s="14" t="s">
        <v>85</v>
      </c>
      <c r="AW1792" s="14" t="s">
        <v>4</v>
      </c>
      <c r="AX1792" s="14" t="s">
        <v>83</v>
      </c>
      <c r="AY1792" s="226" t="s">
        <v>175</v>
      </c>
    </row>
    <row r="1793" spans="1:65" s="2" customFormat="1" ht="33" customHeight="1">
      <c r="A1793" s="35"/>
      <c r="B1793" s="36"/>
      <c r="C1793" s="192" t="s">
        <v>1509</v>
      </c>
      <c r="D1793" s="192" t="s">
        <v>178</v>
      </c>
      <c r="E1793" s="193" t="s">
        <v>1510</v>
      </c>
      <c r="F1793" s="194" t="s">
        <v>1511</v>
      </c>
      <c r="G1793" s="195" t="s">
        <v>233</v>
      </c>
      <c r="H1793" s="196">
        <v>21.265999999999998</v>
      </c>
      <c r="I1793" s="197"/>
      <c r="J1793" s="198">
        <f>ROUND(I1793*H1793,2)</f>
        <v>0</v>
      </c>
      <c r="K1793" s="194" t="s">
        <v>224</v>
      </c>
      <c r="L1793" s="40"/>
      <c r="M1793" s="199" t="s">
        <v>1</v>
      </c>
      <c r="N1793" s="200" t="s">
        <v>41</v>
      </c>
      <c r="O1793" s="72"/>
      <c r="P1793" s="201">
        <f>O1793*H1793</f>
        <v>0</v>
      </c>
      <c r="Q1793" s="201">
        <v>0</v>
      </c>
      <c r="R1793" s="201">
        <f>Q1793*H1793</f>
        <v>0</v>
      </c>
      <c r="S1793" s="201">
        <v>0</v>
      </c>
      <c r="T1793" s="202">
        <f>S1793*H1793</f>
        <v>0</v>
      </c>
      <c r="U1793" s="35"/>
      <c r="V1793" s="35"/>
      <c r="W1793" s="35"/>
      <c r="X1793" s="35"/>
      <c r="Y1793" s="35"/>
      <c r="Z1793" s="35"/>
      <c r="AA1793" s="35"/>
      <c r="AB1793" s="35"/>
      <c r="AC1793" s="35"/>
      <c r="AD1793" s="35"/>
      <c r="AE1793" s="35"/>
      <c r="AR1793" s="203" t="s">
        <v>309</v>
      </c>
      <c r="AT1793" s="203" t="s">
        <v>178</v>
      </c>
      <c r="AU1793" s="203" t="s">
        <v>85</v>
      </c>
      <c r="AY1793" s="18" t="s">
        <v>175</v>
      </c>
      <c r="BE1793" s="204">
        <f>IF(N1793="základní",J1793,0)</f>
        <v>0</v>
      </c>
      <c r="BF1793" s="204">
        <f>IF(N1793="snížená",J1793,0)</f>
        <v>0</v>
      </c>
      <c r="BG1793" s="204">
        <f>IF(N1793="zákl. přenesená",J1793,0)</f>
        <v>0</v>
      </c>
      <c r="BH1793" s="204">
        <f>IF(N1793="sníž. přenesená",J1793,0)</f>
        <v>0</v>
      </c>
      <c r="BI1793" s="204">
        <f>IF(N1793="nulová",J1793,0)</f>
        <v>0</v>
      </c>
      <c r="BJ1793" s="18" t="s">
        <v>83</v>
      </c>
      <c r="BK1793" s="204">
        <f>ROUND(I1793*H1793,2)</f>
        <v>0</v>
      </c>
      <c r="BL1793" s="18" t="s">
        <v>309</v>
      </c>
      <c r="BM1793" s="203" t="s">
        <v>1512</v>
      </c>
    </row>
    <row r="1794" spans="1:65" s="2" customFormat="1" ht="11.25">
      <c r="A1794" s="35"/>
      <c r="B1794" s="36"/>
      <c r="C1794" s="37"/>
      <c r="D1794" s="227" t="s">
        <v>193</v>
      </c>
      <c r="E1794" s="37"/>
      <c r="F1794" s="228" t="s">
        <v>1513</v>
      </c>
      <c r="G1794" s="37"/>
      <c r="H1794" s="37"/>
      <c r="I1794" s="229"/>
      <c r="J1794" s="37"/>
      <c r="K1794" s="37"/>
      <c r="L1794" s="40"/>
      <c r="M1794" s="230"/>
      <c r="N1794" s="231"/>
      <c r="O1794" s="72"/>
      <c r="P1794" s="72"/>
      <c r="Q1794" s="72"/>
      <c r="R1794" s="72"/>
      <c r="S1794" s="72"/>
      <c r="T1794" s="73"/>
      <c r="U1794" s="35"/>
      <c r="V1794" s="35"/>
      <c r="W1794" s="35"/>
      <c r="X1794" s="35"/>
      <c r="Y1794" s="35"/>
      <c r="Z1794" s="35"/>
      <c r="AA1794" s="35"/>
      <c r="AB1794" s="35"/>
      <c r="AC1794" s="35"/>
      <c r="AD1794" s="35"/>
      <c r="AE1794" s="35"/>
      <c r="AT1794" s="18" t="s">
        <v>193</v>
      </c>
      <c r="AU1794" s="18" t="s">
        <v>85</v>
      </c>
    </row>
    <row r="1795" spans="1:65" s="12" customFormat="1" ht="22.9" customHeight="1">
      <c r="B1795" s="176"/>
      <c r="C1795" s="177"/>
      <c r="D1795" s="178" t="s">
        <v>75</v>
      </c>
      <c r="E1795" s="190" t="s">
        <v>1514</v>
      </c>
      <c r="F1795" s="190" t="s">
        <v>1515</v>
      </c>
      <c r="G1795" s="177"/>
      <c r="H1795" s="177"/>
      <c r="I1795" s="180"/>
      <c r="J1795" s="191">
        <f>BK1795</f>
        <v>0</v>
      </c>
      <c r="K1795" s="177"/>
      <c r="L1795" s="182"/>
      <c r="M1795" s="183"/>
      <c r="N1795" s="184"/>
      <c r="O1795" s="184"/>
      <c r="P1795" s="185">
        <f>P1796+P1797+P1798</f>
        <v>0</v>
      </c>
      <c r="Q1795" s="184"/>
      <c r="R1795" s="185">
        <f>R1796+R1797+R1798</f>
        <v>0</v>
      </c>
      <c r="S1795" s="184"/>
      <c r="T1795" s="186">
        <f>T1796+T1797+T1798</f>
        <v>0</v>
      </c>
      <c r="AR1795" s="187" t="s">
        <v>85</v>
      </c>
      <c r="AT1795" s="188" t="s">
        <v>75</v>
      </c>
      <c r="AU1795" s="188" t="s">
        <v>83</v>
      </c>
      <c r="AY1795" s="187" t="s">
        <v>175</v>
      </c>
      <c r="BK1795" s="189">
        <f>BK1796+BK1797+BK1798</f>
        <v>0</v>
      </c>
    </row>
    <row r="1796" spans="1:65" s="2" customFormat="1" ht="24.2" customHeight="1">
      <c r="A1796" s="35"/>
      <c r="B1796" s="36"/>
      <c r="C1796" s="192" t="s">
        <v>1516</v>
      </c>
      <c r="D1796" s="192" t="s">
        <v>178</v>
      </c>
      <c r="E1796" s="193" t="s">
        <v>1517</v>
      </c>
      <c r="F1796" s="194" t="s">
        <v>1518</v>
      </c>
      <c r="G1796" s="195" t="s">
        <v>1519</v>
      </c>
      <c r="H1796" s="265"/>
      <c r="I1796" s="197"/>
      <c r="J1796" s="198">
        <f>ROUND(I1796*H1796,2)</f>
        <v>0</v>
      </c>
      <c r="K1796" s="194" t="s">
        <v>224</v>
      </c>
      <c r="L1796" s="40"/>
      <c r="M1796" s="199" t="s">
        <v>1</v>
      </c>
      <c r="N1796" s="200" t="s">
        <v>41</v>
      </c>
      <c r="O1796" s="72"/>
      <c r="P1796" s="201">
        <f>O1796*H1796</f>
        <v>0</v>
      </c>
      <c r="Q1796" s="201">
        <v>0</v>
      </c>
      <c r="R1796" s="201">
        <f>Q1796*H1796</f>
        <v>0</v>
      </c>
      <c r="S1796" s="201">
        <v>0</v>
      </c>
      <c r="T1796" s="202">
        <f>S1796*H1796</f>
        <v>0</v>
      </c>
      <c r="U1796" s="35"/>
      <c r="V1796" s="35"/>
      <c r="W1796" s="35"/>
      <c r="X1796" s="35"/>
      <c r="Y1796" s="35"/>
      <c r="Z1796" s="35"/>
      <c r="AA1796" s="35"/>
      <c r="AB1796" s="35"/>
      <c r="AC1796" s="35"/>
      <c r="AD1796" s="35"/>
      <c r="AE1796" s="35"/>
      <c r="AR1796" s="203" t="s">
        <v>309</v>
      </c>
      <c r="AT1796" s="203" t="s">
        <v>178</v>
      </c>
      <c r="AU1796" s="203" t="s">
        <v>85</v>
      </c>
      <c r="AY1796" s="18" t="s">
        <v>175</v>
      </c>
      <c r="BE1796" s="204">
        <f>IF(N1796="základní",J1796,0)</f>
        <v>0</v>
      </c>
      <c r="BF1796" s="204">
        <f>IF(N1796="snížená",J1796,0)</f>
        <v>0</v>
      </c>
      <c r="BG1796" s="204">
        <f>IF(N1796="zákl. přenesená",J1796,0)</f>
        <v>0</v>
      </c>
      <c r="BH1796" s="204">
        <f>IF(N1796="sníž. přenesená",J1796,0)</f>
        <v>0</v>
      </c>
      <c r="BI1796" s="204">
        <f>IF(N1796="nulová",J1796,0)</f>
        <v>0</v>
      </c>
      <c r="BJ1796" s="18" t="s">
        <v>83</v>
      </c>
      <c r="BK1796" s="204">
        <f>ROUND(I1796*H1796,2)</f>
        <v>0</v>
      </c>
      <c r="BL1796" s="18" t="s">
        <v>309</v>
      </c>
      <c r="BM1796" s="203" t="s">
        <v>1520</v>
      </c>
    </row>
    <row r="1797" spans="1:65" s="2" customFormat="1" ht="11.25">
      <c r="A1797" s="35"/>
      <c r="B1797" s="36"/>
      <c r="C1797" s="37"/>
      <c r="D1797" s="227" t="s">
        <v>193</v>
      </c>
      <c r="E1797" s="37"/>
      <c r="F1797" s="228" t="s">
        <v>1521</v>
      </c>
      <c r="G1797" s="37"/>
      <c r="H1797" s="37"/>
      <c r="I1797" s="229"/>
      <c r="J1797" s="37"/>
      <c r="K1797" s="37"/>
      <c r="L1797" s="40"/>
      <c r="M1797" s="230"/>
      <c r="N1797" s="231"/>
      <c r="O1797" s="72"/>
      <c r="P1797" s="72"/>
      <c r="Q1797" s="72"/>
      <c r="R1797" s="72"/>
      <c r="S1797" s="72"/>
      <c r="T1797" s="73"/>
      <c r="U1797" s="35"/>
      <c r="V1797" s="35"/>
      <c r="W1797" s="35"/>
      <c r="X1797" s="35"/>
      <c r="Y1797" s="35"/>
      <c r="Z1797" s="35"/>
      <c r="AA1797" s="35"/>
      <c r="AB1797" s="35"/>
      <c r="AC1797" s="35"/>
      <c r="AD1797" s="35"/>
      <c r="AE1797" s="35"/>
      <c r="AT1797" s="18" t="s">
        <v>193</v>
      </c>
      <c r="AU1797" s="18" t="s">
        <v>85</v>
      </c>
    </row>
    <row r="1798" spans="1:65" s="12" customFormat="1" ht="20.85" customHeight="1">
      <c r="B1798" s="176"/>
      <c r="C1798" s="177"/>
      <c r="D1798" s="178" t="s">
        <v>75</v>
      </c>
      <c r="E1798" s="190" t="s">
        <v>1522</v>
      </c>
      <c r="F1798" s="190" t="s">
        <v>1523</v>
      </c>
      <c r="G1798" s="177"/>
      <c r="H1798" s="177"/>
      <c r="I1798" s="180"/>
      <c r="J1798" s="191">
        <f>BK1798</f>
        <v>0</v>
      </c>
      <c r="K1798" s="177"/>
      <c r="L1798" s="182"/>
      <c r="M1798" s="183"/>
      <c r="N1798" s="184"/>
      <c r="O1798" s="184"/>
      <c r="P1798" s="185">
        <f>SUM(P1799:P1822)</f>
        <v>0</v>
      </c>
      <c r="Q1798" s="184"/>
      <c r="R1798" s="185">
        <f>SUM(R1799:R1822)</f>
        <v>0</v>
      </c>
      <c r="S1798" s="184"/>
      <c r="T1798" s="186">
        <f>SUM(T1799:T1822)</f>
        <v>0</v>
      </c>
      <c r="AR1798" s="187" t="s">
        <v>83</v>
      </c>
      <c r="AT1798" s="188" t="s">
        <v>75</v>
      </c>
      <c r="AU1798" s="188" t="s">
        <v>85</v>
      </c>
      <c r="AY1798" s="187" t="s">
        <v>175</v>
      </c>
      <c r="BK1798" s="189">
        <f>SUM(BK1799:BK1822)</f>
        <v>0</v>
      </c>
    </row>
    <row r="1799" spans="1:65" s="2" customFormat="1" ht="44.25" customHeight="1">
      <c r="A1799" s="35"/>
      <c r="B1799" s="36"/>
      <c r="C1799" s="192" t="s">
        <v>1524</v>
      </c>
      <c r="D1799" s="192" t="s">
        <v>178</v>
      </c>
      <c r="E1799" s="193" t="s">
        <v>1525</v>
      </c>
      <c r="F1799" s="194" t="s">
        <v>1526</v>
      </c>
      <c r="G1799" s="195" t="s">
        <v>1527</v>
      </c>
      <c r="H1799" s="196">
        <v>1</v>
      </c>
      <c r="I1799" s="197"/>
      <c r="J1799" s="198">
        <f t="shared" ref="J1799:J1822" si="0">ROUND(I1799*H1799,2)</f>
        <v>0</v>
      </c>
      <c r="K1799" s="194" t="s">
        <v>1</v>
      </c>
      <c r="L1799" s="40"/>
      <c r="M1799" s="199" t="s">
        <v>1</v>
      </c>
      <c r="N1799" s="200" t="s">
        <v>41</v>
      </c>
      <c r="O1799" s="72"/>
      <c r="P1799" s="201">
        <f t="shared" ref="P1799:P1822" si="1">O1799*H1799</f>
        <v>0</v>
      </c>
      <c r="Q1799" s="201">
        <v>0</v>
      </c>
      <c r="R1799" s="201">
        <f t="shared" ref="R1799:R1822" si="2">Q1799*H1799</f>
        <v>0</v>
      </c>
      <c r="S1799" s="201">
        <v>0</v>
      </c>
      <c r="T1799" s="202">
        <f t="shared" ref="T1799:T1822" si="3">S1799*H1799</f>
        <v>0</v>
      </c>
      <c r="U1799" s="35"/>
      <c r="V1799" s="35"/>
      <c r="W1799" s="35"/>
      <c r="X1799" s="35"/>
      <c r="Y1799" s="35"/>
      <c r="Z1799" s="35"/>
      <c r="AA1799" s="35"/>
      <c r="AB1799" s="35"/>
      <c r="AC1799" s="35"/>
      <c r="AD1799" s="35"/>
      <c r="AE1799" s="35"/>
      <c r="AR1799" s="203" t="s">
        <v>309</v>
      </c>
      <c r="AT1799" s="203" t="s">
        <v>178</v>
      </c>
      <c r="AU1799" s="203" t="s">
        <v>176</v>
      </c>
      <c r="AY1799" s="18" t="s">
        <v>175</v>
      </c>
      <c r="BE1799" s="204">
        <f t="shared" ref="BE1799:BE1822" si="4">IF(N1799="základní",J1799,0)</f>
        <v>0</v>
      </c>
      <c r="BF1799" s="204">
        <f t="shared" ref="BF1799:BF1822" si="5">IF(N1799="snížená",J1799,0)</f>
        <v>0</v>
      </c>
      <c r="BG1799" s="204">
        <f t="shared" ref="BG1799:BG1822" si="6">IF(N1799="zákl. přenesená",J1799,0)</f>
        <v>0</v>
      </c>
      <c r="BH1799" s="204">
        <f t="shared" ref="BH1799:BH1822" si="7">IF(N1799="sníž. přenesená",J1799,0)</f>
        <v>0</v>
      </c>
      <c r="BI1799" s="204">
        <f t="shared" ref="BI1799:BI1822" si="8">IF(N1799="nulová",J1799,0)</f>
        <v>0</v>
      </c>
      <c r="BJ1799" s="18" t="s">
        <v>83</v>
      </c>
      <c r="BK1799" s="204">
        <f t="shared" ref="BK1799:BK1822" si="9">ROUND(I1799*H1799,2)</f>
        <v>0</v>
      </c>
      <c r="BL1799" s="18" t="s">
        <v>309</v>
      </c>
      <c r="BM1799" s="203" t="s">
        <v>1528</v>
      </c>
    </row>
    <row r="1800" spans="1:65" s="2" customFormat="1" ht="44.25" customHeight="1">
      <c r="A1800" s="35"/>
      <c r="B1800" s="36"/>
      <c r="C1800" s="192" t="s">
        <v>1529</v>
      </c>
      <c r="D1800" s="192" t="s">
        <v>178</v>
      </c>
      <c r="E1800" s="193" t="s">
        <v>1530</v>
      </c>
      <c r="F1800" s="194" t="s">
        <v>1531</v>
      </c>
      <c r="G1800" s="195" t="s">
        <v>1527</v>
      </c>
      <c r="H1800" s="196">
        <v>1</v>
      </c>
      <c r="I1800" s="197"/>
      <c r="J1800" s="198">
        <f t="shared" si="0"/>
        <v>0</v>
      </c>
      <c r="K1800" s="194" t="s">
        <v>1</v>
      </c>
      <c r="L1800" s="40"/>
      <c r="M1800" s="199" t="s">
        <v>1</v>
      </c>
      <c r="N1800" s="200" t="s">
        <v>41</v>
      </c>
      <c r="O1800" s="72"/>
      <c r="P1800" s="201">
        <f t="shared" si="1"/>
        <v>0</v>
      </c>
      <c r="Q1800" s="201">
        <v>0</v>
      </c>
      <c r="R1800" s="201">
        <f t="shared" si="2"/>
        <v>0</v>
      </c>
      <c r="S1800" s="201">
        <v>0</v>
      </c>
      <c r="T1800" s="202">
        <f t="shared" si="3"/>
        <v>0</v>
      </c>
      <c r="U1800" s="35"/>
      <c r="V1800" s="35"/>
      <c r="W1800" s="35"/>
      <c r="X1800" s="35"/>
      <c r="Y1800" s="35"/>
      <c r="Z1800" s="35"/>
      <c r="AA1800" s="35"/>
      <c r="AB1800" s="35"/>
      <c r="AC1800" s="35"/>
      <c r="AD1800" s="35"/>
      <c r="AE1800" s="35"/>
      <c r="AR1800" s="203" t="s">
        <v>309</v>
      </c>
      <c r="AT1800" s="203" t="s">
        <v>178</v>
      </c>
      <c r="AU1800" s="203" t="s">
        <v>176</v>
      </c>
      <c r="AY1800" s="18" t="s">
        <v>175</v>
      </c>
      <c r="BE1800" s="204">
        <f t="shared" si="4"/>
        <v>0</v>
      </c>
      <c r="BF1800" s="204">
        <f t="shared" si="5"/>
        <v>0</v>
      </c>
      <c r="BG1800" s="204">
        <f t="shared" si="6"/>
        <v>0</v>
      </c>
      <c r="BH1800" s="204">
        <f t="shared" si="7"/>
        <v>0</v>
      </c>
      <c r="BI1800" s="204">
        <f t="shared" si="8"/>
        <v>0</v>
      </c>
      <c r="BJ1800" s="18" t="s">
        <v>83</v>
      </c>
      <c r="BK1800" s="204">
        <f t="shared" si="9"/>
        <v>0</v>
      </c>
      <c r="BL1800" s="18" t="s">
        <v>309</v>
      </c>
      <c r="BM1800" s="203" t="s">
        <v>1532</v>
      </c>
    </row>
    <row r="1801" spans="1:65" s="2" customFormat="1" ht="44.25" customHeight="1">
      <c r="A1801" s="35"/>
      <c r="B1801" s="36"/>
      <c r="C1801" s="192" t="s">
        <v>1533</v>
      </c>
      <c r="D1801" s="192" t="s">
        <v>178</v>
      </c>
      <c r="E1801" s="193" t="s">
        <v>1534</v>
      </c>
      <c r="F1801" s="194" t="s">
        <v>1535</v>
      </c>
      <c r="G1801" s="195" t="s">
        <v>1527</v>
      </c>
      <c r="H1801" s="196">
        <v>1</v>
      </c>
      <c r="I1801" s="197"/>
      <c r="J1801" s="198">
        <f t="shared" si="0"/>
        <v>0</v>
      </c>
      <c r="K1801" s="194" t="s">
        <v>1</v>
      </c>
      <c r="L1801" s="40"/>
      <c r="M1801" s="199" t="s">
        <v>1</v>
      </c>
      <c r="N1801" s="200" t="s">
        <v>41</v>
      </c>
      <c r="O1801" s="72"/>
      <c r="P1801" s="201">
        <f t="shared" si="1"/>
        <v>0</v>
      </c>
      <c r="Q1801" s="201">
        <v>0</v>
      </c>
      <c r="R1801" s="201">
        <f t="shared" si="2"/>
        <v>0</v>
      </c>
      <c r="S1801" s="201">
        <v>0</v>
      </c>
      <c r="T1801" s="202">
        <f t="shared" si="3"/>
        <v>0</v>
      </c>
      <c r="U1801" s="35"/>
      <c r="V1801" s="35"/>
      <c r="W1801" s="35"/>
      <c r="X1801" s="35"/>
      <c r="Y1801" s="35"/>
      <c r="Z1801" s="35"/>
      <c r="AA1801" s="35"/>
      <c r="AB1801" s="35"/>
      <c r="AC1801" s="35"/>
      <c r="AD1801" s="35"/>
      <c r="AE1801" s="35"/>
      <c r="AR1801" s="203" t="s">
        <v>309</v>
      </c>
      <c r="AT1801" s="203" t="s">
        <v>178</v>
      </c>
      <c r="AU1801" s="203" t="s">
        <v>176</v>
      </c>
      <c r="AY1801" s="18" t="s">
        <v>175</v>
      </c>
      <c r="BE1801" s="204">
        <f t="shared" si="4"/>
        <v>0</v>
      </c>
      <c r="BF1801" s="204">
        <f t="shared" si="5"/>
        <v>0</v>
      </c>
      <c r="BG1801" s="204">
        <f t="shared" si="6"/>
        <v>0</v>
      </c>
      <c r="BH1801" s="204">
        <f t="shared" si="7"/>
        <v>0</v>
      </c>
      <c r="BI1801" s="204">
        <f t="shared" si="8"/>
        <v>0</v>
      </c>
      <c r="BJ1801" s="18" t="s">
        <v>83</v>
      </c>
      <c r="BK1801" s="204">
        <f t="shared" si="9"/>
        <v>0</v>
      </c>
      <c r="BL1801" s="18" t="s">
        <v>309</v>
      </c>
      <c r="BM1801" s="203" t="s">
        <v>1536</v>
      </c>
    </row>
    <row r="1802" spans="1:65" s="2" customFormat="1" ht="44.25" customHeight="1">
      <c r="A1802" s="35"/>
      <c r="B1802" s="36"/>
      <c r="C1802" s="192" t="s">
        <v>1537</v>
      </c>
      <c r="D1802" s="192" t="s">
        <v>178</v>
      </c>
      <c r="E1802" s="193" t="s">
        <v>1538</v>
      </c>
      <c r="F1802" s="194" t="s">
        <v>1539</v>
      </c>
      <c r="G1802" s="195" t="s">
        <v>1527</v>
      </c>
      <c r="H1802" s="196">
        <v>1</v>
      </c>
      <c r="I1802" s="197"/>
      <c r="J1802" s="198">
        <f t="shared" si="0"/>
        <v>0</v>
      </c>
      <c r="K1802" s="194" t="s">
        <v>1</v>
      </c>
      <c r="L1802" s="40"/>
      <c r="M1802" s="199" t="s">
        <v>1</v>
      </c>
      <c r="N1802" s="200" t="s">
        <v>41</v>
      </c>
      <c r="O1802" s="72"/>
      <c r="P1802" s="201">
        <f t="shared" si="1"/>
        <v>0</v>
      </c>
      <c r="Q1802" s="201">
        <v>0</v>
      </c>
      <c r="R1802" s="201">
        <f t="shared" si="2"/>
        <v>0</v>
      </c>
      <c r="S1802" s="201">
        <v>0</v>
      </c>
      <c r="T1802" s="202">
        <f t="shared" si="3"/>
        <v>0</v>
      </c>
      <c r="U1802" s="35"/>
      <c r="V1802" s="35"/>
      <c r="W1802" s="35"/>
      <c r="X1802" s="35"/>
      <c r="Y1802" s="35"/>
      <c r="Z1802" s="35"/>
      <c r="AA1802" s="35"/>
      <c r="AB1802" s="35"/>
      <c r="AC1802" s="35"/>
      <c r="AD1802" s="35"/>
      <c r="AE1802" s="35"/>
      <c r="AR1802" s="203" t="s">
        <v>309</v>
      </c>
      <c r="AT1802" s="203" t="s">
        <v>178</v>
      </c>
      <c r="AU1802" s="203" t="s">
        <v>176</v>
      </c>
      <c r="AY1802" s="18" t="s">
        <v>175</v>
      </c>
      <c r="BE1802" s="204">
        <f t="shared" si="4"/>
        <v>0</v>
      </c>
      <c r="BF1802" s="204">
        <f t="shared" si="5"/>
        <v>0</v>
      </c>
      <c r="BG1802" s="204">
        <f t="shared" si="6"/>
        <v>0</v>
      </c>
      <c r="BH1802" s="204">
        <f t="shared" si="7"/>
        <v>0</v>
      </c>
      <c r="BI1802" s="204">
        <f t="shared" si="8"/>
        <v>0</v>
      </c>
      <c r="BJ1802" s="18" t="s">
        <v>83</v>
      </c>
      <c r="BK1802" s="204">
        <f t="shared" si="9"/>
        <v>0</v>
      </c>
      <c r="BL1802" s="18" t="s">
        <v>309</v>
      </c>
      <c r="BM1802" s="203" t="s">
        <v>1540</v>
      </c>
    </row>
    <row r="1803" spans="1:65" s="2" customFormat="1" ht="44.25" customHeight="1">
      <c r="A1803" s="35"/>
      <c r="B1803" s="36"/>
      <c r="C1803" s="192" t="s">
        <v>1541</v>
      </c>
      <c r="D1803" s="192" t="s">
        <v>178</v>
      </c>
      <c r="E1803" s="193" t="s">
        <v>1542</v>
      </c>
      <c r="F1803" s="194" t="s">
        <v>1543</v>
      </c>
      <c r="G1803" s="195" t="s">
        <v>1527</v>
      </c>
      <c r="H1803" s="196">
        <v>1</v>
      </c>
      <c r="I1803" s="197"/>
      <c r="J1803" s="198">
        <f t="shared" si="0"/>
        <v>0</v>
      </c>
      <c r="K1803" s="194" t="s">
        <v>1</v>
      </c>
      <c r="L1803" s="40"/>
      <c r="M1803" s="199" t="s">
        <v>1</v>
      </c>
      <c r="N1803" s="200" t="s">
        <v>41</v>
      </c>
      <c r="O1803" s="72"/>
      <c r="P1803" s="201">
        <f t="shared" si="1"/>
        <v>0</v>
      </c>
      <c r="Q1803" s="201">
        <v>0</v>
      </c>
      <c r="R1803" s="201">
        <f t="shared" si="2"/>
        <v>0</v>
      </c>
      <c r="S1803" s="201">
        <v>0</v>
      </c>
      <c r="T1803" s="202">
        <f t="shared" si="3"/>
        <v>0</v>
      </c>
      <c r="U1803" s="35"/>
      <c r="V1803" s="35"/>
      <c r="W1803" s="35"/>
      <c r="X1803" s="35"/>
      <c r="Y1803" s="35"/>
      <c r="Z1803" s="35"/>
      <c r="AA1803" s="35"/>
      <c r="AB1803" s="35"/>
      <c r="AC1803" s="35"/>
      <c r="AD1803" s="35"/>
      <c r="AE1803" s="35"/>
      <c r="AR1803" s="203" t="s">
        <v>309</v>
      </c>
      <c r="AT1803" s="203" t="s">
        <v>178</v>
      </c>
      <c r="AU1803" s="203" t="s">
        <v>176</v>
      </c>
      <c r="AY1803" s="18" t="s">
        <v>175</v>
      </c>
      <c r="BE1803" s="204">
        <f t="shared" si="4"/>
        <v>0</v>
      </c>
      <c r="BF1803" s="204">
        <f t="shared" si="5"/>
        <v>0</v>
      </c>
      <c r="BG1803" s="204">
        <f t="shared" si="6"/>
        <v>0</v>
      </c>
      <c r="BH1803" s="204">
        <f t="shared" si="7"/>
        <v>0</v>
      </c>
      <c r="BI1803" s="204">
        <f t="shared" si="8"/>
        <v>0</v>
      </c>
      <c r="BJ1803" s="18" t="s">
        <v>83</v>
      </c>
      <c r="BK1803" s="204">
        <f t="shared" si="9"/>
        <v>0</v>
      </c>
      <c r="BL1803" s="18" t="s">
        <v>309</v>
      </c>
      <c r="BM1803" s="203" t="s">
        <v>1544</v>
      </c>
    </row>
    <row r="1804" spans="1:65" s="2" customFormat="1" ht="44.25" customHeight="1">
      <c r="A1804" s="35"/>
      <c r="B1804" s="36"/>
      <c r="C1804" s="192" t="s">
        <v>1545</v>
      </c>
      <c r="D1804" s="192" t="s">
        <v>178</v>
      </c>
      <c r="E1804" s="193" t="s">
        <v>1546</v>
      </c>
      <c r="F1804" s="194" t="s">
        <v>1547</v>
      </c>
      <c r="G1804" s="195" t="s">
        <v>1527</v>
      </c>
      <c r="H1804" s="196">
        <v>1</v>
      </c>
      <c r="I1804" s="197"/>
      <c r="J1804" s="198">
        <f t="shared" si="0"/>
        <v>0</v>
      </c>
      <c r="K1804" s="194" t="s">
        <v>1</v>
      </c>
      <c r="L1804" s="40"/>
      <c r="M1804" s="199" t="s">
        <v>1</v>
      </c>
      <c r="N1804" s="200" t="s">
        <v>41</v>
      </c>
      <c r="O1804" s="72"/>
      <c r="P1804" s="201">
        <f t="shared" si="1"/>
        <v>0</v>
      </c>
      <c r="Q1804" s="201">
        <v>0</v>
      </c>
      <c r="R1804" s="201">
        <f t="shared" si="2"/>
        <v>0</v>
      </c>
      <c r="S1804" s="201">
        <v>0</v>
      </c>
      <c r="T1804" s="202">
        <f t="shared" si="3"/>
        <v>0</v>
      </c>
      <c r="U1804" s="35"/>
      <c r="V1804" s="35"/>
      <c r="W1804" s="35"/>
      <c r="X1804" s="35"/>
      <c r="Y1804" s="35"/>
      <c r="Z1804" s="35"/>
      <c r="AA1804" s="35"/>
      <c r="AB1804" s="35"/>
      <c r="AC1804" s="35"/>
      <c r="AD1804" s="35"/>
      <c r="AE1804" s="35"/>
      <c r="AR1804" s="203" t="s">
        <v>309</v>
      </c>
      <c r="AT1804" s="203" t="s">
        <v>178</v>
      </c>
      <c r="AU1804" s="203" t="s">
        <v>176</v>
      </c>
      <c r="AY1804" s="18" t="s">
        <v>175</v>
      </c>
      <c r="BE1804" s="204">
        <f t="shared" si="4"/>
        <v>0</v>
      </c>
      <c r="BF1804" s="204">
        <f t="shared" si="5"/>
        <v>0</v>
      </c>
      <c r="BG1804" s="204">
        <f t="shared" si="6"/>
        <v>0</v>
      </c>
      <c r="BH1804" s="204">
        <f t="shared" si="7"/>
        <v>0</v>
      </c>
      <c r="BI1804" s="204">
        <f t="shared" si="8"/>
        <v>0</v>
      </c>
      <c r="BJ1804" s="18" t="s">
        <v>83</v>
      </c>
      <c r="BK1804" s="204">
        <f t="shared" si="9"/>
        <v>0</v>
      </c>
      <c r="BL1804" s="18" t="s">
        <v>309</v>
      </c>
      <c r="BM1804" s="203" t="s">
        <v>1548</v>
      </c>
    </row>
    <row r="1805" spans="1:65" s="2" customFormat="1" ht="44.25" customHeight="1">
      <c r="A1805" s="35"/>
      <c r="B1805" s="36"/>
      <c r="C1805" s="192" t="s">
        <v>1549</v>
      </c>
      <c r="D1805" s="192" t="s">
        <v>178</v>
      </c>
      <c r="E1805" s="193" t="s">
        <v>1550</v>
      </c>
      <c r="F1805" s="194" t="s">
        <v>1551</v>
      </c>
      <c r="G1805" s="195" t="s">
        <v>1527</v>
      </c>
      <c r="H1805" s="196">
        <v>1</v>
      </c>
      <c r="I1805" s="197"/>
      <c r="J1805" s="198">
        <f t="shared" si="0"/>
        <v>0</v>
      </c>
      <c r="K1805" s="194" t="s">
        <v>1</v>
      </c>
      <c r="L1805" s="40"/>
      <c r="M1805" s="199" t="s">
        <v>1</v>
      </c>
      <c r="N1805" s="200" t="s">
        <v>41</v>
      </c>
      <c r="O1805" s="72"/>
      <c r="P1805" s="201">
        <f t="shared" si="1"/>
        <v>0</v>
      </c>
      <c r="Q1805" s="201">
        <v>0</v>
      </c>
      <c r="R1805" s="201">
        <f t="shared" si="2"/>
        <v>0</v>
      </c>
      <c r="S1805" s="201">
        <v>0</v>
      </c>
      <c r="T1805" s="202">
        <f t="shared" si="3"/>
        <v>0</v>
      </c>
      <c r="U1805" s="35"/>
      <c r="V1805" s="35"/>
      <c r="W1805" s="35"/>
      <c r="X1805" s="35"/>
      <c r="Y1805" s="35"/>
      <c r="Z1805" s="35"/>
      <c r="AA1805" s="35"/>
      <c r="AB1805" s="35"/>
      <c r="AC1805" s="35"/>
      <c r="AD1805" s="35"/>
      <c r="AE1805" s="35"/>
      <c r="AR1805" s="203" t="s">
        <v>309</v>
      </c>
      <c r="AT1805" s="203" t="s">
        <v>178</v>
      </c>
      <c r="AU1805" s="203" t="s">
        <v>176</v>
      </c>
      <c r="AY1805" s="18" t="s">
        <v>175</v>
      </c>
      <c r="BE1805" s="204">
        <f t="shared" si="4"/>
        <v>0</v>
      </c>
      <c r="BF1805" s="204">
        <f t="shared" si="5"/>
        <v>0</v>
      </c>
      <c r="BG1805" s="204">
        <f t="shared" si="6"/>
        <v>0</v>
      </c>
      <c r="BH1805" s="204">
        <f t="shared" si="7"/>
        <v>0</v>
      </c>
      <c r="BI1805" s="204">
        <f t="shared" si="8"/>
        <v>0</v>
      </c>
      <c r="BJ1805" s="18" t="s">
        <v>83</v>
      </c>
      <c r="BK1805" s="204">
        <f t="shared" si="9"/>
        <v>0</v>
      </c>
      <c r="BL1805" s="18" t="s">
        <v>309</v>
      </c>
      <c r="BM1805" s="203" t="s">
        <v>1552</v>
      </c>
    </row>
    <row r="1806" spans="1:65" s="2" customFormat="1" ht="37.9" customHeight="1">
      <c r="A1806" s="35"/>
      <c r="B1806" s="36"/>
      <c r="C1806" s="192" t="s">
        <v>1553</v>
      </c>
      <c r="D1806" s="192" t="s">
        <v>178</v>
      </c>
      <c r="E1806" s="193" t="s">
        <v>1554</v>
      </c>
      <c r="F1806" s="194" t="s">
        <v>1555</v>
      </c>
      <c r="G1806" s="195" t="s">
        <v>1527</v>
      </c>
      <c r="H1806" s="196">
        <v>1</v>
      </c>
      <c r="I1806" s="197"/>
      <c r="J1806" s="198">
        <f t="shared" si="0"/>
        <v>0</v>
      </c>
      <c r="K1806" s="194" t="s">
        <v>1</v>
      </c>
      <c r="L1806" s="40"/>
      <c r="M1806" s="199" t="s">
        <v>1</v>
      </c>
      <c r="N1806" s="200" t="s">
        <v>41</v>
      </c>
      <c r="O1806" s="72"/>
      <c r="P1806" s="201">
        <f t="shared" si="1"/>
        <v>0</v>
      </c>
      <c r="Q1806" s="201">
        <v>0</v>
      </c>
      <c r="R1806" s="201">
        <f t="shared" si="2"/>
        <v>0</v>
      </c>
      <c r="S1806" s="201">
        <v>0</v>
      </c>
      <c r="T1806" s="202">
        <f t="shared" si="3"/>
        <v>0</v>
      </c>
      <c r="U1806" s="35"/>
      <c r="V1806" s="35"/>
      <c r="W1806" s="35"/>
      <c r="X1806" s="35"/>
      <c r="Y1806" s="35"/>
      <c r="Z1806" s="35"/>
      <c r="AA1806" s="35"/>
      <c r="AB1806" s="35"/>
      <c r="AC1806" s="35"/>
      <c r="AD1806" s="35"/>
      <c r="AE1806" s="35"/>
      <c r="AR1806" s="203" t="s">
        <v>309</v>
      </c>
      <c r="AT1806" s="203" t="s">
        <v>178</v>
      </c>
      <c r="AU1806" s="203" t="s">
        <v>176</v>
      </c>
      <c r="AY1806" s="18" t="s">
        <v>175</v>
      </c>
      <c r="BE1806" s="204">
        <f t="shared" si="4"/>
        <v>0</v>
      </c>
      <c r="BF1806" s="204">
        <f t="shared" si="5"/>
        <v>0</v>
      </c>
      <c r="BG1806" s="204">
        <f t="shared" si="6"/>
        <v>0</v>
      </c>
      <c r="BH1806" s="204">
        <f t="shared" si="7"/>
        <v>0</v>
      </c>
      <c r="BI1806" s="204">
        <f t="shared" si="8"/>
        <v>0</v>
      </c>
      <c r="BJ1806" s="18" t="s">
        <v>83</v>
      </c>
      <c r="BK1806" s="204">
        <f t="shared" si="9"/>
        <v>0</v>
      </c>
      <c r="BL1806" s="18" t="s">
        <v>309</v>
      </c>
      <c r="BM1806" s="203" t="s">
        <v>1556</v>
      </c>
    </row>
    <row r="1807" spans="1:65" s="2" customFormat="1" ht="44.25" customHeight="1">
      <c r="A1807" s="35"/>
      <c r="B1807" s="36"/>
      <c r="C1807" s="192" t="s">
        <v>1557</v>
      </c>
      <c r="D1807" s="192" t="s">
        <v>178</v>
      </c>
      <c r="E1807" s="193" t="s">
        <v>1558</v>
      </c>
      <c r="F1807" s="194" t="s">
        <v>1559</v>
      </c>
      <c r="G1807" s="195" t="s">
        <v>1527</v>
      </c>
      <c r="H1807" s="196">
        <v>1</v>
      </c>
      <c r="I1807" s="197"/>
      <c r="J1807" s="198">
        <f t="shared" si="0"/>
        <v>0</v>
      </c>
      <c r="K1807" s="194" t="s">
        <v>1</v>
      </c>
      <c r="L1807" s="40"/>
      <c r="M1807" s="199" t="s">
        <v>1</v>
      </c>
      <c r="N1807" s="200" t="s">
        <v>41</v>
      </c>
      <c r="O1807" s="72"/>
      <c r="P1807" s="201">
        <f t="shared" si="1"/>
        <v>0</v>
      </c>
      <c r="Q1807" s="201">
        <v>0</v>
      </c>
      <c r="R1807" s="201">
        <f t="shared" si="2"/>
        <v>0</v>
      </c>
      <c r="S1807" s="201">
        <v>0</v>
      </c>
      <c r="T1807" s="202">
        <f t="shared" si="3"/>
        <v>0</v>
      </c>
      <c r="U1807" s="35"/>
      <c r="V1807" s="35"/>
      <c r="W1807" s="35"/>
      <c r="X1807" s="35"/>
      <c r="Y1807" s="35"/>
      <c r="Z1807" s="35"/>
      <c r="AA1807" s="35"/>
      <c r="AB1807" s="35"/>
      <c r="AC1807" s="35"/>
      <c r="AD1807" s="35"/>
      <c r="AE1807" s="35"/>
      <c r="AR1807" s="203" t="s">
        <v>309</v>
      </c>
      <c r="AT1807" s="203" t="s">
        <v>178</v>
      </c>
      <c r="AU1807" s="203" t="s">
        <v>176</v>
      </c>
      <c r="AY1807" s="18" t="s">
        <v>175</v>
      </c>
      <c r="BE1807" s="204">
        <f t="shared" si="4"/>
        <v>0</v>
      </c>
      <c r="BF1807" s="204">
        <f t="shared" si="5"/>
        <v>0</v>
      </c>
      <c r="BG1807" s="204">
        <f t="shared" si="6"/>
        <v>0</v>
      </c>
      <c r="BH1807" s="204">
        <f t="shared" si="7"/>
        <v>0</v>
      </c>
      <c r="BI1807" s="204">
        <f t="shared" si="8"/>
        <v>0</v>
      </c>
      <c r="BJ1807" s="18" t="s">
        <v>83</v>
      </c>
      <c r="BK1807" s="204">
        <f t="shared" si="9"/>
        <v>0</v>
      </c>
      <c r="BL1807" s="18" t="s">
        <v>309</v>
      </c>
      <c r="BM1807" s="203" t="s">
        <v>1560</v>
      </c>
    </row>
    <row r="1808" spans="1:65" s="2" customFormat="1" ht="44.25" customHeight="1">
      <c r="A1808" s="35"/>
      <c r="B1808" s="36"/>
      <c r="C1808" s="192" t="s">
        <v>1561</v>
      </c>
      <c r="D1808" s="192" t="s">
        <v>178</v>
      </c>
      <c r="E1808" s="193" t="s">
        <v>1562</v>
      </c>
      <c r="F1808" s="194" t="s">
        <v>1563</v>
      </c>
      <c r="G1808" s="195" t="s">
        <v>1527</v>
      </c>
      <c r="H1808" s="196">
        <v>1</v>
      </c>
      <c r="I1808" s="197"/>
      <c r="J1808" s="198">
        <f t="shared" si="0"/>
        <v>0</v>
      </c>
      <c r="K1808" s="194" t="s">
        <v>1</v>
      </c>
      <c r="L1808" s="40"/>
      <c r="M1808" s="199" t="s">
        <v>1</v>
      </c>
      <c r="N1808" s="200" t="s">
        <v>41</v>
      </c>
      <c r="O1808" s="72"/>
      <c r="P1808" s="201">
        <f t="shared" si="1"/>
        <v>0</v>
      </c>
      <c r="Q1808" s="201">
        <v>0</v>
      </c>
      <c r="R1808" s="201">
        <f t="shared" si="2"/>
        <v>0</v>
      </c>
      <c r="S1808" s="201">
        <v>0</v>
      </c>
      <c r="T1808" s="202">
        <f t="shared" si="3"/>
        <v>0</v>
      </c>
      <c r="U1808" s="35"/>
      <c r="V1808" s="35"/>
      <c r="W1808" s="35"/>
      <c r="X1808" s="35"/>
      <c r="Y1808" s="35"/>
      <c r="Z1808" s="35"/>
      <c r="AA1808" s="35"/>
      <c r="AB1808" s="35"/>
      <c r="AC1808" s="35"/>
      <c r="AD1808" s="35"/>
      <c r="AE1808" s="35"/>
      <c r="AR1808" s="203" t="s">
        <v>309</v>
      </c>
      <c r="AT1808" s="203" t="s">
        <v>178</v>
      </c>
      <c r="AU1808" s="203" t="s">
        <v>176</v>
      </c>
      <c r="AY1808" s="18" t="s">
        <v>175</v>
      </c>
      <c r="BE1808" s="204">
        <f t="shared" si="4"/>
        <v>0</v>
      </c>
      <c r="BF1808" s="204">
        <f t="shared" si="5"/>
        <v>0</v>
      </c>
      <c r="BG1808" s="204">
        <f t="shared" si="6"/>
        <v>0</v>
      </c>
      <c r="BH1808" s="204">
        <f t="shared" si="7"/>
        <v>0</v>
      </c>
      <c r="BI1808" s="204">
        <f t="shared" si="8"/>
        <v>0</v>
      </c>
      <c r="BJ1808" s="18" t="s">
        <v>83</v>
      </c>
      <c r="BK1808" s="204">
        <f t="shared" si="9"/>
        <v>0</v>
      </c>
      <c r="BL1808" s="18" t="s">
        <v>309</v>
      </c>
      <c r="BM1808" s="203" t="s">
        <v>1564</v>
      </c>
    </row>
    <row r="1809" spans="1:65" s="2" customFormat="1" ht="44.25" customHeight="1">
      <c r="A1809" s="35"/>
      <c r="B1809" s="36"/>
      <c r="C1809" s="192" t="s">
        <v>1565</v>
      </c>
      <c r="D1809" s="192" t="s">
        <v>178</v>
      </c>
      <c r="E1809" s="193" t="s">
        <v>1566</v>
      </c>
      <c r="F1809" s="194" t="s">
        <v>1567</v>
      </c>
      <c r="G1809" s="195" t="s">
        <v>1527</v>
      </c>
      <c r="H1809" s="196">
        <v>1</v>
      </c>
      <c r="I1809" s="197"/>
      <c r="J1809" s="198">
        <f t="shared" si="0"/>
        <v>0</v>
      </c>
      <c r="K1809" s="194" t="s">
        <v>1</v>
      </c>
      <c r="L1809" s="40"/>
      <c r="M1809" s="199" t="s">
        <v>1</v>
      </c>
      <c r="N1809" s="200" t="s">
        <v>41</v>
      </c>
      <c r="O1809" s="72"/>
      <c r="P1809" s="201">
        <f t="shared" si="1"/>
        <v>0</v>
      </c>
      <c r="Q1809" s="201">
        <v>0</v>
      </c>
      <c r="R1809" s="201">
        <f t="shared" si="2"/>
        <v>0</v>
      </c>
      <c r="S1809" s="201">
        <v>0</v>
      </c>
      <c r="T1809" s="202">
        <f t="shared" si="3"/>
        <v>0</v>
      </c>
      <c r="U1809" s="35"/>
      <c r="V1809" s="35"/>
      <c r="W1809" s="35"/>
      <c r="X1809" s="35"/>
      <c r="Y1809" s="35"/>
      <c r="Z1809" s="35"/>
      <c r="AA1809" s="35"/>
      <c r="AB1809" s="35"/>
      <c r="AC1809" s="35"/>
      <c r="AD1809" s="35"/>
      <c r="AE1809" s="35"/>
      <c r="AR1809" s="203" t="s">
        <v>309</v>
      </c>
      <c r="AT1809" s="203" t="s">
        <v>178</v>
      </c>
      <c r="AU1809" s="203" t="s">
        <v>176</v>
      </c>
      <c r="AY1809" s="18" t="s">
        <v>175</v>
      </c>
      <c r="BE1809" s="204">
        <f t="shared" si="4"/>
        <v>0</v>
      </c>
      <c r="BF1809" s="204">
        <f t="shared" si="5"/>
        <v>0</v>
      </c>
      <c r="BG1809" s="204">
        <f t="shared" si="6"/>
        <v>0</v>
      </c>
      <c r="BH1809" s="204">
        <f t="shared" si="7"/>
        <v>0</v>
      </c>
      <c r="BI1809" s="204">
        <f t="shared" si="8"/>
        <v>0</v>
      </c>
      <c r="BJ1809" s="18" t="s">
        <v>83</v>
      </c>
      <c r="BK1809" s="204">
        <f t="shared" si="9"/>
        <v>0</v>
      </c>
      <c r="BL1809" s="18" t="s">
        <v>309</v>
      </c>
      <c r="BM1809" s="203" t="s">
        <v>1568</v>
      </c>
    </row>
    <row r="1810" spans="1:65" s="2" customFormat="1" ht="44.25" customHeight="1">
      <c r="A1810" s="35"/>
      <c r="B1810" s="36"/>
      <c r="C1810" s="192" t="s">
        <v>1569</v>
      </c>
      <c r="D1810" s="192" t="s">
        <v>178</v>
      </c>
      <c r="E1810" s="193" t="s">
        <v>1570</v>
      </c>
      <c r="F1810" s="194" t="s">
        <v>1571</v>
      </c>
      <c r="G1810" s="195" t="s">
        <v>1527</v>
      </c>
      <c r="H1810" s="196">
        <v>1</v>
      </c>
      <c r="I1810" s="197"/>
      <c r="J1810" s="198">
        <f t="shared" si="0"/>
        <v>0</v>
      </c>
      <c r="K1810" s="194" t="s">
        <v>1</v>
      </c>
      <c r="L1810" s="40"/>
      <c r="M1810" s="199" t="s">
        <v>1</v>
      </c>
      <c r="N1810" s="200" t="s">
        <v>41</v>
      </c>
      <c r="O1810" s="72"/>
      <c r="P1810" s="201">
        <f t="shared" si="1"/>
        <v>0</v>
      </c>
      <c r="Q1810" s="201">
        <v>0</v>
      </c>
      <c r="R1810" s="201">
        <f t="shared" si="2"/>
        <v>0</v>
      </c>
      <c r="S1810" s="201">
        <v>0</v>
      </c>
      <c r="T1810" s="202">
        <f t="shared" si="3"/>
        <v>0</v>
      </c>
      <c r="U1810" s="35"/>
      <c r="V1810" s="35"/>
      <c r="W1810" s="35"/>
      <c r="X1810" s="35"/>
      <c r="Y1810" s="35"/>
      <c r="Z1810" s="35"/>
      <c r="AA1810" s="35"/>
      <c r="AB1810" s="35"/>
      <c r="AC1810" s="35"/>
      <c r="AD1810" s="35"/>
      <c r="AE1810" s="35"/>
      <c r="AR1810" s="203" t="s">
        <v>309</v>
      </c>
      <c r="AT1810" s="203" t="s">
        <v>178</v>
      </c>
      <c r="AU1810" s="203" t="s">
        <v>176</v>
      </c>
      <c r="AY1810" s="18" t="s">
        <v>175</v>
      </c>
      <c r="BE1810" s="204">
        <f t="shared" si="4"/>
        <v>0</v>
      </c>
      <c r="BF1810" s="204">
        <f t="shared" si="5"/>
        <v>0</v>
      </c>
      <c r="BG1810" s="204">
        <f t="shared" si="6"/>
        <v>0</v>
      </c>
      <c r="BH1810" s="204">
        <f t="shared" si="7"/>
        <v>0</v>
      </c>
      <c r="BI1810" s="204">
        <f t="shared" si="8"/>
        <v>0</v>
      </c>
      <c r="BJ1810" s="18" t="s">
        <v>83</v>
      </c>
      <c r="BK1810" s="204">
        <f t="shared" si="9"/>
        <v>0</v>
      </c>
      <c r="BL1810" s="18" t="s">
        <v>309</v>
      </c>
      <c r="BM1810" s="203" t="s">
        <v>1572</v>
      </c>
    </row>
    <row r="1811" spans="1:65" s="2" customFormat="1" ht="44.25" customHeight="1">
      <c r="A1811" s="35"/>
      <c r="B1811" s="36"/>
      <c r="C1811" s="192" t="s">
        <v>1573</v>
      </c>
      <c r="D1811" s="192" t="s">
        <v>178</v>
      </c>
      <c r="E1811" s="193" t="s">
        <v>1574</v>
      </c>
      <c r="F1811" s="194" t="s">
        <v>1575</v>
      </c>
      <c r="G1811" s="195" t="s">
        <v>1527</v>
      </c>
      <c r="H1811" s="196">
        <v>1</v>
      </c>
      <c r="I1811" s="197"/>
      <c r="J1811" s="198">
        <f t="shared" si="0"/>
        <v>0</v>
      </c>
      <c r="K1811" s="194" t="s">
        <v>1</v>
      </c>
      <c r="L1811" s="40"/>
      <c r="M1811" s="199" t="s">
        <v>1</v>
      </c>
      <c r="N1811" s="200" t="s">
        <v>41</v>
      </c>
      <c r="O1811" s="72"/>
      <c r="P1811" s="201">
        <f t="shared" si="1"/>
        <v>0</v>
      </c>
      <c r="Q1811" s="201">
        <v>0</v>
      </c>
      <c r="R1811" s="201">
        <f t="shared" si="2"/>
        <v>0</v>
      </c>
      <c r="S1811" s="201">
        <v>0</v>
      </c>
      <c r="T1811" s="202">
        <f t="shared" si="3"/>
        <v>0</v>
      </c>
      <c r="U1811" s="35"/>
      <c r="V1811" s="35"/>
      <c r="W1811" s="35"/>
      <c r="X1811" s="35"/>
      <c r="Y1811" s="35"/>
      <c r="Z1811" s="35"/>
      <c r="AA1811" s="35"/>
      <c r="AB1811" s="35"/>
      <c r="AC1811" s="35"/>
      <c r="AD1811" s="35"/>
      <c r="AE1811" s="35"/>
      <c r="AR1811" s="203" t="s">
        <v>309</v>
      </c>
      <c r="AT1811" s="203" t="s">
        <v>178</v>
      </c>
      <c r="AU1811" s="203" t="s">
        <v>176</v>
      </c>
      <c r="AY1811" s="18" t="s">
        <v>175</v>
      </c>
      <c r="BE1811" s="204">
        <f t="shared" si="4"/>
        <v>0</v>
      </c>
      <c r="BF1811" s="204">
        <f t="shared" si="5"/>
        <v>0</v>
      </c>
      <c r="BG1811" s="204">
        <f t="shared" si="6"/>
        <v>0</v>
      </c>
      <c r="BH1811" s="204">
        <f t="shared" si="7"/>
        <v>0</v>
      </c>
      <c r="BI1811" s="204">
        <f t="shared" si="8"/>
        <v>0</v>
      </c>
      <c r="BJ1811" s="18" t="s">
        <v>83</v>
      </c>
      <c r="BK1811" s="204">
        <f t="shared" si="9"/>
        <v>0</v>
      </c>
      <c r="BL1811" s="18" t="s">
        <v>309</v>
      </c>
      <c r="BM1811" s="203" t="s">
        <v>1576</v>
      </c>
    </row>
    <row r="1812" spans="1:65" s="2" customFormat="1" ht="44.25" customHeight="1">
      <c r="A1812" s="35"/>
      <c r="B1812" s="36"/>
      <c r="C1812" s="192" t="s">
        <v>1577</v>
      </c>
      <c r="D1812" s="192" t="s">
        <v>178</v>
      </c>
      <c r="E1812" s="193" t="s">
        <v>1578</v>
      </c>
      <c r="F1812" s="194" t="s">
        <v>1579</v>
      </c>
      <c r="G1812" s="195" t="s">
        <v>1527</v>
      </c>
      <c r="H1812" s="196">
        <v>1</v>
      </c>
      <c r="I1812" s="197"/>
      <c r="J1812" s="198">
        <f t="shared" si="0"/>
        <v>0</v>
      </c>
      <c r="K1812" s="194" t="s">
        <v>1</v>
      </c>
      <c r="L1812" s="40"/>
      <c r="M1812" s="199" t="s">
        <v>1</v>
      </c>
      <c r="N1812" s="200" t="s">
        <v>41</v>
      </c>
      <c r="O1812" s="72"/>
      <c r="P1812" s="201">
        <f t="shared" si="1"/>
        <v>0</v>
      </c>
      <c r="Q1812" s="201">
        <v>0</v>
      </c>
      <c r="R1812" s="201">
        <f t="shared" si="2"/>
        <v>0</v>
      </c>
      <c r="S1812" s="201">
        <v>0</v>
      </c>
      <c r="T1812" s="202">
        <f t="shared" si="3"/>
        <v>0</v>
      </c>
      <c r="U1812" s="35"/>
      <c r="V1812" s="35"/>
      <c r="W1812" s="35"/>
      <c r="X1812" s="35"/>
      <c r="Y1812" s="35"/>
      <c r="Z1812" s="35"/>
      <c r="AA1812" s="35"/>
      <c r="AB1812" s="35"/>
      <c r="AC1812" s="35"/>
      <c r="AD1812" s="35"/>
      <c r="AE1812" s="35"/>
      <c r="AR1812" s="203" t="s">
        <v>309</v>
      </c>
      <c r="AT1812" s="203" t="s">
        <v>178</v>
      </c>
      <c r="AU1812" s="203" t="s">
        <v>176</v>
      </c>
      <c r="AY1812" s="18" t="s">
        <v>175</v>
      </c>
      <c r="BE1812" s="204">
        <f t="shared" si="4"/>
        <v>0</v>
      </c>
      <c r="BF1812" s="204">
        <f t="shared" si="5"/>
        <v>0</v>
      </c>
      <c r="BG1812" s="204">
        <f t="shared" si="6"/>
        <v>0</v>
      </c>
      <c r="BH1812" s="204">
        <f t="shared" si="7"/>
        <v>0</v>
      </c>
      <c r="BI1812" s="204">
        <f t="shared" si="8"/>
        <v>0</v>
      </c>
      <c r="BJ1812" s="18" t="s">
        <v>83</v>
      </c>
      <c r="BK1812" s="204">
        <f t="shared" si="9"/>
        <v>0</v>
      </c>
      <c r="BL1812" s="18" t="s">
        <v>309</v>
      </c>
      <c r="BM1812" s="203" t="s">
        <v>1580</v>
      </c>
    </row>
    <row r="1813" spans="1:65" s="2" customFormat="1" ht="44.25" customHeight="1">
      <c r="A1813" s="35"/>
      <c r="B1813" s="36"/>
      <c r="C1813" s="192" t="s">
        <v>1581</v>
      </c>
      <c r="D1813" s="192" t="s">
        <v>178</v>
      </c>
      <c r="E1813" s="193" t="s">
        <v>1582</v>
      </c>
      <c r="F1813" s="194" t="s">
        <v>1583</v>
      </c>
      <c r="G1813" s="195" t="s">
        <v>1527</v>
      </c>
      <c r="H1813" s="196">
        <v>1</v>
      </c>
      <c r="I1813" s="197"/>
      <c r="J1813" s="198">
        <f t="shared" si="0"/>
        <v>0</v>
      </c>
      <c r="K1813" s="194" t="s">
        <v>1</v>
      </c>
      <c r="L1813" s="40"/>
      <c r="M1813" s="199" t="s">
        <v>1</v>
      </c>
      <c r="N1813" s="200" t="s">
        <v>41</v>
      </c>
      <c r="O1813" s="72"/>
      <c r="P1813" s="201">
        <f t="shared" si="1"/>
        <v>0</v>
      </c>
      <c r="Q1813" s="201">
        <v>0</v>
      </c>
      <c r="R1813" s="201">
        <f t="shared" si="2"/>
        <v>0</v>
      </c>
      <c r="S1813" s="201">
        <v>0</v>
      </c>
      <c r="T1813" s="202">
        <f t="shared" si="3"/>
        <v>0</v>
      </c>
      <c r="U1813" s="35"/>
      <c r="V1813" s="35"/>
      <c r="W1813" s="35"/>
      <c r="X1813" s="35"/>
      <c r="Y1813" s="35"/>
      <c r="Z1813" s="35"/>
      <c r="AA1813" s="35"/>
      <c r="AB1813" s="35"/>
      <c r="AC1813" s="35"/>
      <c r="AD1813" s="35"/>
      <c r="AE1813" s="35"/>
      <c r="AR1813" s="203" t="s">
        <v>309</v>
      </c>
      <c r="AT1813" s="203" t="s">
        <v>178</v>
      </c>
      <c r="AU1813" s="203" t="s">
        <v>176</v>
      </c>
      <c r="AY1813" s="18" t="s">
        <v>175</v>
      </c>
      <c r="BE1813" s="204">
        <f t="shared" si="4"/>
        <v>0</v>
      </c>
      <c r="BF1813" s="204">
        <f t="shared" si="5"/>
        <v>0</v>
      </c>
      <c r="BG1813" s="204">
        <f t="shared" si="6"/>
        <v>0</v>
      </c>
      <c r="BH1813" s="204">
        <f t="shared" si="7"/>
        <v>0</v>
      </c>
      <c r="BI1813" s="204">
        <f t="shared" si="8"/>
        <v>0</v>
      </c>
      <c r="BJ1813" s="18" t="s">
        <v>83</v>
      </c>
      <c r="BK1813" s="204">
        <f t="shared" si="9"/>
        <v>0</v>
      </c>
      <c r="BL1813" s="18" t="s">
        <v>309</v>
      </c>
      <c r="BM1813" s="203" t="s">
        <v>1584</v>
      </c>
    </row>
    <row r="1814" spans="1:65" s="2" customFormat="1" ht="44.25" customHeight="1">
      <c r="A1814" s="35"/>
      <c r="B1814" s="36"/>
      <c r="C1814" s="192" t="s">
        <v>1585</v>
      </c>
      <c r="D1814" s="192" t="s">
        <v>178</v>
      </c>
      <c r="E1814" s="193" t="s">
        <v>1586</v>
      </c>
      <c r="F1814" s="194" t="s">
        <v>1587</v>
      </c>
      <c r="G1814" s="195" t="s">
        <v>1527</v>
      </c>
      <c r="H1814" s="196">
        <v>1</v>
      </c>
      <c r="I1814" s="197"/>
      <c r="J1814" s="198">
        <f t="shared" si="0"/>
        <v>0</v>
      </c>
      <c r="K1814" s="194" t="s">
        <v>1</v>
      </c>
      <c r="L1814" s="40"/>
      <c r="M1814" s="199" t="s">
        <v>1</v>
      </c>
      <c r="N1814" s="200" t="s">
        <v>41</v>
      </c>
      <c r="O1814" s="72"/>
      <c r="P1814" s="201">
        <f t="shared" si="1"/>
        <v>0</v>
      </c>
      <c r="Q1814" s="201">
        <v>0</v>
      </c>
      <c r="R1814" s="201">
        <f t="shared" si="2"/>
        <v>0</v>
      </c>
      <c r="S1814" s="201">
        <v>0</v>
      </c>
      <c r="T1814" s="202">
        <f t="shared" si="3"/>
        <v>0</v>
      </c>
      <c r="U1814" s="35"/>
      <c r="V1814" s="35"/>
      <c r="W1814" s="35"/>
      <c r="X1814" s="35"/>
      <c r="Y1814" s="35"/>
      <c r="Z1814" s="35"/>
      <c r="AA1814" s="35"/>
      <c r="AB1814" s="35"/>
      <c r="AC1814" s="35"/>
      <c r="AD1814" s="35"/>
      <c r="AE1814" s="35"/>
      <c r="AR1814" s="203" t="s">
        <v>309</v>
      </c>
      <c r="AT1814" s="203" t="s">
        <v>178</v>
      </c>
      <c r="AU1814" s="203" t="s">
        <v>176</v>
      </c>
      <c r="AY1814" s="18" t="s">
        <v>175</v>
      </c>
      <c r="BE1814" s="204">
        <f t="shared" si="4"/>
        <v>0</v>
      </c>
      <c r="BF1814" s="204">
        <f t="shared" si="5"/>
        <v>0</v>
      </c>
      <c r="BG1814" s="204">
        <f t="shared" si="6"/>
        <v>0</v>
      </c>
      <c r="BH1814" s="204">
        <f t="shared" si="7"/>
        <v>0</v>
      </c>
      <c r="BI1814" s="204">
        <f t="shared" si="8"/>
        <v>0</v>
      </c>
      <c r="BJ1814" s="18" t="s">
        <v>83</v>
      </c>
      <c r="BK1814" s="204">
        <f t="shared" si="9"/>
        <v>0</v>
      </c>
      <c r="BL1814" s="18" t="s">
        <v>309</v>
      </c>
      <c r="BM1814" s="203" t="s">
        <v>1588</v>
      </c>
    </row>
    <row r="1815" spans="1:65" s="2" customFormat="1" ht="44.25" customHeight="1">
      <c r="A1815" s="35"/>
      <c r="B1815" s="36"/>
      <c r="C1815" s="192" t="s">
        <v>1589</v>
      </c>
      <c r="D1815" s="192" t="s">
        <v>178</v>
      </c>
      <c r="E1815" s="193" t="s">
        <v>1590</v>
      </c>
      <c r="F1815" s="194" t="s">
        <v>1591</v>
      </c>
      <c r="G1815" s="195" t="s">
        <v>1527</v>
      </c>
      <c r="H1815" s="196">
        <v>1</v>
      </c>
      <c r="I1815" s="197"/>
      <c r="J1815" s="198">
        <f t="shared" si="0"/>
        <v>0</v>
      </c>
      <c r="K1815" s="194" t="s">
        <v>1</v>
      </c>
      <c r="L1815" s="40"/>
      <c r="M1815" s="199" t="s">
        <v>1</v>
      </c>
      <c r="N1815" s="200" t="s">
        <v>41</v>
      </c>
      <c r="O1815" s="72"/>
      <c r="P1815" s="201">
        <f t="shared" si="1"/>
        <v>0</v>
      </c>
      <c r="Q1815" s="201">
        <v>0</v>
      </c>
      <c r="R1815" s="201">
        <f t="shared" si="2"/>
        <v>0</v>
      </c>
      <c r="S1815" s="201">
        <v>0</v>
      </c>
      <c r="T1815" s="202">
        <f t="shared" si="3"/>
        <v>0</v>
      </c>
      <c r="U1815" s="35"/>
      <c r="V1815" s="35"/>
      <c r="W1815" s="35"/>
      <c r="X1815" s="35"/>
      <c r="Y1815" s="35"/>
      <c r="Z1815" s="35"/>
      <c r="AA1815" s="35"/>
      <c r="AB1815" s="35"/>
      <c r="AC1815" s="35"/>
      <c r="AD1815" s="35"/>
      <c r="AE1815" s="35"/>
      <c r="AR1815" s="203" t="s">
        <v>309</v>
      </c>
      <c r="AT1815" s="203" t="s">
        <v>178</v>
      </c>
      <c r="AU1815" s="203" t="s">
        <v>176</v>
      </c>
      <c r="AY1815" s="18" t="s">
        <v>175</v>
      </c>
      <c r="BE1815" s="204">
        <f t="shared" si="4"/>
        <v>0</v>
      </c>
      <c r="BF1815" s="204">
        <f t="shared" si="5"/>
        <v>0</v>
      </c>
      <c r="BG1815" s="204">
        <f t="shared" si="6"/>
        <v>0</v>
      </c>
      <c r="BH1815" s="204">
        <f t="shared" si="7"/>
        <v>0</v>
      </c>
      <c r="BI1815" s="204">
        <f t="shared" si="8"/>
        <v>0</v>
      </c>
      <c r="BJ1815" s="18" t="s">
        <v>83</v>
      </c>
      <c r="BK1815" s="204">
        <f t="shared" si="9"/>
        <v>0</v>
      </c>
      <c r="BL1815" s="18" t="s">
        <v>309</v>
      </c>
      <c r="BM1815" s="203" t="s">
        <v>1592</v>
      </c>
    </row>
    <row r="1816" spans="1:65" s="2" customFormat="1" ht="44.25" customHeight="1">
      <c r="A1816" s="35"/>
      <c r="B1816" s="36"/>
      <c r="C1816" s="192" t="s">
        <v>1593</v>
      </c>
      <c r="D1816" s="192" t="s">
        <v>178</v>
      </c>
      <c r="E1816" s="193" t="s">
        <v>1594</v>
      </c>
      <c r="F1816" s="194" t="s">
        <v>1595</v>
      </c>
      <c r="G1816" s="195" t="s">
        <v>1527</v>
      </c>
      <c r="H1816" s="196">
        <v>1</v>
      </c>
      <c r="I1816" s="197"/>
      <c r="J1816" s="198">
        <f t="shared" si="0"/>
        <v>0</v>
      </c>
      <c r="K1816" s="194" t="s">
        <v>1</v>
      </c>
      <c r="L1816" s="40"/>
      <c r="M1816" s="199" t="s">
        <v>1</v>
      </c>
      <c r="N1816" s="200" t="s">
        <v>41</v>
      </c>
      <c r="O1816" s="72"/>
      <c r="P1816" s="201">
        <f t="shared" si="1"/>
        <v>0</v>
      </c>
      <c r="Q1816" s="201">
        <v>0</v>
      </c>
      <c r="R1816" s="201">
        <f t="shared" si="2"/>
        <v>0</v>
      </c>
      <c r="S1816" s="201">
        <v>0</v>
      </c>
      <c r="T1816" s="202">
        <f t="shared" si="3"/>
        <v>0</v>
      </c>
      <c r="U1816" s="35"/>
      <c r="V1816" s="35"/>
      <c r="W1816" s="35"/>
      <c r="X1816" s="35"/>
      <c r="Y1816" s="35"/>
      <c r="Z1816" s="35"/>
      <c r="AA1816" s="35"/>
      <c r="AB1816" s="35"/>
      <c r="AC1816" s="35"/>
      <c r="AD1816" s="35"/>
      <c r="AE1816" s="35"/>
      <c r="AR1816" s="203" t="s">
        <v>309</v>
      </c>
      <c r="AT1816" s="203" t="s">
        <v>178</v>
      </c>
      <c r="AU1816" s="203" t="s">
        <v>176</v>
      </c>
      <c r="AY1816" s="18" t="s">
        <v>175</v>
      </c>
      <c r="BE1816" s="204">
        <f t="shared" si="4"/>
        <v>0</v>
      </c>
      <c r="BF1816" s="204">
        <f t="shared" si="5"/>
        <v>0</v>
      </c>
      <c r="BG1816" s="204">
        <f t="shared" si="6"/>
        <v>0</v>
      </c>
      <c r="BH1816" s="204">
        <f t="shared" si="7"/>
        <v>0</v>
      </c>
      <c r="BI1816" s="204">
        <f t="shared" si="8"/>
        <v>0</v>
      </c>
      <c r="BJ1816" s="18" t="s">
        <v>83</v>
      </c>
      <c r="BK1816" s="204">
        <f t="shared" si="9"/>
        <v>0</v>
      </c>
      <c r="BL1816" s="18" t="s">
        <v>309</v>
      </c>
      <c r="BM1816" s="203" t="s">
        <v>1596</v>
      </c>
    </row>
    <row r="1817" spans="1:65" s="2" customFormat="1" ht="44.25" customHeight="1">
      <c r="A1817" s="35"/>
      <c r="B1817" s="36"/>
      <c r="C1817" s="192" t="s">
        <v>1597</v>
      </c>
      <c r="D1817" s="192" t="s">
        <v>178</v>
      </c>
      <c r="E1817" s="193" t="s">
        <v>1598</v>
      </c>
      <c r="F1817" s="194" t="s">
        <v>1599</v>
      </c>
      <c r="G1817" s="195" t="s">
        <v>1527</v>
      </c>
      <c r="H1817" s="196">
        <v>1</v>
      </c>
      <c r="I1817" s="197"/>
      <c r="J1817" s="198">
        <f t="shared" si="0"/>
        <v>0</v>
      </c>
      <c r="K1817" s="194" t="s">
        <v>1</v>
      </c>
      <c r="L1817" s="40"/>
      <c r="M1817" s="199" t="s">
        <v>1</v>
      </c>
      <c r="N1817" s="200" t="s">
        <v>41</v>
      </c>
      <c r="O1817" s="72"/>
      <c r="P1817" s="201">
        <f t="shared" si="1"/>
        <v>0</v>
      </c>
      <c r="Q1817" s="201">
        <v>0</v>
      </c>
      <c r="R1817" s="201">
        <f t="shared" si="2"/>
        <v>0</v>
      </c>
      <c r="S1817" s="201">
        <v>0</v>
      </c>
      <c r="T1817" s="202">
        <f t="shared" si="3"/>
        <v>0</v>
      </c>
      <c r="U1817" s="35"/>
      <c r="V1817" s="35"/>
      <c r="W1817" s="35"/>
      <c r="X1817" s="35"/>
      <c r="Y1817" s="35"/>
      <c r="Z1817" s="35"/>
      <c r="AA1817" s="35"/>
      <c r="AB1817" s="35"/>
      <c r="AC1817" s="35"/>
      <c r="AD1817" s="35"/>
      <c r="AE1817" s="35"/>
      <c r="AR1817" s="203" t="s">
        <v>309</v>
      </c>
      <c r="AT1817" s="203" t="s">
        <v>178</v>
      </c>
      <c r="AU1817" s="203" t="s">
        <v>176</v>
      </c>
      <c r="AY1817" s="18" t="s">
        <v>175</v>
      </c>
      <c r="BE1817" s="204">
        <f t="shared" si="4"/>
        <v>0</v>
      </c>
      <c r="BF1817" s="204">
        <f t="shared" si="5"/>
        <v>0</v>
      </c>
      <c r="BG1817" s="204">
        <f t="shared" si="6"/>
        <v>0</v>
      </c>
      <c r="BH1817" s="204">
        <f t="shared" si="7"/>
        <v>0</v>
      </c>
      <c r="BI1817" s="204">
        <f t="shared" si="8"/>
        <v>0</v>
      </c>
      <c r="BJ1817" s="18" t="s">
        <v>83</v>
      </c>
      <c r="BK1817" s="204">
        <f t="shared" si="9"/>
        <v>0</v>
      </c>
      <c r="BL1817" s="18" t="s">
        <v>309</v>
      </c>
      <c r="BM1817" s="203" t="s">
        <v>1600</v>
      </c>
    </row>
    <row r="1818" spans="1:65" s="2" customFormat="1" ht="44.25" customHeight="1">
      <c r="A1818" s="35"/>
      <c r="B1818" s="36"/>
      <c r="C1818" s="192" t="s">
        <v>1601</v>
      </c>
      <c r="D1818" s="192" t="s">
        <v>178</v>
      </c>
      <c r="E1818" s="193" t="s">
        <v>1602</v>
      </c>
      <c r="F1818" s="194" t="s">
        <v>1603</v>
      </c>
      <c r="G1818" s="195" t="s">
        <v>1527</v>
      </c>
      <c r="H1818" s="196">
        <v>1</v>
      </c>
      <c r="I1818" s="197"/>
      <c r="J1818" s="198">
        <f t="shared" si="0"/>
        <v>0</v>
      </c>
      <c r="K1818" s="194" t="s">
        <v>1</v>
      </c>
      <c r="L1818" s="40"/>
      <c r="M1818" s="199" t="s">
        <v>1</v>
      </c>
      <c r="N1818" s="200" t="s">
        <v>41</v>
      </c>
      <c r="O1818" s="72"/>
      <c r="P1818" s="201">
        <f t="shared" si="1"/>
        <v>0</v>
      </c>
      <c r="Q1818" s="201">
        <v>0</v>
      </c>
      <c r="R1818" s="201">
        <f t="shared" si="2"/>
        <v>0</v>
      </c>
      <c r="S1818" s="201">
        <v>0</v>
      </c>
      <c r="T1818" s="202">
        <f t="shared" si="3"/>
        <v>0</v>
      </c>
      <c r="U1818" s="35"/>
      <c r="V1818" s="35"/>
      <c r="W1818" s="35"/>
      <c r="X1818" s="35"/>
      <c r="Y1818" s="35"/>
      <c r="Z1818" s="35"/>
      <c r="AA1818" s="35"/>
      <c r="AB1818" s="35"/>
      <c r="AC1818" s="35"/>
      <c r="AD1818" s="35"/>
      <c r="AE1818" s="35"/>
      <c r="AR1818" s="203" t="s">
        <v>309</v>
      </c>
      <c r="AT1818" s="203" t="s">
        <v>178</v>
      </c>
      <c r="AU1818" s="203" t="s">
        <v>176</v>
      </c>
      <c r="AY1818" s="18" t="s">
        <v>175</v>
      </c>
      <c r="BE1818" s="204">
        <f t="shared" si="4"/>
        <v>0</v>
      </c>
      <c r="BF1818" s="204">
        <f t="shared" si="5"/>
        <v>0</v>
      </c>
      <c r="BG1818" s="204">
        <f t="shared" si="6"/>
        <v>0</v>
      </c>
      <c r="BH1818" s="204">
        <f t="shared" si="7"/>
        <v>0</v>
      </c>
      <c r="BI1818" s="204">
        <f t="shared" si="8"/>
        <v>0</v>
      </c>
      <c r="BJ1818" s="18" t="s">
        <v>83</v>
      </c>
      <c r="BK1818" s="204">
        <f t="shared" si="9"/>
        <v>0</v>
      </c>
      <c r="BL1818" s="18" t="s">
        <v>309</v>
      </c>
      <c r="BM1818" s="203" t="s">
        <v>1604</v>
      </c>
    </row>
    <row r="1819" spans="1:65" s="2" customFormat="1" ht="44.25" customHeight="1">
      <c r="A1819" s="35"/>
      <c r="B1819" s="36"/>
      <c r="C1819" s="192" t="s">
        <v>1605</v>
      </c>
      <c r="D1819" s="192" t="s">
        <v>178</v>
      </c>
      <c r="E1819" s="193" t="s">
        <v>1606</v>
      </c>
      <c r="F1819" s="194" t="s">
        <v>1607</v>
      </c>
      <c r="G1819" s="195" t="s">
        <v>1527</v>
      </c>
      <c r="H1819" s="196">
        <v>1</v>
      </c>
      <c r="I1819" s="197"/>
      <c r="J1819" s="198">
        <f t="shared" si="0"/>
        <v>0</v>
      </c>
      <c r="K1819" s="194" t="s">
        <v>1</v>
      </c>
      <c r="L1819" s="40"/>
      <c r="M1819" s="199" t="s">
        <v>1</v>
      </c>
      <c r="N1819" s="200" t="s">
        <v>41</v>
      </c>
      <c r="O1819" s="72"/>
      <c r="P1819" s="201">
        <f t="shared" si="1"/>
        <v>0</v>
      </c>
      <c r="Q1819" s="201">
        <v>0</v>
      </c>
      <c r="R1819" s="201">
        <f t="shared" si="2"/>
        <v>0</v>
      </c>
      <c r="S1819" s="201">
        <v>0</v>
      </c>
      <c r="T1819" s="202">
        <f t="shared" si="3"/>
        <v>0</v>
      </c>
      <c r="U1819" s="35"/>
      <c r="V1819" s="35"/>
      <c r="W1819" s="35"/>
      <c r="X1819" s="35"/>
      <c r="Y1819" s="35"/>
      <c r="Z1819" s="35"/>
      <c r="AA1819" s="35"/>
      <c r="AB1819" s="35"/>
      <c r="AC1819" s="35"/>
      <c r="AD1819" s="35"/>
      <c r="AE1819" s="35"/>
      <c r="AR1819" s="203" t="s">
        <v>309</v>
      </c>
      <c r="AT1819" s="203" t="s">
        <v>178</v>
      </c>
      <c r="AU1819" s="203" t="s">
        <v>176</v>
      </c>
      <c r="AY1819" s="18" t="s">
        <v>175</v>
      </c>
      <c r="BE1819" s="204">
        <f t="shared" si="4"/>
        <v>0</v>
      </c>
      <c r="BF1819" s="204">
        <f t="shared" si="5"/>
        <v>0</v>
      </c>
      <c r="BG1819" s="204">
        <f t="shared" si="6"/>
        <v>0</v>
      </c>
      <c r="BH1819" s="204">
        <f t="shared" si="7"/>
        <v>0</v>
      </c>
      <c r="BI1819" s="204">
        <f t="shared" si="8"/>
        <v>0</v>
      </c>
      <c r="BJ1819" s="18" t="s">
        <v>83</v>
      </c>
      <c r="BK1819" s="204">
        <f t="shared" si="9"/>
        <v>0</v>
      </c>
      <c r="BL1819" s="18" t="s">
        <v>309</v>
      </c>
      <c r="BM1819" s="203" t="s">
        <v>1608</v>
      </c>
    </row>
    <row r="1820" spans="1:65" s="2" customFormat="1" ht="44.25" customHeight="1">
      <c r="A1820" s="35"/>
      <c r="B1820" s="36"/>
      <c r="C1820" s="192" t="s">
        <v>1609</v>
      </c>
      <c r="D1820" s="192" t="s">
        <v>178</v>
      </c>
      <c r="E1820" s="193" t="s">
        <v>1610</v>
      </c>
      <c r="F1820" s="194" t="s">
        <v>1611</v>
      </c>
      <c r="G1820" s="195" t="s">
        <v>1527</v>
      </c>
      <c r="H1820" s="196">
        <v>1</v>
      </c>
      <c r="I1820" s="197"/>
      <c r="J1820" s="198">
        <f t="shared" si="0"/>
        <v>0</v>
      </c>
      <c r="K1820" s="194" t="s">
        <v>1</v>
      </c>
      <c r="L1820" s="40"/>
      <c r="M1820" s="199" t="s">
        <v>1</v>
      </c>
      <c r="N1820" s="200" t="s">
        <v>41</v>
      </c>
      <c r="O1820" s="72"/>
      <c r="P1820" s="201">
        <f t="shared" si="1"/>
        <v>0</v>
      </c>
      <c r="Q1820" s="201">
        <v>0</v>
      </c>
      <c r="R1820" s="201">
        <f t="shared" si="2"/>
        <v>0</v>
      </c>
      <c r="S1820" s="201">
        <v>0</v>
      </c>
      <c r="T1820" s="202">
        <f t="shared" si="3"/>
        <v>0</v>
      </c>
      <c r="U1820" s="35"/>
      <c r="V1820" s="35"/>
      <c r="W1820" s="35"/>
      <c r="X1820" s="35"/>
      <c r="Y1820" s="35"/>
      <c r="Z1820" s="35"/>
      <c r="AA1820" s="35"/>
      <c r="AB1820" s="35"/>
      <c r="AC1820" s="35"/>
      <c r="AD1820" s="35"/>
      <c r="AE1820" s="35"/>
      <c r="AR1820" s="203" t="s">
        <v>309</v>
      </c>
      <c r="AT1820" s="203" t="s">
        <v>178</v>
      </c>
      <c r="AU1820" s="203" t="s">
        <v>176</v>
      </c>
      <c r="AY1820" s="18" t="s">
        <v>175</v>
      </c>
      <c r="BE1820" s="204">
        <f t="shared" si="4"/>
        <v>0</v>
      </c>
      <c r="BF1820" s="204">
        <f t="shared" si="5"/>
        <v>0</v>
      </c>
      <c r="BG1820" s="204">
        <f t="shared" si="6"/>
        <v>0</v>
      </c>
      <c r="BH1820" s="204">
        <f t="shared" si="7"/>
        <v>0</v>
      </c>
      <c r="BI1820" s="204">
        <f t="shared" si="8"/>
        <v>0</v>
      </c>
      <c r="BJ1820" s="18" t="s">
        <v>83</v>
      </c>
      <c r="BK1820" s="204">
        <f t="shared" si="9"/>
        <v>0</v>
      </c>
      <c r="BL1820" s="18" t="s">
        <v>309</v>
      </c>
      <c r="BM1820" s="203" t="s">
        <v>1612</v>
      </c>
    </row>
    <row r="1821" spans="1:65" s="2" customFormat="1" ht="44.25" customHeight="1">
      <c r="A1821" s="35"/>
      <c r="B1821" s="36"/>
      <c r="C1821" s="192" t="s">
        <v>1613</v>
      </c>
      <c r="D1821" s="192" t="s">
        <v>178</v>
      </c>
      <c r="E1821" s="193" t="s">
        <v>1614</v>
      </c>
      <c r="F1821" s="194" t="s">
        <v>1615</v>
      </c>
      <c r="G1821" s="195" t="s">
        <v>1527</v>
      </c>
      <c r="H1821" s="196">
        <v>1</v>
      </c>
      <c r="I1821" s="197"/>
      <c r="J1821" s="198">
        <f t="shared" si="0"/>
        <v>0</v>
      </c>
      <c r="K1821" s="194" t="s">
        <v>1</v>
      </c>
      <c r="L1821" s="40"/>
      <c r="M1821" s="199" t="s">
        <v>1</v>
      </c>
      <c r="N1821" s="200" t="s">
        <v>41</v>
      </c>
      <c r="O1821" s="72"/>
      <c r="P1821" s="201">
        <f t="shared" si="1"/>
        <v>0</v>
      </c>
      <c r="Q1821" s="201">
        <v>0</v>
      </c>
      <c r="R1821" s="201">
        <f t="shared" si="2"/>
        <v>0</v>
      </c>
      <c r="S1821" s="201">
        <v>0</v>
      </c>
      <c r="T1821" s="202">
        <f t="shared" si="3"/>
        <v>0</v>
      </c>
      <c r="U1821" s="35"/>
      <c r="V1821" s="35"/>
      <c r="W1821" s="35"/>
      <c r="X1821" s="35"/>
      <c r="Y1821" s="35"/>
      <c r="Z1821" s="35"/>
      <c r="AA1821" s="35"/>
      <c r="AB1821" s="35"/>
      <c r="AC1821" s="35"/>
      <c r="AD1821" s="35"/>
      <c r="AE1821" s="35"/>
      <c r="AR1821" s="203" t="s">
        <v>309</v>
      </c>
      <c r="AT1821" s="203" t="s">
        <v>178</v>
      </c>
      <c r="AU1821" s="203" t="s">
        <v>176</v>
      </c>
      <c r="AY1821" s="18" t="s">
        <v>175</v>
      </c>
      <c r="BE1821" s="204">
        <f t="shared" si="4"/>
        <v>0</v>
      </c>
      <c r="BF1821" s="204">
        <f t="shared" si="5"/>
        <v>0</v>
      </c>
      <c r="BG1821" s="204">
        <f t="shared" si="6"/>
        <v>0</v>
      </c>
      <c r="BH1821" s="204">
        <f t="shared" si="7"/>
        <v>0</v>
      </c>
      <c r="BI1821" s="204">
        <f t="shared" si="8"/>
        <v>0</v>
      </c>
      <c r="BJ1821" s="18" t="s">
        <v>83</v>
      </c>
      <c r="BK1821" s="204">
        <f t="shared" si="9"/>
        <v>0</v>
      </c>
      <c r="BL1821" s="18" t="s">
        <v>309</v>
      </c>
      <c r="BM1821" s="203" t="s">
        <v>1616</v>
      </c>
    </row>
    <row r="1822" spans="1:65" s="2" customFormat="1" ht="44.25" customHeight="1">
      <c r="A1822" s="35"/>
      <c r="B1822" s="36"/>
      <c r="C1822" s="192" t="s">
        <v>1617</v>
      </c>
      <c r="D1822" s="192" t="s">
        <v>178</v>
      </c>
      <c r="E1822" s="193" t="s">
        <v>1618</v>
      </c>
      <c r="F1822" s="194" t="s">
        <v>1619</v>
      </c>
      <c r="G1822" s="195" t="s">
        <v>1527</v>
      </c>
      <c r="H1822" s="196">
        <v>1</v>
      </c>
      <c r="I1822" s="197"/>
      <c r="J1822" s="198">
        <f t="shared" si="0"/>
        <v>0</v>
      </c>
      <c r="K1822" s="194" t="s">
        <v>1</v>
      </c>
      <c r="L1822" s="40"/>
      <c r="M1822" s="199" t="s">
        <v>1</v>
      </c>
      <c r="N1822" s="200" t="s">
        <v>41</v>
      </c>
      <c r="O1822" s="72"/>
      <c r="P1822" s="201">
        <f t="shared" si="1"/>
        <v>0</v>
      </c>
      <c r="Q1822" s="201">
        <v>0</v>
      </c>
      <c r="R1822" s="201">
        <f t="shared" si="2"/>
        <v>0</v>
      </c>
      <c r="S1822" s="201">
        <v>0</v>
      </c>
      <c r="T1822" s="202">
        <f t="shared" si="3"/>
        <v>0</v>
      </c>
      <c r="U1822" s="35"/>
      <c r="V1822" s="35"/>
      <c r="W1822" s="35"/>
      <c r="X1822" s="35"/>
      <c r="Y1822" s="35"/>
      <c r="Z1822" s="35"/>
      <c r="AA1822" s="35"/>
      <c r="AB1822" s="35"/>
      <c r="AC1822" s="35"/>
      <c r="AD1822" s="35"/>
      <c r="AE1822" s="35"/>
      <c r="AR1822" s="203" t="s">
        <v>309</v>
      </c>
      <c r="AT1822" s="203" t="s">
        <v>178</v>
      </c>
      <c r="AU1822" s="203" t="s">
        <v>176</v>
      </c>
      <c r="AY1822" s="18" t="s">
        <v>175</v>
      </c>
      <c r="BE1822" s="204">
        <f t="shared" si="4"/>
        <v>0</v>
      </c>
      <c r="BF1822" s="204">
        <f t="shared" si="5"/>
        <v>0</v>
      </c>
      <c r="BG1822" s="204">
        <f t="shared" si="6"/>
        <v>0</v>
      </c>
      <c r="BH1822" s="204">
        <f t="shared" si="7"/>
        <v>0</v>
      </c>
      <c r="BI1822" s="204">
        <f t="shared" si="8"/>
        <v>0</v>
      </c>
      <c r="BJ1822" s="18" t="s">
        <v>83</v>
      </c>
      <c r="BK1822" s="204">
        <f t="shared" si="9"/>
        <v>0</v>
      </c>
      <c r="BL1822" s="18" t="s">
        <v>309</v>
      </c>
      <c r="BM1822" s="203" t="s">
        <v>1620</v>
      </c>
    </row>
    <row r="1823" spans="1:65" s="12" customFormat="1" ht="22.9" customHeight="1">
      <c r="B1823" s="176"/>
      <c r="C1823" s="177"/>
      <c r="D1823" s="178" t="s">
        <v>75</v>
      </c>
      <c r="E1823" s="190" t="s">
        <v>1621</v>
      </c>
      <c r="F1823" s="190" t="s">
        <v>1622</v>
      </c>
      <c r="G1823" s="177"/>
      <c r="H1823" s="177"/>
      <c r="I1823" s="180"/>
      <c r="J1823" s="191">
        <f>BK1823</f>
        <v>0</v>
      </c>
      <c r="K1823" s="177"/>
      <c r="L1823" s="182"/>
      <c r="M1823" s="183"/>
      <c r="N1823" s="184"/>
      <c r="O1823" s="184"/>
      <c r="P1823" s="185">
        <f>P1824+SUM(P1825:P1843)+P1868+P1901</f>
        <v>0</v>
      </c>
      <c r="Q1823" s="184"/>
      <c r="R1823" s="185">
        <f>R1824+SUM(R1825:R1843)+R1868+R1901</f>
        <v>8.3992999999999998E-2</v>
      </c>
      <c r="S1823" s="184"/>
      <c r="T1823" s="186">
        <f>T1824+SUM(T1825:T1843)+T1868+T1901</f>
        <v>0</v>
      </c>
      <c r="AR1823" s="187" t="s">
        <v>85</v>
      </c>
      <c r="AT1823" s="188" t="s">
        <v>75</v>
      </c>
      <c r="AU1823" s="188" t="s">
        <v>83</v>
      </c>
      <c r="AY1823" s="187" t="s">
        <v>175</v>
      </c>
      <c r="BK1823" s="189">
        <f>BK1824+SUM(BK1825:BK1843)+BK1868+BK1901</f>
        <v>0</v>
      </c>
    </row>
    <row r="1824" spans="1:65" s="2" customFormat="1" ht="24.2" customHeight="1">
      <c r="A1824" s="35"/>
      <c r="B1824" s="36"/>
      <c r="C1824" s="192" t="s">
        <v>1623</v>
      </c>
      <c r="D1824" s="192" t="s">
        <v>178</v>
      </c>
      <c r="E1824" s="193" t="s">
        <v>1624</v>
      </c>
      <c r="F1824" s="194" t="s">
        <v>1625</v>
      </c>
      <c r="G1824" s="195" t="s">
        <v>654</v>
      </c>
      <c r="H1824" s="196">
        <v>79.86</v>
      </c>
      <c r="I1824" s="197"/>
      <c r="J1824" s="198">
        <f>ROUND(I1824*H1824,2)</f>
        <v>0</v>
      </c>
      <c r="K1824" s="194" t="s">
        <v>224</v>
      </c>
      <c r="L1824" s="40"/>
      <c r="M1824" s="199" t="s">
        <v>1</v>
      </c>
      <c r="N1824" s="200" t="s">
        <v>41</v>
      </c>
      <c r="O1824" s="72"/>
      <c r="P1824" s="201">
        <f>O1824*H1824</f>
        <v>0</v>
      </c>
      <c r="Q1824" s="201">
        <v>5.0000000000000002E-5</v>
      </c>
      <c r="R1824" s="201">
        <f>Q1824*H1824</f>
        <v>3.993E-3</v>
      </c>
      <c r="S1824" s="201">
        <v>0</v>
      </c>
      <c r="T1824" s="202">
        <f>S1824*H1824</f>
        <v>0</v>
      </c>
      <c r="U1824" s="35"/>
      <c r="V1824" s="35"/>
      <c r="W1824" s="35"/>
      <c r="X1824" s="35"/>
      <c r="Y1824" s="35"/>
      <c r="Z1824" s="35"/>
      <c r="AA1824" s="35"/>
      <c r="AB1824" s="35"/>
      <c r="AC1824" s="35"/>
      <c r="AD1824" s="35"/>
      <c r="AE1824" s="35"/>
      <c r="AR1824" s="203" t="s">
        <v>309</v>
      </c>
      <c r="AT1824" s="203" t="s">
        <v>178</v>
      </c>
      <c r="AU1824" s="203" t="s">
        <v>85</v>
      </c>
      <c r="AY1824" s="18" t="s">
        <v>175</v>
      </c>
      <c r="BE1824" s="204">
        <f>IF(N1824="základní",J1824,0)</f>
        <v>0</v>
      </c>
      <c r="BF1824" s="204">
        <f>IF(N1824="snížená",J1824,0)</f>
        <v>0</v>
      </c>
      <c r="BG1824" s="204">
        <f>IF(N1824="zákl. přenesená",J1824,0)</f>
        <v>0</v>
      </c>
      <c r="BH1824" s="204">
        <f>IF(N1824="sníž. přenesená",J1824,0)</f>
        <v>0</v>
      </c>
      <c r="BI1824" s="204">
        <f>IF(N1824="nulová",J1824,0)</f>
        <v>0</v>
      </c>
      <c r="BJ1824" s="18" t="s">
        <v>83</v>
      </c>
      <c r="BK1824" s="204">
        <f>ROUND(I1824*H1824,2)</f>
        <v>0</v>
      </c>
      <c r="BL1824" s="18" t="s">
        <v>309</v>
      </c>
      <c r="BM1824" s="203" t="s">
        <v>1626</v>
      </c>
    </row>
    <row r="1825" spans="1:65" s="2" customFormat="1" ht="11.25">
      <c r="A1825" s="35"/>
      <c r="B1825" s="36"/>
      <c r="C1825" s="37"/>
      <c r="D1825" s="227" t="s">
        <v>193</v>
      </c>
      <c r="E1825" s="37"/>
      <c r="F1825" s="228" t="s">
        <v>1627</v>
      </c>
      <c r="G1825" s="37"/>
      <c r="H1825" s="37"/>
      <c r="I1825" s="229"/>
      <c r="J1825" s="37"/>
      <c r="K1825" s="37"/>
      <c r="L1825" s="40"/>
      <c r="M1825" s="230"/>
      <c r="N1825" s="231"/>
      <c r="O1825" s="72"/>
      <c r="P1825" s="72"/>
      <c r="Q1825" s="72"/>
      <c r="R1825" s="72"/>
      <c r="S1825" s="72"/>
      <c r="T1825" s="73"/>
      <c r="U1825" s="35"/>
      <c r="V1825" s="35"/>
      <c r="W1825" s="35"/>
      <c r="X1825" s="35"/>
      <c r="Y1825" s="35"/>
      <c r="Z1825" s="35"/>
      <c r="AA1825" s="35"/>
      <c r="AB1825" s="35"/>
      <c r="AC1825" s="35"/>
      <c r="AD1825" s="35"/>
      <c r="AE1825" s="35"/>
      <c r="AT1825" s="18" t="s">
        <v>193</v>
      </c>
      <c r="AU1825" s="18" t="s">
        <v>85</v>
      </c>
    </row>
    <row r="1826" spans="1:65" s="14" customFormat="1" ht="11.25">
      <c r="B1826" s="216"/>
      <c r="C1826" s="217"/>
      <c r="D1826" s="207" t="s">
        <v>184</v>
      </c>
      <c r="E1826" s="217"/>
      <c r="F1826" s="219" t="s">
        <v>1628</v>
      </c>
      <c r="G1826" s="217"/>
      <c r="H1826" s="220">
        <v>79.86</v>
      </c>
      <c r="I1826" s="221"/>
      <c r="J1826" s="217"/>
      <c r="K1826" s="217"/>
      <c r="L1826" s="222"/>
      <c r="M1826" s="223"/>
      <c r="N1826" s="224"/>
      <c r="O1826" s="224"/>
      <c r="P1826" s="224"/>
      <c r="Q1826" s="224"/>
      <c r="R1826" s="224"/>
      <c r="S1826" s="224"/>
      <c r="T1826" s="225"/>
      <c r="AT1826" s="226" t="s">
        <v>184</v>
      </c>
      <c r="AU1826" s="226" t="s">
        <v>85</v>
      </c>
      <c r="AV1826" s="14" t="s">
        <v>85</v>
      </c>
      <c r="AW1826" s="14" t="s">
        <v>4</v>
      </c>
      <c r="AX1826" s="14" t="s">
        <v>83</v>
      </c>
      <c r="AY1826" s="226" t="s">
        <v>175</v>
      </c>
    </row>
    <row r="1827" spans="1:65" s="2" customFormat="1" ht="21.75" customHeight="1">
      <c r="A1827" s="35"/>
      <c r="B1827" s="36"/>
      <c r="C1827" s="254" t="s">
        <v>1629</v>
      </c>
      <c r="D1827" s="254" t="s">
        <v>539</v>
      </c>
      <c r="E1827" s="255" t="s">
        <v>1630</v>
      </c>
      <c r="F1827" s="256" t="s">
        <v>1631</v>
      </c>
      <c r="G1827" s="257" t="s">
        <v>233</v>
      </c>
      <c r="H1827" s="258">
        <v>6.6000000000000003E-2</v>
      </c>
      <c r="I1827" s="259"/>
      <c r="J1827" s="260">
        <f>ROUND(I1827*H1827,2)</f>
        <v>0</v>
      </c>
      <c r="K1827" s="256" t="s">
        <v>224</v>
      </c>
      <c r="L1827" s="261"/>
      <c r="M1827" s="262" t="s">
        <v>1</v>
      </c>
      <c r="N1827" s="263" t="s">
        <v>41</v>
      </c>
      <c r="O1827" s="72"/>
      <c r="P1827" s="201">
        <f>O1827*H1827</f>
        <v>0</v>
      </c>
      <c r="Q1827" s="201">
        <v>1</v>
      </c>
      <c r="R1827" s="201">
        <f>Q1827*H1827</f>
        <v>6.6000000000000003E-2</v>
      </c>
      <c r="S1827" s="201">
        <v>0</v>
      </c>
      <c r="T1827" s="202">
        <f>S1827*H1827</f>
        <v>0</v>
      </c>
      <c r="U1827" s="35"/>
      <c r="V1827" s="35"/>
      <c r="W1827" s="35"/>
      <c r="X1827" s="35"/>
      <c r="Y1827" s="35"/>
      <c r="Z1827" s="35"/>
      <c r="AA1827" s="35"/>
      <c r="AB1827" s="35"/>
      <c r="AC1827" s="35"/>
      <c r="AD1827" s="35"/>
      <c r="AE1827" s="35"/>
      <c r="AR1827" s="203" t="s">
        <v>532</v>
      </c>
      <c r="AT1827" s="203" t="s">
        <v>539</v>
      </c>
      <c r="AU1827" s="203" t="s">
        <v>85</v>
      </c>
      <c r="AY1827" s="18" t="s">
        <v>175</v>
      </c>
      <c r="BE1827" s="204">
        <f>IF(N1827="základní",J1827,0)</f>
        <v>0</v>
      </c>
      <c r="BF1827" s="204">
        <f>IF(N1827="snížená",J1827,0)</f>
        <v>0</v>
      </c>
      <c r="BG1827" s="204">
        <f>IF(N1827="zákl. přenesená",J1827,0)</f>
        <v>0</v>
      </c>
      <c r="BH1827" s="204">
        <f>IF(N1827="sníž. přenesená",J1827,0)</f>
        <v>0</v>
      </c>
      <c r="BI1827" s="204">
        <f>IF(N1827="nulová",J1827,0)</f>
        <v>0</v>
      </c>
      <c r="BJ1827" s="18" t="s">
        <v>83</v>
      </c>
      <c r="BK1827" s="204">
        <f>ROUND(I1827*H1827,2)</f>
        <v>0</v>
      </c>
      <c r="BL1827" s="18" t="s">
        <v>309</v>
      </c>
      <c r="BM1827" s="203" t="s">
        <v>1632</v>
      </c>
    </row>
    <row r="1828" spans="1:65" s="13" customFormat="1" ht="22.5">
      <c r="B1828" s="205"/>
      <c r="C1828" s="206"/>
      <c r="D1828" s="207" t="s">
        <v>184</v>
      </c>
      <c r="E1828" s="208" t="s">
        <v>1</v>
      </c>
      <c r="F1828" s="209" t="s">
        <v>206</v>
      </c>
      <c r="G1828" s="206"/>
      <c r="H1828" s="208" t="s">
        <v>1</v>
      </c>
      <c r="I1828" s="210"/>
      <c r="J1828" s="206"/>
      <c r="K1828" s="206"/>
      <c r="L1828" s="211"/>
      <c r="M1828" s="212"/>
      <c r="N1828" s="213"/>
      <c r="O1828" s="213"/>
      <c r="P1828" s="213"/>
      <c r="Q1828" s="213"/>
      <c r="R1828" s="213"/>
      <c r="S1828" s="213"/>
      <c r="T1828" s="214"/>
      <c r="AT1828" s="215" t="s">
        <v>184</v>
      </c>
      <c r="AU1828" s="215" t="s">
        <v>85</v>
      </c>
      <c r="AV1828" s="13" t="s">
        <v>83</v>
      </c>
      <c r="AW1828" s="13" t="s">
        <v>34</v>
      </c>
      <c r="AX1828" s="13" t="s">
        <v>76</v>
      </c>
      <c r="AY1828" s="215" t="s">
        <v>175</v>
      </c>
    </row>
    <row r="1829" spans="1:65" s="13" customFormat="1" ht="11.25">
      <c r="B1829" s="205"/>
      <c r="C1829" s="206"/>
      <c r="D1829" s="207" t="s">
        <v>184</v>
      </c>
      <c r="E1829" s="208" t="s">
        <v>1</v>
      </c>
      <c r="F1829" s="209" t="s">
        <v>280</v>
      </c>
      <c r="G1829" s="206"/>
      <c r="H1829" s="208" t="s">
        <v>1</v>
      </c>
      <c r="I1829" s="210"/>
      <c r="J1829" s="206"/>
      <c r="K1829" s="206"/>
      <c r="L1829" s="211"/>
      <c r="M1829" s="212"/>
      <c r="N1829" s="213"/>
      <c r="O1829" s="213"/>
      <c r="P1829" s="213"/>
      <c r="Q1829" s="213"/>
      <c r="R1829" s="213"/>
      <c r="S1829" s="213"/>
      <c r="T1829" s="214"/>
      <c r="AT1829" s="215" t="s">
        <v>184</v>
      </c>
      <c r="AU1829" s="215" t="s">
        <v>85</v>
      </c>
      <c r="AV1829" s="13" t="s">
        <v>83</v>
      </c>
      <c r="AW1829" s="13" t="s">
        <v>34</v>
      </c>
      <c r="AX1829" s="13" t="s">
        <v>76</v>
      </c>
      <c r="AY1829" s="215" t="s">
        <v>175</v>
      </c>
    </row>
    <row r="1830" spans="1:65" s="13" customFormat="1" ht="11.25">
      <c r="B1830" s="205"/>
      <c r="C1830" s="206"/>
      <c r="D1830" s="207" t="s">
        <v>184</v>
      </c>
      <c r="E1830" s="208" t="s">
        <v>1</v>
      </c>
      <c r="F1830" s="209" t="s">
        <v>187</v>
      </c>
      <c r="G1830" s="206"/>
      <c r="H1830" s="208" t="s">
        <v>1</v>
      </c>
      <c r="I1830" s="210"/>
      <c r="J1830" s="206"/>
      <c r="K1830" s="206"/>
      <c r="L1830" s="211"/>
      <c r="M1830" s="212"/>
      <c r="N1830" s="213"/>
      <c r="O1830" s="213"/>
      <c r="P1830" s="213"/>
      <c r="Q1830" s="213"/>
      <c r="R1830" s="213"/>
      <c r="S1830" s="213"/>
      <c r="T1830" s="214"/>
      <c r="AT1830" s="215" t="s">
        <v>184</v>
      </c>
      <c r="AU1830" s="215" t="s">
        <v>85</v>
      </c>
      <c r="AV1830" s="13" t="s">
        <v>83</v>
      </c>
      <c r="AW1830" s="13" t="s">
        <v>34</v>
      </c>
      <c r="AX1830" s="13" t="s">
        <v>76</v>
      </c>
      <c r="AY1830" s="215" t="s">
        <v>175</v>
      </c>
    </row>
    <row r="1831" spans="1:65" s="14" customFormat="1" ht="11.25">
      <c r="B1831" s="216"/>
      <c r="C1831" s="217"/>
      <c r="D1831" s="207" t="s">
        <v>184</v>
      </c>
      <c r="E1831" s="218" t="s">
        <v>1</v>
      </c>
      <c r="F1831" s="219" t="s">
        <v>1633</v>
      </c>
      <c r="G1831" s="217"/>
      <c r="H1831" s="220">
        <v>6.0299999999999999E-2</v>
      </c>
      <c r="I1831" s="221"/>
      <c r="J1831" s="217"/>
      <c r="K1831" s="217"/>
      <c r="L1831" s="222"/>
      <c r="M1831" s="223"/>
      <c r="N1831" s="224"/>
      <c r="O1831" s="224"/>
      <c r="P1831" s="224"/>
      <c r="Q1831" s="224"/>
      <c r="R1831" s="224"/>
      <c r="S1831" s="224"/>
      <c r="T1831" s="225"/>
      <c r="AT1831" s="226" t="s">
        <v>184</v>
      </c>
      <c r="AU1831" s="226" t="s">
        <v>85</v>
      </c>
      <c r="AV1831" s="14" t="s">
        <v>85</v>
      </c>
      <c r="AW1831" s="14" t="s">
        <v>34</v>
      </c>
      <c r="AX1831" s="14" t="s">
        <v>76</v>
      </c>
      <c r="AY1831" s="226" t="s">
        <v>175</v>
      </c>
    </row>
    <row r="1832" spans="1:65" s="14" customFormat="1" ht="11.25">
      <c r="B1832" s="216"/>
      <c r="C1832" s="217"/>
      <c r="D1832" s="207" t="s">
        <v>184</v>
      </c>
      <c r="E1832" s="218" t="s">
        <v>1</v>
      </c>
      <c r="F1832" s="219" t="s">
        <v>1634</v>
      </c>
      <c r="G1832" s="217"/>
      <c r="H1832" s="220">
        <v>6.0000000000000001E-3</v>
      </c>
      <c r="I1832" s="221"/>
      <c r="J1832" s="217"/>
      <c r="K1832" s="217"/>
      <c r="L1832" s="222"/>
      <c r="M1832" s="223"/>
      <c r="N1832" s="224"/>
      <c r="O1832" s="224"/>
      <c r="P1832" s="224"/>
      <c r="Q1832" s="224"/>
      <c r="R1832" s="224"/>
      <c r="S1832" s="224"/>
      <c r="T1832" s="225"/>
      <c r="AT1832" s="226" t="s">
        <v>184</v>
      </c>
      <c r="AU1832" s="226" t="s">
        <v>85</v>
      </c>
      <c r="AV1832" s="14" t="s">
        <v>85</v>
      </c>
      <c r="AW1832" s="14" t="s">
        <v>34</v>
      </c>
      <c r="AX1832" s="14" t="s">
        <v>76</v>
      </c>
      <c r="AY1832" s="226" t="s">
        <v>175</v>
      </c>
    </row>
    <row r="1833" spans="1:65" s="16" customFormat="1" ht="11.25">
      <c r="B1833" s="243"/>
      <c r="C1833" s="244"/>
      <c r="D1833" s="207" t="s">
        <v>184</v>
      </c>
      <c r="E1833" s="245" t="s">
        <v>1</v>
      </c>
      <c r="F1833" s="246" t="s">
        <v>291</v>
      </c>
      <c r="G1833" s="244"/>
      <c r="H1833" s="247">
        <v>6.6299999999999998E-2</v>
      </c>
      <c r="I1833" s="248"/>
      <c r="J1833" s="244"/>
      <c r="K1833" s="244"/>
      <c r="L1833" s="249"/>
      <c r="M1833" s="250"/>
      <c r="N1833" s="251"/>
      <c r="O1833" s="251"/>
      <c r="P1833" s="251"/>
      <c r="Q1833" s="251"/>
      <c r="R1833" s="251"/>
      <c r="S1833" s="251"/>
      <c r="T1833" s="252"/>
      <c r="AT1833" s="253" t="s">
        <v>184</v>
      </c>
      <c r="AU1833" s="253" t="s">
        <v>85</v>
      </c>
      <c r="AV1833" s="16" t="s">
        <v>182</v>
      </c>
      <c r="AW1833" s="16" t="s">
        <v>34</v>
      </c>
      <c r="AX1833" s="16" t="s">
        <v>83</v>
      </c>
      <c r="AY1833" s="253" t="s">
        <v>175</v>
      </c>
    </row>
    <row r="1834" spans="1:65" s="2" customFormat="1" ht="21.75" customHeight="1">
      <c r="A1834" s="35"/>
      <c r="B1834" s="36"/>
      <c r="C1834" s="254" t="s">
        <v>1635</v>
      </c>
      <c r="D1834" s="254" t="s">
        <v>539</v>
      </c>
      <c r="E1834" s="255" t="s">
        <v>1636</v>
      </c>
      <c r="F1834" s="256" t="s">
        <v>1637</v>
      </c>
      <c r="G1834" s="257" t="s">
        <v>233</v>
      </c>
      <c r="H1834" s="258">
        <v>1.4E-2</v>
      </c>
      <c r="I1834" s="259"/>
      <c r="J1834" s="260">
        <f>ROUND(I1834*H1834,2)</f>
        <v>0</v>
      </c>
      <c r="K1834" s="256" t="s">
        <v>224</v>
      </c>
      <c r="L1834" s="261"/>
      <c r="M1834" s="262" t="s">
        <v>1</v>
      </c>
      <c r="N1834" s="263" t="s">
        <v>41</v>
      </c>
      <c r="O1834" s="72"/>
      <c r="P1834" s="201">
        <f>O1834*H1834</f>
        <v>0</v>
      </c>
      <c r="Q1834" s="201">
        <v>1</v>
      </c>
      <c r="R1834" s="201">
        <f>Q1834*H1834</f>
        <v>1.4E-2</v>
      </c>
      <c r="S1834" s="201">
        <v>0</v>
      </c>
      <c r="T1834" s="202">
        <f>S1834*H1834</f>
        <v>0</v>
      </c>
      <c r="U1834" s="35"/>
      <c r="V1834" s="35"/>
      <c r="W1834" s="35"/>
      <c r="X1834" s="35"/>
      <c r="Y1834" s="35"/>
      <c r="Z1834" s="35"/>
      <c r="AA1834" s="35"/>
      <c r="AB1834" s="35"/>
      <c r="AC1834" s="35"/>
      <c r="AD1834" s="35"/>
      <c r="AE1834" s="35"/>
      <c r="AR1834" s="203" t="s">
        <v>532</v>
      </c>
      <c r="AT1834" s="203" t="s">
        <v>539</v>
      </c>
      <c r="AU1834" s="203" t="s">
        <v>85</v>
      </c>
      <c r="AY1834" s="18" t="s">
        <v>175</v>
      </c>
      <c r="BE1834" s="204">
        <f>IF(N1834="základní",J1834,0)</f>
        <v>0</v>
      </c>
      <c r="BF1834" s="204">
        <f>IF(N1834="snížená",J1834,0)</f>
        <v>0</v>
      </c>
      <c r="BG1834" s="204">
        <f>IF(N1834="zákl. přenesená",J1834,0)</f>
        <v>0</v>
      </c>
      <c r="BH1834" s="204">
        <f>IF(N1834="sníž. přenesená",J1834,0)</f>
        <v>0</v>
      </c>
      <c r="BI1834" s="204">
        <f>IF(N1834="nulová",J1834,0)</f>
        <v>0</v>
      </c>
      <c r="BJ1834" s="18" t="s">
        <v>83</v>
      </c>
      <c r="BK1834" s="204">
        <f>ROUND(I1834*H1834,2)</f>
        <v>0</v>
      </c>
      <c r="BL1834" s="18" t="s">
        <v>309</v>
      </c>
      <c r="BM1834" s="203" t="s">
        <v>1638</v>
      </c>
    </row>
    <row r="1835" spans="1:65" s="13" customFormat="1" ht="22.5">
      <c r="B1835" s="205"/>
      <c r="C1835" s="206"/>
      <c r="D1835" s="207" t="s">
        <v>184</v>
      </c>
      <c r="E1835" s="208" t="s">
        <v>1</v>
      </c>
      <c r="F1835" s="209" t="s">
        <v>206</v>
      </c>
      <c r="G1835" s="206"/>
      <c r="H1835" s="208" t="s">
        <v>1</v>
      </c>
      <c r="I1835" s="210"/>
      <c r="J1835" s="206"/>
      <c r="K1835" s="206"/>
      <c r="L1835" s="211"/>
      <c r="M1835" s="212"/>
      <c r="N1835" s="213"/>
      <c r="O1835" s="213"/>
      <c r="P1835" s="213"/>
      <c r="Q1835" s="213"/>
      <c r="R1835" s="213"/>
      <c r="S1835" s="213"/>
      <c r="T1835" s="214"/>
      <c r="AT1835" s="215" t="s">
        <v>184</v>
      </c>
      <c r="AU1835" s="215" t="s">
        <v>85</v>
      </c>
      <c r="AV1835" s="13" t="s">
        <v>83</v>
      </c>
      <c r="AW1835" s="13" t="s">
        <v>34</v>
      </c>
      <c r="AX1835" s="13" t="s">
        <v>76</v>
      </c>
      <c r="AY1835" s="215" t="s">
        <v>175</v>
      </c>
    </row>
    <row r="1836" spans="1:65" s="13" customFormat="1" ht="11.25">
      <c r="B1836" s="205"/>
      <c r="C1836" s="206"/>
      <c r="D1836" s="207" t="s">
        <v>184</v>
      </c>
      <c r="E1836" s="208" t="s">
        <v>1</v>
      </c>
      <c r="F1836" s="209" t="s">
        <v>280</v>
      </c>
      <c r="G1836" s="206"/>
      <c r="H1836" s="208" t="s">
        <v>1</v>
      </c>
      <c r="I1836" s="210"/>
      <c r="J1836" s="206"/>
      <c r="K1836" s="206"/>
      <c r="L1836" s="211"/>
      <c r="M1836" s="212"/>
      <c r="N1836" s="213"/>
      <c r="O1836" s="213"/>
      <c r="P1836" s="213"/>
      <c r="Q1836" s="213"/>
      <c r="R1836" s="213"/>
      <c r="S1836" s="213"/>
      <c r="T1836" s="214"/>
      <c r="AT1836" s="215" t="s">
        <v>184</v>
      </c>
      <c r="AU1836" s="215" t="s">
        <v>85</v>
      </c>
      <c r="AV1836" s="13" t="s">
        <v>83</v>
      </c>
      <c r="AW1836" s="13" t="s">
        <v>34</v>
      </c>
      <c r="AX1836" s="13" t="s">
        <v>76</v>
      </c>
      <c r="AY1836" s="215" t="s">
        <v>175</v>
      </c>
    </row>
    <row r="1837" spans="1:65" s="13" customFormat="1" ht="11.25">
      <c r="B1837" s="205"/>
      <c r="C1837" s="206"/>
      <c r="D1837" s="207" t="s">
        <v>184</v>
      </c>
      <c r="E1837" s="208" t="s">
        <v>1</v>
      </c>
      <c r="F1837" s="209" t="s">
        <v>187</v>
      </c>
      <c r="G1837" s="206"/>
      <c r="H1837" s="208" t="s">
        <v>1</v>
      </c>
      <c r="I1837" s="210"/>
      <c r="J1837" s="206"/>
      <c r="K1837" s="206"/>
      <c r="L1837" s="211"/>
      <c r="M1837" s="212"/>
      <c r="N1837" s="213"/>
      <c r="O1837" s="213"/>
      <c r="P1837" s="213"/>
      <c r="Q1837" s="213"/>
      <c r="R1837" s="213"/>
      <c r="S1837" s="213"/>
      <c r="T1837" s="214"/>
      <c r="AT1837" s="215" t="s">
        <v>184</v>
      </c>
      <c r="AU1837" s="215" t="s">
        <v>85</v>
      </c>
      <c r="AV1837" s="13" t="s">
        <v>83</v>
      </c>
      <c r="AW1837" s="13" t="s">
        <v>34</v>
      </c>
      <c r="AX1837" s="13" t="s">
        <v>76</v>
      </c>
      <c r="AY1837" s="215" t="s">
        <v>175</v>
      </c>
    </row>
    <row r="1838" spans="1:65" s="14" customFormat="1" ht="11.25">
      <c r="B1838" s="216"/>
      <c r="C1838" s="217"/>
      <c r="D1838" s="207" t="s">
        <v>184</v>
      </c>
      <c r="E1838" s="218" t="s">
        <v>1</v>
      </c>
      <c r="F1838" s="219" t="s">
        <v>1639</v>
      </c>
      <c r="G1838" s="217"/>
      <c r="H1838" s="220">
        <v>1.256E-2</v>
      </c>
      <c r="I1838" s="221"/>
      <c r="J1838" s="217"/>
      <c r="K1838" s="217"/>
      <c r="L1838" s="222"/>
      <c r="M1838" s="223"/>
      <c r="N1838" s="224"/>
      <c r="O1838" s="224"/>
      <c r="P1838" s="224"/>
      <c r="Q1838" s="224"/>
      <c r="R1838" s="224"/>
      <c r="S1838" s="224"/>
      <c r="T1838" s="225"/>
      <c r="AT1838" s="226" t="s">
        <v>184</v>
      </c>
      <c r="AU1838" s="226" t="s">
        <v>85</v>
      </c>
      <c r="AV1838" s="14" t="s">
        <v>85</v>
      </c>
      <c r="AW1838" s="14" t="s">
        <v>34</v>
      </c>
      <c r="AX1838" s="14" t="s">
        <v>76</v>
      </c>
      <c r="AY1838" s="226" t="s">
        <v>175</v>
      </c>
    </row>
    <row r="1839" spans="1:65" s="14" customFormat="1" ht="11.25">
      <c r="B1839" s="216"/>
      <c r="C1839" s="217"/>
      <c r="D1839" s="207" t="s">
        <v>184</v>
      </c>
      <c r="E1839" s="218" t="s">
        <v>1</v>
      </c>
      <c r="F1839" s="219" t="s">
        <v>1640</v>
      </c>
      <c r="G1839" s="217"/>
      <c r="H1839" s="220">
        <v>1E-3</v>
      </c>
      <c r="I1839" s="221"/>
      <c r="J1839" s="217"/>
      <c r="K1839" s="217"/>
      <c r="L1839" s="222"/>
      <c r="M1839" s="223"/>
      <c r="N1839" s="224"/>
      <c r="O1839" s="224"/>
      <c r="P1839" s="224"/>
      <c r="Q1839" s="224"/>
      <c r="R1839" s="224"/>
      <c r="S1839" s="224"/>
      <c r="T1839" s="225"/>
      <c r="AT1839" s="226" t="s">
        <v>184</v>
      </c>
      <c r="AU1839" s="226" t="s">
        <v>85</v>
      </c>
      <c r="AV1839" s="14" t="s">
        <v>85</v>
      </c>
      <c r="AW1839" s="14" t="s">
        <v>34</v>
      </c>
      <c r="AX1839" s="14" t="s">
        <v>76</v>
      </c>
      <c r="AY1839" s="226" t="s">
        <v>175</v>
      </c>
    </row>
    <row r="1840" spans="1:65" s="16" customFormat="1" ht="11.25">
      <c r="B1840" s="243"/>
      <c r="C1840" s="244"/>
      <c r="D1840" s="207" t="s">
        <v>184</v>
      </c>
      <c r="E1840" s="245" t="s">
        <v>1</v>
      </c>
      <c r="F1840" s="246" t="s">
        <v>291</v>
      </c>
      <c r="G1840" s="244"/>
      <c r="H1840" s="247">
        <v>1.3559999999999999E-2</v>
      </c>
      <c r="I1840" s="248"/>
      <c r="J1840" s="244"/>
      <c r="K1840" s="244"/>
      <c r="L1840" s="249"/>
      <c r="M1840" s="250"/>
      <c r="N1840" s="251"/>
      <c r="O1840" s="251"/>
      <c r="P1840" s="251"/>
      <c r="Q1840" s="251"/>
      <c r="R1840" s="251"/>
      <c r="S1840" s="251"/>
      <c r="T1840" s="252"/>
      <c r="AT1840" s="253" t="s">
        <v>184</v>
      </c>
      <c r="AU1840" s="253" t="s">
        <v>85</v>
      </c>
      <c r="AV1840" s="16" t="s">
        <v>182</v>
      </c>
      <c r="AW1840" s="16" t="s">
        <v>34</v>
      </c>
      <c r="AX1840" s="16" t="s">
        <v>83</v>
      </c>
      <c r="AY1840" s="253" t="s">
        <v>175</v>
      </c>
    </row>
    <row r="1841" spans="1:65" s="2" customFormat="1" ht="33" customHeight="1">
      <c r="A1841" s="35"/>
      <c r="B1841" s="36"/>
      <c r="C1841" s="192" t="s">
        <v>1641</v>
      </c>
      <c r="D1841" s="192" t="s">
        <v>178</v>
      </c>
      <c r="E1841" s="193" t="s">
        <v>1642</v>
      </c>
      <c r="F1841" s="194" t="s">
        <v>1643</v>
      </c>
      <c r="G1841" s="195" t="s">
        <v>1519</v>
      </c>
      <c r="H1841" s="265"/>
      <c r="I1841" s="197"/>
      <c r="J1841" s="198">
        <f>ROUND(I1841*H1841,2)</f>
        <v>0</v>
      </c>
      <c r="K1841" s="194" t="s">
        <v>224</v>
      </c>
      <c r="L1841" s="40"/>
      <c r="M1841" s="199" t="s">
        <v>1</v>
      </c>
      <c r="N1841" s="200" t="s">
        <v>41</v>
      </c>
      <c r="O1841" s="72"/>
      <c r="P1841" s="201">
        <f>O1841*H1841</f>
        <v>0</v>
      </c>
      <c r="Q1841" s="201">
        <v>0</v>
      </c>
      <c r="R1841" s="201">
        <f>Q1841*H1841</f>
        <v>0</v>
      </c>
      <c r="S1841" s="201">
        <v>0</v>
      </c>
      <c r="T1841" s="202">
        <f>S1841*H1841</f>
        <v>0</v>
      </c>
      <c r="U1841" s="35"/>
      <c r="V1841" s="35"/>
      <c r="W1841" s="35"/>
      <c r="X1841" s="35"/>
      <c r="Y1841" s="35"/>
      <c r="Z1841" s="35"/>
      <c r="AA1841" s="35"/>
      <c r="AB1841" s="35"/>
      <c r="AC1841" s="35"/>
      <c r="AD1841" s="35"/>
      <c r="AE1841" s="35"/>
      <c r="AR1841" s="203" t="s">
        <v>309</v>
      </c>
      <c r="AT1841" s="203" t="s">
        <v>178</v>
      </c>
      <c r="AU1841" s="203" t="s">
        <v>85</v>
      </c>
      <c r="AY1841" s="18" t="s">
        <v>175</v>
      </c>
      <c r="BE1841" s="204">
        <f>IF(N1841="základní",J1841,0)</f>
        <v>0</v>
      </c>
      <c r="BF1841" s="204">
        <f>IF(N1841="snížená",J1841,0)</f>
        <v>0</v>
      </c>
      <c r="BG1841" s="204">
        <f>IF(N1841="zákl. přenesená",J1841,0)</f>
        <v>0</v>
      </c>
      <c r="BH1841" s="204">
        <f>IF(N1841="sníž. přenesená",J1841,0)</f>
        <v>0</v>
      </c>
      <c r="BI1841" s="204">
        <f>IF(N1841="nulová",J1841,0)</f>
        <v>0</v>
      </c>
      <c r="BJ1841" s="18" t="s">
        <v>83</v>
      </c>
      <c r="BK1841" s="204">
        <f>ROUND(I1841*H1841,2)</f>
        <v>0</v>
      </c>
      <c r="BL1841" s="18" t="s">
        <v>309</v>
      </c>
      <c r="BM1841" s="203" t="s">
        <v>1644</v>
      </c>
    </row>
    <row r="1842" spans="1:65" s="2" customFormat="1" ht="11.25">
      <c r="A1842" s="35"/>
      <c r="B1842" s="36"/>
      <c r="C1842" s="37"/>
      <c r="D1842" s="227" t="s">
        <v>193</v>
      </c>
      <c r="E1842" s="37"/>
      <c r="F1842" s="228" t="s">
        <v>1645</v>
      </c>
      <c r="G1842" s="37"/>
      <c r="H1842" s="37"/>
      <c r="I1842" s="229"/>
      <c r="J1842" s="37"/>
      <c r="K1842" s="37"/>
      <c r="L1842" s="40"/>
      <c r="M1842" s="230"/>
      <c r="N1842" s="231"/>
      <c r="O1842" s="72"/>
      <c r="P1842" s="72"/>
      <c r="Q1842" s="72"/>
      <c r="R1842" s="72"/>
      <c r="S1842" s="72"/>
      <c r="T1842" s="73"/>
      <c r="U1842" s="35"/>
      <c r="V1842" s="35"/>
      <c r="W1842" s="35"/>
      <c r="X1842" s="35"/>
      <c r="Y1842" s="35"/>
      <c r="Z1842" s="35"/>
      <c r="AA1842" s="35"/>
      <c r="AB1842" s="35"/>
      <c r="AC1842" s="35"/>
      <c r="AD1842" s="35"/>
      <c r="AE1842" s="35"/>
      <c r="AT1842" s="18" t="s">
        <v>193</v>
      </c>
      <c r="AU1842" s="18" t="s">
        <v>85</v>
      </c>
    </row>
    <row r="1843" spans="1:65" s="12" customFormat="1" ht="20.85" customHeight="1">
      <c r="B1843" s="176"/>
      <c r="C1843" s="177"/>
      <c r="D1843" s="178" t="s">
        <v>75</v>
      </c>
      <c r="E1843" s="190" t="s">
        <v>1646</v>
      </c>
      <c r="F1843" s="190" t="s">
        <v>1647</v>
      </c>
      <c r="G1843" s="177"/>
      <c r="H1843" s="177"/>
      <c r="I1843" s="180"/>
      <c r="J1843" s="191">
        <f>BK1843</f>
        <v>0</v>
      </c>
      <c r="K1843" s="177"/>
      <c r="L1843" s="182"/>
      <c r="M1843" s="183"/>
      <c r="N1843" s="184"/>
      <c r="O1843" s="184"/>
      <c r="P1843" s="185">
        <f>SUM(P1844:P1867)</f>
        <v>0</v>
      </c>
      <c r="Q1843" s="184"/>
      <c r="R1843" s="185">
        <f>SUM(R1844:R1867)</f>
        <v>0</v>
      </c>
      <c r="S1843" s="184"/>
      <c r="T1843" s="186">
        <f>SUM(T1844:T1867)</f>
        <v>0</v>
      </c>
      <c r="AR1843" s="187" t="s">
        <v>83</v>
      </c>
      <c r="AT1843" s="188" t="s">
        <v>75</v>
      </c>
      <c r="AU1843" s="188" t="s">
        <v>85</v>
      </c>
      <c r="AY1843" s="187" t="s">
        <v>175</v>
      </c>
      <c r="BK1843" s="189">
        <f>SUM(BK1844:BK1867)</f>
        <v>0</v>
      </c>
    </row>
    <row r="1844" spans="1:65" s="2" customFormat="1" ht="62.65" customHeight="1">
      <c r="A1844" s="35"/>
      <c r="B1844" s="36"/>
      <c r="C1844" s="192" t="s">
        <v>1648</v>
      </c>
      <c r="D1844" s="192" t="s">
        <v>178</v>
      </c>
      <c r="E1844" s="193" t="s">
        <v>1649</v>
      </c>
      <c r="F1844" s="194" t="s">
        <v>1650</v>
      </c>
      <c r="G1844" s="195" t="s">
        <v>1527</v>
      </c>
      <c r="H1844" s="196">
        <v>1</v>
      </c>
      <c r="I1844" s="197"/>
      <c r="J1844" s="198">
        <f t="shared" ref="J1844:J1867" si="10">ROUND(I1844*H1844,2)</f>
        <v>0</v>
      </c>
      <c r="K1844" s="194" t="s">
        <v>1</v>
      </c>
      <c r="L1844" s="40"/>
      <c r="M1844" s="199" t="s">
        <v>1</v>
      </c>
      <c r="N1844" s="200" t="s">
        <v>41</v>
      </c>
      <c r="O1844" s="72"/>
      <c r="P1844" s="201">
        <f t="shared" ref="P1844:P1867" si="11">O1844*H1844</f>
        <v>0</v>
      </c>
      <c r="Q1844" s="201">
        <v>0</v>
      </c>
      <c r="R1844" s="201">
        <f t="shared" ref="R1844:R1867" si="12">Q1844*H1844</f>
        <v>0</v>
      </c>
      <c r="S1844" s="201">
        <v>0</v>
      </c>
      <c r="T1844" s="202">
        <f t="shared" ref="T1844:T1867" si="13">S1844*H1844</f>
        <v>0</v>
      </c>
      <c r="U1844" s="35"/>
      <c r="V1844" s="35"/>
      <c r="W1844" s="35"/>
      <c r="X1844" s="35"/>
      <c r="Y1844" s="35"/>
      <c r="Z1844" s="35"/>
      <c r="AA1844" s="35"/>
      <c r="AB1844" s="35"/>
      <c r="AC1844" s="35"/>
      <c r="AD1844" s="35"/>
      <c r="AE1844" s="35"/>
      <c r="AR1844" s="203" t="s">
        <v>309</v>
      </c>
      <c r="AT1844" s="203" t="s">
        <v>178</v>
      </c>
      <c r="AU1844" s="203" t="s">
        <v>176</v>
      </c>
      <c r="AY1844" s="18" t="s">
        <v>175</v>
      </c>
      <c r="BE1844" s="204">
        <f t="shared" ref="BE1844:BE1867" si="14">IF(N1844="základní",J1844,0)</f>
        <v>0</v>
      </c>
      <c r="BF1844" s="204">
        <f t="shared" ref="BF1844:BF1867" si="15">IF(N1844="snížená",J1844,0)</f>
        <v>0</v>
      </c>
      <c r="BG1844" s="204">
        <f t="shared" ref="BG1844:BG1867" si="16">IF(N1844="zákl. přenesená",J1844,0)</f>
        <v>0</v>
      </c>
      <c r="BH1844" s="204">
        <f t="shared" ref="BH1844:BH1867" si="17">IF(N1844="sníž. přenesená",J1844,0)</f>
        <v>0</v>
      </c>
      <c r="BI1844" s="204">
        <f t="shared" ref="BI1844:BI1867" si="18">IF(N1844="nulová",J1844,0)</f>
        <v>0</v>
      </c>
      <c r="BJ1844" s="18" t="s">
        <v>83</v>
      </c>
      <c r="BK1844" s="204">
        <f t="shared" ref="BK1844:BK1867" si="19">ROUND(I1844*H1844,2)</f>
        <v>0</v>
      </c>
      <c r="BL1844" s="18" t="s">
        <v>309</v>
      </c>
      <c r="BM1844" s="203" t="s">
        <v>1651</v>
      </c>
    </row>
    <row r="1845" spans="1:65" s="2" customFormat="1" ht="55.5" customHeight="1">
      <c r="A1845" s="35"/>
      <c r="B1845" s="36"/>
      <c r="C1845" s="192" t="s">
        <v>1652</v>
      </c>
      <c r="D1845" s="192" t="s">
        <v>178</v>
      </c>
      <c r="E1845" s="193" t="s">
        <v>1653</v>
      </c>
      <c r="F1845" s="194" t="s">
        <v>1654</v>
      </c>
      <c r="G1845" s="195" t="s">
        <v>1527</v>
      </c>
      <c r="H1845" s="196">
        <v>1</v>
      </c>
      <c r="I1845" s="197"/>
      <c r="J1845" s="198">
        <f t="shared" si="10"/>
        <v>0</v>
      </c>
      <c r="K1845" s="194" t="s">
        <v>1</v>
      </c>
      <c r="L1845" s="40"/>
      <c r="M1845" s="199" t="s">
        <v>1</v>
      </c>
      <c r="N1845" s="200" t="s">
        <v>41</v>
      </c>
      <c r="O1845" s="72"/>
      <c r="P1845" s="201">
        <f t="shared" si="11"/>
        <v>0</v>
      </c>
      <c r="Q1845" s="201">
        <v>0</v>
      </c>
      <c r="R1845" s="201">
        <f t="shared" si="12"/>
        <v>0</v>
      </c>
      <c r="S1845" s="201">
        <v>0</v>
      </c>
      <c r="T1845" s="202">
        <f t="shared" si="13"/>
        <v>0</v>
      </c>
      <c r="U1845" s="35"/>
      <c r="V1845" s="35"/>
      <c r="W1845" s="35"/>
      <c r="X1845" s="35"/>
      <c r="Y1845" s="35"/>
      <c r="Z1845" s="35"/>
      <c r="AA1845" s="35"/>
      <c r="AB1845" s="35"/>
      <c r="AC1845" s="35"/>
      <c r="AD1845" s="35"/>
      <c r="AE1845" s="35"/>
      <c r="AR1845" s="203" t="s">
        <v>309</v>
      </c>
      <c r="AT1845" s="203" t="s">
        <v>178</v>
      </c>
      <c r="AU1845" s="203" t="s">
        <v>176</v>
      </c>
      <c r="AY1845" s="18" t="s">
        <v>175</v>
      </c>
      <c r="BE1845" s="204">
        <f t="shared" si="14"/>
        <v>0</v>
      </c>
      <c r="BF1845" s="204">
        <f t="shared" si="15"/>
        <v>0</v>
      </c>
      <c r="BG1845" s="204">
        <f t="shared" si="16"/>
        <v>0</v>
      </c>
      <c r="BH1845" s="204">
        <f t="shared" si="17"/>
        <v>0</v>
      </c>
      <c r="BI1845" s="204">
        <f t="shared" si="18"/>
        <v>0</v>
      </c>
      <c r="BJ1845" s="18" t="s">
        <v>83</v>
      </c>
      <c r="BK1845" s="204">
        <f t="shared" si="19"/>
        <v>0</v>
      </c>
      <c r="BL1845" s="18" t="s">
        <v>309</v>
      </c>
      <c r="BM1845" s="203" t="s">
        <v>1655</v>
      </c>
    </row>
    <row r="1846" spans="1:65" s="2" customFormat="1" ht="55.5" customHeight="1">
      <c r="A1846" s="35"/>
      <c r="B1846" s="36"/>
      <c r="C1846" s="192" t="s">
        <v>1656</v>
      </c>
      <c r="D1846" s="192" t="s">
        <v>178</v>
      </c>
      <c r="E1846" s="193" t="s">
        <v>1657</v>
      </c>
      <c r="F1846" s="194" t="s">
        <v>1658</v>
      </c>
      <c r="G1846" s="195" t="s">
        <v>1527</v>
      </c>
      <c r="H1846" s="196">
        <v>1</v>
      </c>
      <c r="I1846" s="197"/>
      <c r="J1846" s="198">
        <f t="shared" si="10"/>
        <v>0</v>
      </c>
      <c r="K1846" s="194" t="s">
        <v>1</v>
      </c>
      <c r="L1846" s="40"/>
      <c r="M1846" s="199" t="s">
        <v>1</v>
      </c>
      <c r="N1846" s="200" t="s">
        <v>41</v>
      </c>
      <c r="O1846" s="72"/>
      <c r="P1846" s="201">
        <f t="shared" si="11"/>
        <v>0</v>
      </c>
      <c r="Q1846" s="201">
        <v>0</v>
      </c>
      <c r="R1846" s="201">
        <f t="shared" si="12"/>
        <v>0</v>
      </c>
      <c r="S1846" s="201">
        <v>0</v>
      </c>
      <c r="T1846" s="202">
        <f t="shared" si="13"/>
        <v>0</v>
      </c>
      <c r="U1846" s="35"/>
      <c r="V1846" s="35"/>
      <c r="W1846" s="35"/>
      <c r="X1846" s="35"/>
      <c r="Y1846" s="35"/>
      <c r="Z1846" s="35"/>
      <c r="AA1846" s="35"/>
      <c r="AB1846" s="35"/>
      <c r="AC1846" s="35"/>
      <c r="AD1846" s="35"/>
      <c r="AE1846" s="35"/>
      <c r="AR1846" s="203" t="s">
        <v>309</v>
      </c>
      <c r="AT1846" s="203" t="s">
        <v>178</v>
      </c>
      <c r="AU1846" s="203" t="s">
        <v>176</v>
      </c>
      <c r="AY1846" s="18" t="s">
        <v>175</v>
      </c>
      <c r="BE1846" s="204">
        <f t="shared" si="14"/>
        <v>0</v>
      </c>
      <c r="BF1846" s="204">
        <f t="shared" si="15"/>
        <v>0</v>
      </c>
      <c r="BG1846" s="204">
        <f t="shared" si="16"/>
        <v>0</v>
      </c>
      <c r="BH1846" s="204">
        <f t="shared" si="17"/>
        <v>0</v>
      </c>
      <c r="BI1846" s="204">
        <f t="shared" si="18"/>
        <v>0</v>
      </c>
      <c r="BJ1846" s="18" t="s">
        <v>83</v>
      </c>
      <c r="BK1846" s="204">
        <f t="shared" si="19"/>
        <v>0</v>
      </c>
      <c r="BL1846" s="18" t="s">
        <v>309</v>
      </c>
      <c r="BM1846" s="203" t="s">
        <v>1659</v>
      </c>
    </row>
    <row r="1847" spans="1:65" s="2" customFormat="1" ht="55.5" customHeight="1">
      <c r="A1847" s="35"/>
      <c r="B1847" s="36"/>
      <c r="C1847" s="192" t="s">
        <v>1660</v>
      </c>
      <c r="D1847" s="192" t="s">
        <v>178</v>
      </c>
      <c r="E1847" s="193" t="s">
        <v>1661</v>
      </c>
      <c r="F1847" s="194" t="s">
        <v>1662</v>
      </c>
      <c r="G1847" s="195" t="s">
        <v>1527</v>
      </c>
      <c r="H1847" s="196">
        <v>1</v>
      </c>
      <c r="I1847" s="197"/>
      <c r="J1847" s="198">
        <f t="shared" si="10"/>
        <v>0</v>
      </c>
      <c r="K1847" s="194" t="s">
        <v>1</v>
      </c>
      <c r="L1847" s="40"/>
      <c r="M1847" s="199" t="s">
        <v>1</v>
      </c>
      <c r="N1847" s="200" t="s">
        <v>41</v>
      </c>
      <c r="O1847" s="72"/>
      <c r="P1847" s="201">
        <f t="shared" si="11"/>
        <v>0</v>
      </c>
      <c r="Q1847" s="201">
        <v>0</v>
      </c>
      <c r="R1847" s="201">
        <f t="shared" si="12"/>
        <v>0</v>
      </c>
      <c r="S1847" s="201">
        <v>0</v>
      </c>
      <c r="T1847" s="202">
        <f t="shared" si="13"/>
        <v>0</v>
      </c>
      <c r="U1847" s="35"/>
      <c r="V1847" s="35"/>
      <c r="W1847" s="35"/>
      <c r="X1847" s="35"/>
      <c r="Y1847" s="35"/>
      <c r="Z1847" s="35"/>
      <c r="AA1847" s="35"/>
      <c r="AB1847" s="35"/>
      <c r="AC1847" s="35"/>
      <c r="AD1847" s="35"/>
      <c r="AE1847" s="35"/>
      <c r="AR1847" s="203" t="s">
        <v>309</v>
      </c>
      <c r="AT1847" s="203" t="s">
        <v>178</v>
      </c>
      <c r="AU1847" s="203" t="s">
        <v>176</v>
      </c>
      <c r="AY1847" s="18" t="s">
        <v>175</v>
      </c>
      <c r="BE1847" s="204">
        <f t="shared" si="14"/>
        <v>0</v>
      </c>
      <c r="BF1847" s="204">
        <f t="shared" si="15"/>
        <v>0</v>
      </c>
      <c r="BG1847" s="204">
        <f t="shared" si="16"/>
        <v>0</v>
      </c>
      <c r="BH1847" s="204">
        <f t="shared" si="17"/>
        <v>0</v>
      </c>
      <c r="BI1847" s="204">
        <f t="shared" si="18"/>
        <v>0</v>
      </c>
      <c r="BJ1847" s="18" t="s">
        <v>83</v>
      </c>
      <c r="BK1847" s="204">
        <f t="shared" si="19"/>
        <v>0</v>
      </c>
      <c r="BL1847" s="18" t="s">
        <v>309</v>
      </c>
      <c r="BM1847" s="203" t="s">
        <v>1663</v>
      </c>
    </row>
    <row r="1848" spans="1:65" s="2" customFormat="1" ht="55.5" customHeight="1">
      <c r="A1848" s="35"/>
      <c r="B1848" s="36"/>
      <c r="C1848" s="192" t="s">
        <v>1664</v>
      </c>
      <c r="D1848" s="192" t="s">
        <v>178</v>
      </c>
      <c r="E1848" s="193" t="s">
        <v>1665</v>
      </c>
      <c r="F1848" s="194" t="s">
        <v>1666</v>
      </c>
      <c r="G1848" s="195" t="s">
        <v>1527</v>
      </c>
      <c r="H1848" s="196">
        <v>1</v>
      </c>
      <c r="I1848" s="197"/>
      <c r="J1848" s="198">
        <f t="shared" si="10"/>
        <v>0</v>
      </c>
      <c r="K1848" s="194" t="s">
        <v>1</v>
      </c>
      <c r="L1848" s="40"/>
      <c r="M1848" s="199" t="s">
        <v>1</v>
      </c>
      <c r="N1848" s="200" t="s">
        <v>41</v>
      </c>
      <c r="O1848" s="72"/>
      <c r="P1848" s="201">
        <f t="shared" si="11"/>
        <v>0</v>
      </c>
      <c r="Q1848" s="201">
        <v>0</v>
      </c>
      <c r="R1848" s="201">
        <f t="shared" si="12"/>
        <v>0</v>
      </c>
      <c r="S1848" s="201">
        <v>0</v>
      </c>
      <c r="T1848" s="202">
        <f t="shared" si="13"/>
        <v>0</v>
      </c>
      <c r="U1848" s="35"/>
      <c r="V1848" s="35"/>
      <c r="W1848" s="35"/>
      <c r="X1848" s="35"/>
      <c r="Y1848" s="35"/>
      <c r="Z1848" s="35"/>
      <c r="AA1848" s="35"/>
      <c r="AB1848" s="35"/>
      <c r="AC1848" s="35"/>
      <c r="AD1848" s="35"/>
      <c r="AE1848" s="35"/>
      <c r="AR1848" s="203" t="s">
        <v>309</v>
      </c>
      <c r="AT1848" s="203" t="s">
        <v>178</v>
      </c>
      <c r="AU1848" s="203" t="s">
        <v>176</v>
      </c>
      <c r="AY1848" s="18" t="s">
        <v>175</v>
      </c>
      <c r="BE1848" s="204">
        <f t="shared" si="14"/>
        <v>0</v>
      </c>
      <c r="BF1848" s="204">
        <f t="shared" si="15"/>
        <v>0</v>
      </c>
      <c r="BG1848" s="204">
        <f t="shared" si="16"/>
        <v>0</v>
      </c>
      <c r="BH1848" s="204">
        <f t="shared" si="17"/>
        <v>0</v>
      </c>
      <c r="BI1848" s="204">
        <f t="shared" si="18"/>
        <v>0</v>
      </c>
      <c r="BJ1848" s="18" t="s">
        <v>83</v>
      </c>
      <c r="BK1848" s="204">
        <f t="shared" si="19"/>
        <v>0</v>
      </c>
      <c r="BL1848" s="18" t="s">
        <v>309</v>
      </c>
      <c r="BM1848" s="203" t="s">
        <v>1667</v>
      </c>
    </row>
    <row r="1849" spans="1:65" s="2" customFormat="1" ht="55.5" customHeight="1">
      <c r="A1849" s="35"/>
      <c r="B1849" s="36"/>
      <c r="C1849" s="192" t="s">
        <v>1668</v>
      </c>
      <c r="D1849" s="192" t="s">
        <v>178</v>
      </c>
      <c r="E1849" s="193" t="s">
        <v>1669</v>
      </c>
      <c r="F1849" s="194" t="s">
        <v>1670</v>
      </c>
      <c r="G1849" s="195" t="s">
        <v>1527</v>
      </c>
      <c r="H1849" s="196">
        <v>1</v>
      </c>
      <c r="I1849" s="197"/>
      <c r="J1849" s="198">
        <f t="shared" si="10"/>
        <v>0</v>
      </c>
      <c r="K1849" s="194" t="s">
        <v>1</v>
      </c>
      <c r="L1849" s="40"/>
      <c r="M1849" s="199" t="s">
        <v>1</v>
      </c>
      <c r="N1849" s="200" t="s">
        <v>41</v>
      </c>
      <c r="O1849" s="72"/>
      <c r="P1849" s="201">
        <f t="shared" si="11"/>
        <v>0</v>
      </c>
      <c r="Q1849" s="201">
        <v>0</v>
      </c>
      <c r="R1849" s="201">
        <f t="shared" si="12"/>
        <v>0</v>
      </c>
      <c r="S1849" s="201">
        <v>0</v>
      </c>
      <c r="T1849" s="202">
        <f t="shared" si="13"/>
        <v>0</v>
      </c>
      <c r="U1849" s="35"/>
      <c r="V1849" s="35"/>
      <c r="W1849" s="35"/>
      <c r="X1849" s="35"/>
      <c r="Y1849" s="35"/>
      <c r="Z1849" s="35"/>
      <c r="AA1849" s="35"/>
      <c r="AB1849" s="35"/>
      <c r="AC1849" s="35"/>
      <c r="AD1849" s="35"/>
      <c r="AE1849" s="35"/>
      <c r="AR1849" s="203" t="s">
        <v>309</v>
      </c>
      <c r="AT1849" s="203" t="s">
        <v>178</v>
      </c>
      <c r="AU1849" s="203" t="s">
        <v>176</v>
      </c>
      <c r="AY1849" s="18" t="s">
        <v>175</v>
      </c>
      <c r="BE1849" s="204">
        <f t="shared" si="14"/>
        <v>0</v>
      </c>
      <c r="BF1849" s="204">
        <f t="shared" si="15"/>
        <v>0</v>
      </c>
      <c r="BG1849" s="204">
        <f t="shared" si="16"/>
        <v>0</v>
      </c>
      <c r="BH1849" s="204">
        <f t="shared" si="17"/>
        <v>0</v>
      </c>
      <c r="BI1849" s="204">
        <f t="shared" si="18"/>
        <v>0</v>
      </c>
      <c r="BJ1849" s="18" t="s">
        <v>83</v>
      </c>
      <c r="BK1849" s="204">
        <f t="shared" si="19"/>
        <v>0</v>
      </c>
      <c r="BL1849" s="18" t="s">
        <v>309</v>
      </c>
      <c r="BM1849" s="203" t="s">
        <v>1671</v>
      </c>
    </row>
    <row r="1850" spans="1:65" s="2" customFormat="1" ht="62.65" customHeight="1">
      <c r="A1850" s="35"/>
      <c r="B1850" s="36"/>
      <c r="C1850" s="192" t="s">
        <v>1672</v>
      </c>
      <c r="D1850" s="192" t="s">
        <v>178</v>
      </c>
      <c r="E1850" s="193" t="s">
        <v>1673</v>
      </c>
      <c r="F1850" s="194" t="s">
        <v>1674</v>
      </c>
      <c r="G1850" s="195" t="s">
        <v>1527</v>
      </c>
      <c r="H1850" s="196">
        <v>1</v>
      </c>
      <c r="I1850" s="197"/>
      <c r="J1850" s="198">
        <f t="shared" si="10"/>
        <v>0</v>
      </c>
      <c r="K1850" s="194" t="s">
        <v>1</v>
      </c>
      <c r="L1850" s="40"/>
      <c r="M1850" s="199" t="s">
        <v>1</v>
      </c>
      <c r="N1850" s="200" t="s">
        <v>41</v>
      </c>
      <c r="O1850" s="72"/>
      <c r="P1850" s="201">
        <f t="shared" si="11"/>
        <v>0</v>
      </c>
      <c r="Q1850" s="201">
        <v>0</v>
      </c>
      <c r="R1850" s="201">
        <f t="shared" si="12"/>
        <v>0</v>
      </c>
      <c r="S1850" s="201">
        <v>0</v>
      </c>
      <c r="T1850" s="202">
        <f t="shared" si="13"/>
        <v>0</v>
      </c>
      <c r="U1850" s="35"/>
      <c r="V1850" s="35"/>
      <c r="W1850" s="35"/>
      <c r="X1850" s="35"/>
      <c r="Y1850" s="35"/>
      <c r="Z1850" s="35"/>
      <c r="AA1850" s="35"/>
      <c r="AB1850" s="35"/>
      <c r="AC1850" s="35"/>
      <c r="AD1850" s="35"/>
      <c r="AE1850" s="35"/>
      <c r="AR1850" s="203" t="s">
        <v>309</v>
      </c>
      <c r="AT1850" s="203" t="s">
        <v>178</v>
      </c>
      <c r="AU1850" s="203" t="s">
        <v>176</v>
      </c>
      <c r="AY1850" s="18" t="s">
        <v>175</v>
      </c>
      <c r="BE1850" s="204">
        <f t="shared" si="14"/>
        <v>0</v>
      </c>
      <c r="BF1850" s="204">
        <f t="shared" si="15"/>
        <v>0</v>
      </c>
      <c r="BG1850" s="204">
        <f t="shared" si="16"/>
        <v>0</v>
      </c>
      <c r="BH1850" s="204">
        <f t="shared" si="17"/>
        <v>0</v>
      </c>
      <c r="BI1850" s="204">
        <f t="shared" si="18"/>
        <v>0</v>
      </c>
      <c r="BJ1850" s="18" t="s">
        <v>83</v>
      </c>
      <c r="BK1850" s="204">
        <f t="shared" si="19"/>
        <v>0</v>
      </c>
      <c r="BL1850" s="18" t="s">
        <v>309</v>
      </c>
      <c r="BM1850" s="203" t="s">
        <v>1675</v>
      </c>
    </row>
    <row r="1851" spans="1:65" s="2" customFormat="1" ht="55.5" customHeight="1">
      <c r="A1851" s="35"/>
      <c r="B1851" s="36"/>
      <c r="C1851" s="192" t="s">
        <v>1676</v>
      </c>
      <c r="D1851" s="192" t="s">
        <v>178</v>
      </c>
      <c r="E1851" s="193" t="s">
        <v>1677</v>
      </c>
      <c r="F1851" s="194" t="s">
        <v>1678</v>
      </c>
      <c r="G1851" s="195" t="s">
        <v>1527</v>
      </c>
      <c r="H1851" s="196">
        <v>1</v>
      </c>
      <c r="I1851" s="197"/>
      <c r="J1851" s="198">
        <f t="shared" si="10"/>
        <v>0</v>
      </c>
      <c r="K1851" s="194" t="s">
        <v>1</v>
      </c>
      <c r="L1851" s="40"/>
      <c r="M1851" s="199" t="s">
        <v>1</v>
      </c>
      <c r="N1851" s="200" t="s">
        <v>41</v>
      </c>
      <c r="O1851" s="72"/>
      <c r="P1851" s="201">
        <f t="shared" si="11"/>
        <v>0</v>
      </c>
      <c r="Q1851" s="201">
        <v>0</v>
      </c>
      <c r="R1851" s="201">
        <f t="shared" si="12"/>
        <v>0</v>
      </c>
      <c r="S1851" s="201">
        <v>0</v>
      </c>
      <c r="T1851" s="202">
        <f t="shared" si="13"/>
        <v>0</v>
      </c>
      <c r="U1851" s="35"/>
      <c r="V1851" s="35"/>
      <c r="W1851" s="35"/>
      <c r="X1851" s="35"/>
      <c r="Y1851" s="35"/>
      <c r="Z1851" s="35"/>
      <c r="AA1851" s="35"/>
      <c r="AB1851" s="35"/>
      <c r="AC1851" s="35"/>
      <c r="AD1851" s="35"/>
      <c r="AE1851" s="35"/>
      <c r="AR1851" s="203" t="s">
        <v>309</v>
      </c>
      <c r="AT1851" s="203" t="s">
        <v>178</v>
      </c>
      <c r="AU1851" s="203" t="s">
        <v>176</v>
      </c>
      <c r="AY1851" s="18" t="s">
        <v>175</v>
      </c>
      <c r="BE1851" s="204">
        <f t="shared" si="14"/>
        <v>0</v>
      </c>
      <c r="BF1851" s="204">
        <f t="shared" si="15"/>
        <v>0</v>
      </c>
      <c r="BG1851" s="204">
        <f t="shared" si="16"/>
        <v>0</v>
      </c>
      <c r="BH1851" s="204">
        <f t="shared" si="17"/>
        <v>0</v>
      </c>
      <c r="BI1851" s="204">
        <f t="shared" si="18"/>
        <v>0</v>
      </c>
      <c r="BJ1851" s="18" t="s">
        <v>83</v>
      </c>
      <c r="BK1851" s="204">
        <f t="shared" si="19"/>
        <v>0</v>
      </c>
      <c r="BL1851" s="18" t="s">
        <v>309</v>
      </c>
      <c r="BM1851" s="203" t="s">
        <v>1679</v>
      </c>
    </row>
    <row r="1852" spans="1:65" s="2" customFormat="1" ht="62.65" customHeight="1">
      <c r="A1852" s="35"/>
      <c r="B1852" s="36"/>
      <c r="C1852" s="192" t="s">
        <v>1680</v>
      </c>
      <c r="D1852" s="192" t="s">
        <v>178</v>
      </c>
      <c r="E1852" s="193" t="s">
        <v>1681</v>
      </c>
      <c r="F1852" s="194" t="s">
        <v>1682</v>
      </c>
      <c r="G1852" s="195" t="s">
        <v>1527</v>
      </c>
      <c r="H1852" s="196">
        <v>1</v>
      </c>
      <c r="I1852" s="197"/>
      <c r="J1852" s="198">
        <f t="shared" si="10"/>
        <v>0</v>
      </c>
      <c r="K1852" s="194" t="s">
        <v>1</v>
      </c>
      <c r="L1852" s="40"/>
      <c r="M1852" s="199" t="s">
        <v>1</v>
      </c>
      <c r="N1852" s="200" t="s">
        <v>41</v>
      </c>
      <c r="O1852" s="72"/>
      <c r="P1852" s="201">
        <f t="shared" si="11"/>
        <v>0</v>
      </c>
      <c r="Q1852" s="201">
        <v>0</v>
      </c>
      <c r="R1852" s="201">
        <f t="shared" si="12"/>
        <v>0</v>
      </c>
      <c r="S1852" s="201">
        <v>0</v>
      </c>
      <c r="T1852" s="202">
        <f t="shared" si="13"/>
        <v>0</v>
      </c>
      <c r="U1852" s="35"/>
      <c r="V1852" s="35"/>
      <c r="W1852" s="35"/>
      <c r="X1852" s="35"/>
      <c r="Y1852" s="35"/>
      <c r="Z1852" s="35"/>
      <c r="AA1852" s="35"/>
      <c r="AB1852" s="35"/>
      <c r="AC1852" s="35"/>
      <c r="AD1852" s="35"/>
      <c r="AE1852" s="35"/>
      <c r="AR1852" s="203" t="s">
        <v>309</v>
      </c>
      <c r="AT1852" s="203" t="s">
        <v>178</v>
      </c>
      <c r="AU1852" s="203" t="s">
        <v>176</v>
      </c>
      <c r="AY1852" s="18" t="s">
        <v>175</v>
      </c>
      <c r="BE1852" s="204">
        <f t="shared" si="14"/>
        <v>0</v>
      </c>
      <c r="BF1852" s="204">
        <f t="shared" si="15"/>
        <v>0</v>
      </c>
      <c r="BG1852" s="204">
        <f t="shared" si="16"/>
        <v>0</v>
      </c>
      <c r="BH1852" s="204">
        <f t="shared" si="17"/>
        <v>0</v>
      </c>
      <c r="BI1852" s="204">
        <f t="shared" si="18"/>
        <v>0</v>
      </c>
      <c r="BJ1852" s="18" t="s">
        <v>83</v>
      </c>
      <c r="BK1852" s="204">
        <f t="shared" si="19"/>
        <v>0</v>
      </c>
      <c r="BL1852" s="18" t="s">
        <v>309</v>
      </c>
      <c r="BM1852" s="203" t="s">
        <v>1683</v>
      </c>
    </row>
    <row r="1853" spans="1:65" s="2" customFormat="1" ht="62.65" customHeight="1">
      <c r="A1853" s="35"/>
      <c r="B1853" s="36"/>
      <c r="C1853" s="192" t="s">
        <v>1684</v>
      </c>
      <c r="D1853" s="192" t="s">
        <v>178</v>
      </c>
      <c r="E1853" s="193" t="s">
        <v>1685</v>
      </c>
      <c r="F1853" s="194" t="s">
        <v>1686</v>
      </c>
      <c r="G1853" s="195" t="s">
        <v>1527</v>
      </c>
      <c r="H1853" s="196">
        <v>1</v>
      </c>
      <c r="I1853" s="197"/>
      <c r="J1853" s="198">
        <f t="shared" si="10"/>
        <v>0</v>
      </c>
      <c r="K1853" s="194" t="s">
        <v>1</v>
      </c>
      <c r="L1853" s="40"/>
      <c r="M1853" s="199" t="s">
        <v>1</v>
      </c>
      <c r="N1853" s="200" t="s">
        <v>41</v>
      </c>
      <c r="O1853" s="72"/>
      <c r="P1853" s="201">
        <f t="shared" si="11"/>
        <v>0</v>
      </c>
      <c r="Q1853" s="201">
        <v>0</v>
      </c>
      <c r="R1853" s="201">
        <f t="shared" si="12"/>
        <v>0</v>
      </c>
      <c r="S1853" s="201">
        <v>0</v>
      </c>
      <c r="T1853" s="202">
        <f t="shared" si="13"/>
        <v>0</v>
      </c>
      <c r="U1853" s="35"/>
      <c r="V1853" s="35"/>
      <c r="W1853" s="35"/>
      <c r="X1853" s="35"/>
      <c r="Y1853" s="35"/>
      <c r="Z1853" s="35"/>
      <c r="AA1853" s="35"/>
      <c r="AB1853" s="35"/>
      <c r="AC1853" s="35"/>
      <c r="AD1853" s="35"/>
      <c r="AE1853" s="35"/>
      <c r="AR1853" s="203" t="s">
        <v>309</v>
      </c>
      <c r="AT1853" s="203" t="s">
        <v>178</v>
      </c>
      <c r="AU1853" s="203" t="s">
        <v>176</v>
      </c>
      <c r="AY1853" s="18" t="s">
        <v>175</v>
      </c>
      <c r="BE1853" s="204">
        <f t="shared" si="14"/>
        <v>0</v>
      </c>
      <c r="BF1853" s="204">
        <f t="shared" si="15"/>
        <v>0</v>
      </c>
      <c r="BG1853" s="204">
        <f t="shared" si="16"/>
        <v>0</v>
      </c>
      <c r="BH1853" s="204">
        <f t="shared" si="17"/>
        <v>0</v>
      </c>
      <c r="BI1853" s="204">
        <f t="shared" si="18"/>
        <v>0</v>
      </c>
      <c r="BJ1853" s="18" t="s">
        <v>83</v>
      </c>
      <c r="BK1853" s="204">
        <f t="shared" si="19"/>
        <v>0</v>
      </c>
      <c r="BL1853" s="18" t="s">
        <v>309</v>
      </c>
      <c r="BM1853" s="203" t="s">
        <v>1687</v>
      </c>
    </row>
    <row r="1854" spans="1:65" s="2" customFormat="1" ht="55.5" customHeight="1">
      <c r="A1854" s="35"/>
      <c r="B1854" s="36"/>
      <c r="C1854" s="192" t="s">
        <v>1688</v>
      </c>
      <c r="D1854" s="192" t="s">
        <v>178</v>
      </c>
      <c r="E1854" s="193" t="s">
        <v>1689</v>
      </c>
      <c r="F1854" s="194" t="s">
        <v>1690</v>
      </c>
      <c r="G1854" s="195" t="s">
        <v>1527</v>
      </c>
      <c r="H1854" s="196">
        <v>1</v>
      </c>
      <c r="I1854" s="197"/>
      <c r="J1854" s="198">
        <f t="shared" si="10"/>
        <v>0</v>
      </c>
      <c r="K1854" s="194" t="s">
        <v>1</v>
      </c>
      <c r="L1854" s="40"/>
      <c r="M1854" s="199" t="s">
        <v>1</v>
      </c>
      <c r="N1854" s="200" t="s">
        <v>41</v>
      </c>
      <c r="O1854" s="72"/>
      <c r="P1854" s="201">
        <f t="shared" si="11"/>
        <v>0</v>
      </c>
      <c r="Q1854" s="201">
        <v>0</v>
      </c>
      <c r="R1854" s="201">
        <f t="shared" si="12"/>
        <v>0</v>
      </c>
      <c r="S1854" s="201">
        <v>0</v>
      </c>
      <c r="T1854" s="202">
        <f t="shared" si="13"/>
        <v>0</v>
      </c>
      <c r="U1854" s="35"/>
      <c r="V1854" s="35"/>
      <c r="W1854" s="35"/>
      <c r="X1854" s="35"/>
      <c r="Y1854" s="35"/>
      <c r="Z1854" s="35"/>
      <c r="AA1854" s="35"/>
      <c r="AB1854" s="35"/>
      <c r="AC1854" s="35"/>
      <c r="AD1854" s="35"/>
      <c r="AE1854" s="35"/>
      <c r="AR1854" s="203" t="s">
        <v>309</v>
      </c>
      <c r="AT1854" s="203" t="s">
        <v>178</v>
      </c>
      <c r="AU1854" s="203" t="s">
        <v>176</v>
      </c>
      <c r="AY1854" s="18" t="s">
        <v>175</v>
      </c>
      <c r="BE1854" s="204">
        <f t="shared" si="14"/>
        <v>0</v>
      </c>
      <c r="BF1854" s="204">
        <f t="shared" si="15"/>
        <v>0</v>
      </c>
      <c r="BG1854" s="204">
        <f t="shared" si="16"/>
        <v>0</v>
      </c>
      <c r="BH1854" s="204">
        <f t="shared" si="17"/>
        <v>0</v>
      </c>
      <c r="BI1854" s="204">
        <f t="shared" si="18"/>
        <v>0</v>
      </c>
      <c r="BJ1854" s="18" t="s">
        <v>83</v>
      </c>
      <c r="BK1854" s="204">
        <f t="shared" si="19"/>
        <v>0</v>
      </c>
      <c r="BL1854" s="18" t="s">
        <v>309</v>
      </c>
      <c r="BM1854" s="203" t="s">
        <v>1691</v>
      </c>
    </row>
    <row r="1855" spans="1:65" s="2" customFormat="1" ht="55.5" customHeight="1">
      <c r="A1855" s="35"/>
      <c r="B1855" s="36"/>
      <c r="C1855" s="192" t="s">
        <v>1692</v>
      </c>
      <c r="D1855" s="192" t="s">
        <v>178</v>
      </c>
      <c r="E1855" s="193" t="s">
        <v>1693</v>
      </c>
      <c r="F1855" s="194" t="s">
        <v>1694</v>
      </c>
      <c r="G1855" s="195" t="s">
        <v>1527</v>
      </c>
      <c r="H1855" s="196">
        <v>1</v>
      </c>
      <c r="I1855" s="197"/>
      <c r="J1855" s="198">
        <f t="shared" si="10"/>
        <v>0</v>
      </c>
      <c r="K1855" s="194" t="s">
        <v>1</v>
      </c>
      <c r="L1855" s="40"/>
      <c r="M1855" s="199" t="s">
        <v>1</v>
      </c>
      <c r="N1855" s="200" t="s">
        <v>41</v>
      </c>
      <c r="O1855" s="72"/>
      <c r="P1855" s="201">
        <f t="shared" si="11"/>
        <v>0</v>
      </c>
      <c r="Q1855" s="201">
        <v>0</v>
      </c>
      <c r="R1855" s="201">
        <f t="shared" si="12"/>
        <v>0</v>
      </c>
      <c r="S1855" s="201">
        <v>0</v>
      </c>
      <c r="T1855" s="202">
        <f t="shared" si="13"/>
        <v>0</v>
      </c>
      <c r="U1855" s="35"/>
      <c r="V1855" s="35"/>
      <c r="W1855" s="35"/>
      <c r="X1855" s="35"/>
      <c r="Y1855" s="35"/>
      <c r="Z1855" s="35"/>
      <c r="AA1855" s="35"/>
      <c r="AB1855" s="35"/>
      <c r="AC1855" s="35"/>
      <c r="AD1855" s="35"/>
      <c r="AE1855" s="35"/>
      <c r="AR1855" s="203" t="s">
        <v>309</v>
      </c>
      <c r="AT1855" s="203" t="s">
        <v>178</v>
      </c>
      <c r="AU1855" s="203" t="s">
        <v>176</v>
      </c>
      <c r="AY1855" s="18" t="s">
        <v>175</v>
      </c>
      <c r="BE1855" s="204">
        <f t="shared" si="14"/>
        <v>0</v>
      </c>
      <c r="BF1855" s="204">
        <f t="shared" si="15"/>
        <v>0</v>
      </c>
      <c r="BG1855" s="204">
        <f t="shared" si="16"/>
        <v>0</v>
      </c>
      <c r="BH1855" s="204">
        <f t="shared" si="17"/>
        <v>0</v>
      </c>
      <c r="BI1855" s="204">
        <f t="shared" si="18"/>
        <v>0</v>
      </c>
      <c r="BJ1855" s="18" t="s">
        <v>83</v>
      </c>
      <c r="BK1855" s="204">
        <f t="shared" si="19"/>
        <v>0</v>
      </c>
      <c r="BL1855" s="18" t="s">
        <v>309</v>
      </c>
      <c r="BM1855" s="203" t="s">
        <v>1695</v>
      </c>
    </row>
    <row r="1856" spans="1:65" s="2" customFormat="1" ht="55.5" customHeight="1">
      <c r="A1856" s="35"/>
      <c r="B1856" s="36"/>
      <c r="C1856" s="192" t="s">
        <v>1696</v>
      </c>
      <c r="D1856" s="192" t="s">
        <v>178</v>
      </c>
      <c r="E1856" s="193" t="s">
        <v>1697</v>
      </c>
      <c r="F1856" s="194" t="s">
        <v>1698</v>
      </c>
      <c r="G1856" s="195" t="s">
        <v>1527</v>
      </c>
      <c r="H1856" s="196">
        <v>1</v>
      </c>
      <c r="I1856" s="197"/>
      <c r="J1856" s="198">
        <f t="shared" si="10"/>
        <v>0</v>
      </c>
      <c r="K1856" s="194" t="s">
        <v>1</v>
      </c>
      <c r="L1856" s="40"/>
      <c r="M1856" s="199" t="s">
        <v>1</v>
      </c>
      <c r="N1856" s="200" t="s">
        <v>41</v>
      </c>
      <c r="O1856" s="72"/>
      <c r="P1856" s="201">
        <f t="shared" si="11"/>
        <v>0</v>
      </c>
      <c r="Q1856" s="201">
        <v>0</v>
      </c>
      <c r="R1856" s="201">
        <f t="shared" si="12"/>
        <v>0</v>
      </c>
      <c r="S1856" s="201">
        <v>0</v>
      </c>
      <c r="T1856" s="202">
        <f t="shared" si="13"/>
        <v>0</v>
      </c>
      <c r="U1856" s="35"/>
      <c r="V1856" s="35"/>
      <c r="W1856" s="35"/>
      <c r="X1856" s="35"/>
      <c r="Y1856" s="35"/>
      <c r="Z1856" s="35"/>
      <c r="AA1856" s="35"/>
      <c r="AB1856" s="35"/>
      <c r="AC1856" s="35"/>
      <c r="AD1856" s="35"/>
      <c r="AE1856" s="35"/>
      <c r="AR1856" s="203" t="s">
        <v>309</v>
      </c>
      <c r="AT1856" s="203" t="s">
        <v>178</v>
      </c>
      <c r="AU1856" s="203" t="s">
        <v>176</v>
      </c>
      <c r="AY1856" s="18" t="s">
        <v>175</v>
      </c>
      <c r="BE1856" s="204">
        <f t="shared" si="14"/>
        <v>0</v>
      </c>
      <c r="BF1856" s="204">
        <f t="shared" si="15"/>
        <v>0</v>
      </c>
      <c r="BG1856" s="204">
        <f t="shared" si="16"/>
        <v>0</v>
      </c>
      <c r="BH1856" s="204">
        <f t="shared" si="17"/>
        <v>0</v>
      </c>
      <c r="BI1856" s="204">
        <f t="shared" si="18"/>
        <v>0</v>
      </c>
      <c r="BJ1856" s="18" t="s">
        <v>83</v>
      </c>
      <c r="BK1856" s="204">
        <f t="shared" si="19"/>
        <v>0</v>
      </c>
      <c r="BL1856" s="18" t="s">
        <v>309</v>
      </c>
      <c r="BM1856" s="203" t="s">
        <v>1699</v>
      </c>
    </row>
    <row r="1857" spans="1:65" s="2" customFormat="1" ht="55.5" customHeight="1">
      <c r="A1857" s="35"/>
      <c r="B1857" s="36"/>
      <c r="C1857" s="192" t="s">
        <v>1700</v>
      </c>
      <c r="D1857" s="192" t="s">
        <v>178</v>
      </c>
      <c r="E1857" s="193" t="s">
        <v>1701</v>
      </c>
      <c r="F1857" s="194" t="s">
        <v>1702</v>
      </c>
      <c r="G1857" s="195" t="s">
        <v>1527</v>
      </c>
      <c r="H1857" s="196">
        <v>1</v>
      </c>
      <c r="I1857" s="197"/>
      <c r="J1857" s="198">
        <f t="shared" si="10"/>
        <v>0</v>
      </c>
      <c r="K1857" s="194" t="s">
        <v>1</v>
      </c>
      <c r="L1857" s="40"/>
      <c r="M1857" s="199" t="s">
        <v>1</v>
      </c>
      <c r="N1857" s="200" t="s">
        <v>41</v>
      </c>
      <c r="O1857" s="72"/>
      <c r="P1857" s="201">
        <f t="shared" si="11"/>
        <v>0</v>
      </c>
      <c r="Q1857" s="201">
        <v>0</v>
      </c>
      <c r="R1857" s="201">
        <f t="shared" si="12"/>
        <v>0</v>
      </c>
      <c r="S1857" s="201">
        <v>0</v>
      </c>
      <c r="T1857" s="202">
        <f t="shared" si="13"/>
        <v>0</v>
      </c>
      <c r="U1857" s="35"/>
      <c r="V1857" s="35"/>
      <c r="W1857" s="35"/>
      <c r="X1857" s="35"/>
      <c r="Y1857" s="35"/>
      <c r="Z1857" s="35"/>
      <c r="AA1857" s="35"/>
      <c r="AB1857" s="35"/>
      <c r="AC1857" s="35"/>
      <c r="AD1857" s="35"/>
      <c r="AE1857" s="35"/>
      <c r="AR1857" s="203" t="s">
        <v>309</v>
      </c>
      <c r="AT1857" s="203" t="s">
        <v>178</v>
      </c>
      <c r="AU1857" s="203" t="s">
        <v>176</v>
      </c>
      <c r="AY1857" s="18" t="s">
        <v>175</v>
      </c>
      <c r="BE1857" s="204">
        <f t="shared" si="14"/>
        <v>0</v>
      </c>
      <c r="BF1857" s="204">
        <f t="shared" si="15"/>
        <v>0</v>
      </c>
      <c r="BG1857" s="204">
        <f t="shared" si="16"/>
        <v>0</v>
      </c>
      <c r="BH1857" s="204">
        <f t="shared" si="17"/>
        <v>0</v>
      </c>
      <c r="BI1857" s="204">
        <f t="shared" si="18"/>
        <v>0</v>
      </c>
      <c r="BJ1857" s="18" t="s">
        <v>83</v>
      </c>
      <c r="BK1857" s="204">
        <f t="shared" si="19"/>
        <v>0</v>
      </c>
      <c r="BL1857" s="18" t="s">
        <v>309</v>
      </c>
      <c r="BM1857" s="203" t="s">
        <v>1703</v>
      </c>
    </row>
    <row r="1858" spans="1:65" s="2" customFormat="1" ht="55.5" customHeight="1">
      <c r="A1858" s="35"/>
      <c r="B1858" s="36"/>
      <c r="C1858" s="192" t="s">
        <v>1704</v>
      </c>
      <c r="D1858" s="192" t="s">
        <v>178</v>
      </c>
      <c r="E1858" s="193" t="s">
        <v>1705</v>
      </c>
      <c r="F1858" s="194" t="s">
        <v>1706</v>
      </c>
      <c r="G1858" s="195" t="s">
        <v>1527</v>
      </c>
      <c r="H1858" s="196">
        <v>1</v>
      </c>
      <c r="I1858" s="197"/>
      <c r="J1858" s="198">
        <f t="shared" si="10"/>
        <v>0</v>
      </c>
      <c r="K1858" s="194" t="s">
        <v>1</v>
      </c>
      <c r="L1858" s="40"/>
      <c r="M1858" s="199" t="s">
        <v>1</v>
      </c>
      <c r="N1858" s="200" t="s">
        <v>41</v>
      </c>
      <c r="O1858" s="72"/>
      <c r="P1858" s="201">
        <f t="shared" si="11"/>
        <v>0</v>
      </c>
      <c r="Q1858" s="201">
        <v>0</v>
      </c>
      <c r="R1858" s="201">
        <f t="shared" si="12"/>
        <v>0</v>
      </c>
      <c r="S1858" s="201">
        <v>0</v>
      </c>
      <c r="T1858" s="202">
        <f t="shared" si="13"/>
        <v>0</v>
      </c>
      <c r="U1858" s="35"/>
      <c r="V1858" s="35"/>
      <c r="W1858" s="35"/>
      <c r="X1858" s="35"/>
      <c r="Y1858" s="35"/>
      <c r="Z1858" s="35"/>
      <c r="AA1858" s="35"/>
      <c r="AB1858" s="35"/>
      <c r="AC1858" s="35"/>
      <c r="AD1858" s="35"/>
      <c r="AE1858" s="35"/>
      <c r="AR1858" s="203" t="s">
        <v>309</v>
      </c>
      <c r="AT1858" s="203" t="s">
        <v>178</v>
      </c>
      <c r="AU1858" s="203" t="s">
        <v>176</v>
      </c>
      <c r="AY1858" s="18" t="s">
        <v>175</v>
      </c>
      <c r="BE1858" s="204">
        <f t="shared" si="14"/>
        <v>0</v>
      </c>
      <c r="BF1858" s="204">
        <f t="shared" si="15"/>
        <v>0</v>
      </c>
      <c r="BG1858" s="204">
        <f t="shared" si="16"/>
        <v>0</v>
      </c>
      <c r="BH1858" s="204">
        <f t="shared" si="17"/>
        <v>0</v>
      </c>
      <c r="BI1858" s="204">
        <f t="shared" si="18"/>
        <v>0</v>
      </c>
      <c r="BJ1858" s="18" t="s">
        <v>83</v>
      </c>
      <c r="BK1858" s="204">
        <f t="shared" si="19"/>
        <v>0</v>
      </c>
      <c r="BL1858" s="18" t="s">
        <v>309</v>
      </c>
      <c r="BM1858" s="203" t="s">
        <v>1707</v>
      </c>
    </row>
    <row r="1859" spans="1:65" s="2" customFormat="1" ht="55.5" customHeight="1">
      <c r="A1859" s="35"/>
      <c r="B1859" s="36"/>
      <c r="C1859" s="192" t="s">
        <v>1708</v>
      </c>
      <c r="D1859" s="192" t="s">
        <v>178</v>
      </c>
      <c r="E1859" s="193" t="s">
        <v>1709</v>
      </c>
      <c r="F1859" s="194" t="s">
        <v>1710</v>
      </c>
      <c r="G1859" s="195" t="s">
        <v>1527</v>
      </c>
      <c r="H1859" s="196">
        <v>1</v>
      </c>
      <c r="I1859" s="197"/>
      <c r="J1859" s="198">
        <f t="shared" si="10"/>
        <v>0</v>
      </c>
      <c r="K1859" s="194" t="s">
        <v>1</v>
      </c>
      <c r="L1859" s="40"/>
      <c r="M1859" s="199" t="s">
        <v>1</v>
      </c>
      <c r="N1859" s="200" t="s">
        <v>41</v>
      </c>
      <c r="O1859" s="72"/>
      <c r="P1859" s="201">
        <f t="shared" si="11"/>
        <v>0</v>
      </c>
      <c r="Q1859" s="201">
        <v>0</v>
      </c>
      <c r="R1859" s="201">
        <f t="shared" si="12"/>
        <v>0</v>
      </c>
      <c r="S1859" s="201">
        <v>0</v>
      </c>
      <c r="T1859" s="202">
        <f t="shared" si="13"/>
        <v>0</v>
      </c>
      <c r="U1859" s="35"/>
      <c r="V1859" s="35"/>
      <c r="W1859" s="35"/>
      <c r="X1859" s="35"/>
      <c r="Y1859" s="35"/>
      <c r="Z1859" s="35"/>
      <c r="AA1859" s="35"/>
      <c r="AB1859" s="35"/>
      <c r="AC1859" s="35"/>
      <c r="AD1859" s="35"/>
      <c r="AE1859" s="35"/>
      <c r="AR1859" s="203" t="s">
        <v>309</v>
      </c>
      <c r="AT1859" s="203" t="s">
        <v>178</v>
      </c>
      <c r="AU1859" s="203" t="s">
        <v>176</v>
      </c>
      <c r="AY1859" s="18" t="s">
        <v>175</v>
      </c>
      <c r="BE1859" s="204">
        <f t="shared" si="14"/>
        <v>0</v>
      </c>
      <c r="BF1859" s="204">
        <f t="shared" si="15"/>
        <v>0</v>
      </c>
      <c r="BG1859" s="204">
        <f t="shared" si="16"/>
        <v>0</v>
      </c>
      <c r="BH1859" s="204">
        <f t="shared" si="17"/>
        <v>0</v>
      </c>
      <c r="BI1859" s="204">
        <f t="shared" si="18"/>
        <v>0</v>
      </c>
      <c r="BJ1859" s="18" t="s">
        <v>83</v>
      </c>
      <c r="BK1859" s="204">
        <f t="shared" si="19"/>
        <v>0</v>
      </c>
      <c r="BL1859" s="18" t="s">
        <v>309</v>
      </c>
      <c r="BM1859" s="203" t="s">
        <v>1711</v>
      </c>
    </row>
    <row r="1860" spans="1:65" s="2" customFormat="1" ht="55.5" customHeight="1">
      <c r="A1860" s="35"/>
      <c r="B1860" s="36"/>
      <c r="C1860" s="192" t="s">
        <v>1712</v>
      </c>
      <c r="D1860" s="192" t="s">
        <v>178</v>
      </c>
      <c r="E1860" s="193" t="s">
        <v>1713</v>
      </c>
      <c r="F1860" s="194" t="s">
        <v>1714</v>
      </c>
      <c r="G1860" s="195" t="s">
        <v>1527</v>
      </c>
      <c r="H1860" s="196">
        <v>1</v>
      </c>
      <c r="I1860" s="197"/>
      <c r="J1860" s="198">
        <f t="shared" si="10"/>
        <v>0</v>
      </c>
      <c r="K1860" s="194" t="s">
        <v>1</v>
      </c>
      <c r="L1860" s="40"/>
      <c r="M1860" s="199" t="s">
        <v>1</v>
      </c>
      <c r="N1860" s="200" t="s">
        <v>41</v>
      </c>
      <c r="O1860" s="72"/>
      <c r="P1860" s="201">
        <f t="shared" si="11"/>
        <v>0</v>
      </c>
      <c r="Q1860" s="201">
        <v>0</v>
      </c>
      <c r="R1860" s="201">
        <f t="shared" si="12"/>
        <v>0</v>
      </c>
      <c r="S1860" s="201">
        <v>0</v>
      </c>
      <c r="T1860" s="202">
        <f t="shared" si="13"/>
        <v>0</v>
      </c>
      <c r="U1860" s="35"/>
      <c r="V1860" s="35"/>
      <c r="W1860" s="35"/>
      <c r="X1860" s="35"/>
      <c r="Y1860" s="35"/>
      <c r="Z1860" s="35"/>
      <c r="AA1860" s="35"/>
      <c r="AB1860" s="35"/>
      <c r="AC1860" s="35"/>
      <c r="AD1860" s="35"/>
      <c r="AE1860" s="35"/>
      <c r="AR1860" s="203" t="s">
        <v>309</v>
      </c>
      <c r="AT1860" s="203" t="s">
        <v>178</v>
      </c>
      <c r="AU1860" s="203" t="s">
        <v>176</v>
      </c>
      <c r="AY1860" s="18" t="s">
        <v>175</v>
      </c>
      <c r="BE1860" s="204">
        <f t="shared" si="14"/>
        <v>0</v>
      </c>
      <c r="BF1860" s="204">
        <f t="shared" si="15"/>
        <v>0</v>
      </c>
      <c r="BG1860" s="204">
        <f t="shared" si="16"/>
        <v>0</v>
      </c>
      <c r="BH1860" s="204">
        <f t="shared" si="17"/>
        <v>0</v>
      </c>
      <c r="BI1860" s="204">
        <f t="shared" si="18"/>
        <v>0</v>
      </c>
      <c r="BJ1860" s="18" t="s">
        <v>83</v>
      </c>
      <c r="BK1860" s="204">
        <f t="shared" si="19"/>
        <v>0</v>
      </c>
      <c r="BL1860" s="18" t="s">
        <v>309</v>
      </c>
      <c r="BM1860" s="203" t="s">
        <v>1715</v>
      </c>
    </row>
    <row r="1861" spans="1:65" s="2" customFormat="1" ht="62.65" customHeight="1">
      <c r="A1861" s="35"/>
      <c r="B1861" s="36"/>
      <c r="C1861" s="192" t="s">
        <v>1716</v>
      </c>
      <c r="D1861" s="192" t="s">
        <v>178</v>
      </c>
      <c r="E1861" s="193" t="s">
        <v>1717</v>
      </c>
      <c r="F1861" s="194" t="s">
        <v>1718</v>
      </c>
      <c r="G1861" s="195" t="s">
        <v>1527</v>
      </c>
      <c r="H1861" s="196">
        <v>1</v>
      </c>
      <c r="I1861" s="197"/>
      <c r="J1861" s="198">
        <f t="shared" si="10"/>
        <v>0</v>
      </c>
      <c r="K1861" s="194" t="s">
        <v>1</v>
      </c>
      <c r="L1861" s="40"/>
      <c r="M1861" s="199" t="s">
        <v>1</v>
      </c>
      <c r="N1861" s="200" t="s">
        <v>41</v>
      </c>
      <c r="O1861" s="72"/>
      <c r="P1861" s="201">
        <f t="shared" si="11"/>
        <v>0</v>
      </c>
      <c r="Q1861" s="201">
        <v>0</v>
      </c>
      <c r="R1861" s="201">
        <f t="shared" si="12"/>
        <v>0</v>
      </c>
      <c r="S1861" s="201">
        <v>0</v>
      </c>
      <c r="T1861" s="202">
        <f t="shared" si="13"/>
        <v>0</v>
      </c>
      <c r="U1861" s="35"/>
      <c r="V1861" s="35"/>
      <c r="W1861" s="35"/>
      <c r="X1861" s="35"/>
      <c r="Y1861" s="35"/>
      <c r="Z1861" s="35"/>
      <c r="AA1861" s="35"/>
      <c r="AB1861" s="35"/>
      <c r="AC1861" s="35"/>
      <c r="AD1861" s="35"/>
      <c r="AE1861" s="35"/>
      <c r="AR1861" s="203" t="s">
        <v>309</v>
      </c>
      <c r="AT1861" s="203" t="s">
        <v>178</v>
      </c>
      <c r="AU1861" s="203" t="s">
        <v>176</v>
      </c>
      <c r="AY1861" s="18" t="s">
        <v>175</v>
      </c>
      <c r="BE1861" s="204">
        <f t="shared" si="14"/>
        <v>0</v>
      </c>
      <c r="BF1861" s="204">
        <f t="shared" si="15"/>
        <v>0</v>
      </c>
      <c r="BG1861" s="204">
        <f t="shared" si="16"/>
        <v>0</v>
      </c>
      <c r="BH1861" s="204">
        <f t="shared" si="17"/>
        <v>0</v>
      </c>
      <c r="BI1861" s="204">
        <f t="shared" si="18"/>
        <v>0</v>
      </c>
      <c r="BJ1861" s="18" t="s">
        <v>83</v>
      </c>
      <c r="BK1861" s="204">
        <f t="shared" si="19"/>
        <v>0</v>
      </c>
      <c r="BL1861" s="18" t="s">
        <v>309</v>
      </c>
      <c r="BM1861" s="203" t="s">
        <v>1719</v>
      </c>
    </row>
    <row r="1862" spans="1:65" s="2" customFormat="1" ht="55.5" customHeight="1">
      <c r="A1862" s="35"/>
      <c r="B1862" s="36"/>
      <c r="C1862" s="192" t="s">
        <v>1720</v>
      </c>
      <c r="D1862" s="192" t="s">
        <v>178</v>
      </c>
      <c r="E1862" s="193" t="s">
        <v>1721</v>
      </c>
      <c r="F1862" s="194" t="s">
        <v>1722</v>
      </c>
      <c r="G1862" s="195" t="s">
        <v>1527</v>
      </c>
      <c r="H1862" s="196">
        <v>1</v>
      </c>
      <c r="I1862" s="197"/>
      <c r="J1862" s="198">
        <f t="shared" si="10"/>
        <v>0</v>
      </c>
      <c r="K1862" s="194" t="s">
        <v>1</v>
      </c>
      <c r="L1862" s="40"/>
      <c r="M1862" s="199" t="s">
        <v>1</v>
      </c>
      <c r="N1862" s="200" t="s">
        <v>41</v>
      </c>
      <c r="O1862" s="72"/>
      <c r="P1862" s="201">
        <f t="shared" si="11"/>
        <v>0</v>
      </c>
      <c r="Q1862" s="201">
        <v>0</v>
      </c>
      <c r="R1862" s="201">
        <f t="shared" si="12"/>
        <v>0</v>
      </c>
      <c r="S1862" s="201">
        <v>0</v>
      </c>
      <c r="T1862" s="202">
        <f t="shared" si="13"/>
        <v>0</v>
      </c>
      <c r="U1862" s="35"/>
      <c r="V1862" s="35"/>
      <c r="W1862" s="35"/>
      <c r="X1862" s="35"/>
      <c r="Y1862" s="35"/>
      <c r="Z1862" s="35"/>
      <c r="AA1862" s="35"/>
      <c r="AB1862" s="35"/>
      <c r="AC1862" s="35"/>
      <c r="AD1862" s="35"/>
      <c r="AE1862" s="35"/>
      <c r="AR1862" s="203" t="s">
        <v>309</v>
      </c>
      <c r="AT1862" s="203" t="s">
        <v>178</v>
      </c>
      <c r="AU1862" s="203" t="s">
        <v>176</v>
      </c>
      <c r="AY1862" s="18" t="s">
        <v>175</v>
      </c>
      <c r="BE1862" s="204">
        <f t="shared" si="14"/>
        <v>0</v>
      </c>
      <c r="BF1862" s="204">
        <f t="shared" si="15"/>
        <v>0</v>
      </c>
      <c r="BG1862" s="204">
        <f t="shared" si="16"/>
        <v>0</v>
      </c>
      <c r="BH1862" s="204">
        <f t="shared" si="17"/>
        <v>0</v>
      </c>
      <c r="BI1862" s="204">
        <f t="shared" si="18"/>
        <v>0</v>
      </c>
      <c r="BJ1862" s="18" t="s">
        <v>83</v>
      </c>
      <c r="BK1862" s="204">
        <f t="shared" si="19"/>
        <v>0</v>
      </c>
      <c r="BL1862" s="18" t="s">
        <v>309</v>
      </c>
      <c r="BM1862" s="203" t="s">
        <v>1723</v>
      </c>
    </row>
    <row r="1863" spans="1:65" s="2" customFormat="1" ht="55.5" customHeight="1">
      <c r="A1863" s="35"/>
      <c r="B1863" s="36"/>
      <c r="C1863" s="192" t="s">
        <v>1724</v>
      </c>
      <c r="D1863" s="192" t="s">
        <v>178</v>
      </c>
      <c r="E1863" s="193" t="s">
        <v>1725</v>
      </c>
      <c r="F1863" s="194" t="s">
        <v>1726</v>
      </c>
      <c r="G1863" s="195" t="s">
        <v>1527</v>
      </c>
      <c r="H1863" s="196">
        <v>1</v>
      </c>
      <c r="I1863" s="197"/>
      <c r="J1863" s="198">
        <f t="shared" si="10"/>
        <v>0</v>
      </c>
      <c r="K1863" s="194" t="s">
        <v>1</v>
      </c>
      <c r="L1863" s="40"/>
      <c r="M1863" s="199" t="s">
        <v>1</v>
      </c>
      <c r="N1863" s="200" t="s">
        <v>41</v>
      </c>
      <c r="O1863" s="72"/>
      <c r="P1863" s="201">
        <f t="shared" si="11"/>
        <v>0</v>
      </c>
      <c r="Q1863" s="201">
        <v>0</v>
      </c>
      <c r="R1863" s="201">
        <f t="shared" si="12"/>
        <v>0</v>
      </c>
      <c r="S1863" s="201">
        <v>0</v>
      </c>
      <c r="T1863" s="202">
        <f t="shared" si="13"/>
        <v>0</v>
      </c>
      <c r="U1863" s="35"/>
      <c r="V1863" s="35"/>
      <c r="W1863" s="35"/>
      <c r="X1863" s="35"/>
      <c r="Y1863" s="35"/>
      <c r="Z1863" s="35"/>
      <c r="AA1863" s="35"/>
      <c r="AB1863" s="35"/>
      <c r="AC1863" s="35"/>
      <c r="AD1863" s="35"/>
      <c r="AE1863" s="35"/>
      <c r="AR1863" s="203" t="s">
        <v>309</v>
      </c>
      <c r="AT1863" s="203" t="s">
        <v>178</v>
      </c>
      <c r="AU1863" s="203" t="s">
        <v>176</v>
      </c>
      <c r="AY1863" s="18" t="s">
        <v>175</v>
      </c>
      <c r="BE1863" s="204">
        <f t="shared" si="14"/>
        <v>0</v>
      </c>
      <c r="BF1863" s="204">
        <f t="shared" si="15"/>
        <v>0</v>
      </c>
      <c r="BG1863" s="204">
        <f t="shared" si="16"/>
        <v>0</v>
      </c>
      <c r="BH1863" s="204">
        <f t="shared" si="17"/>
        <v>0</v>
      </c>
      <c r="BI1863" s="204">
        <f t="shared" si="18"/>
        <v>0</v>
      </c>
      <c r="BJ1863" s="18" t="s">
        <v>83</v>
      </c>
      <c r="BK1863" s="204">
        <f t="shared" si="19"/>
        <v>0</v>
      </c>
      <c r="BL1863" s="18" t="s">
        <v>309</v>
      </c>
      <c r="BM1863" s="203" t="s">
        <v>1727</v>
      </c>
    </row>
    <row r="1864" spans="1:65" s="2" customFormat="1" ht="55.5" customHeight="1">
      <c r="A1864" s="35"/>
      <c r="B1864" s="36"/>
      <c r="C1864" s="192" t="s">
        <v>1728</v>
      </c>
      <c r="D1864" s="192" t="s">
        <v>178</v>
      </c>
      <c r="E1864" s="193" t="s">
        <v>1729</v>
      </c>
      <c r="F1864" s="194" t="s">
        <v>1730</v>
      </c>
      <c r="G1864" s="195" t="s">
        <v>1527</v>
      </c>
      <c r="H1864" s="196">
        <v>1</v>
      </c>
      <c r="I1864" s="197"/>
      <c r="J1864" s="198">
        <f t="shared" si="10"/>
        <v>0</v>
      </c>
      <c r="K1864" s="194" t="s">
        <v>1</v>
      </c>
      <c r="L1864" s="40"/>
      <c r="M1864" s="199" t="s">
        <v>1</v>
      </c>
      <c r="N1864" s="200" t="s">
        <v>41</v>
      </c>
      <c r="O1864" s="72"/>
      <c r="P1864" s="201">
        <f t="shared" si="11"/>
        <v>0</v>
      </c>
      <c r="Q1864" s="201">
        <v>0</v>
      </c>
      <c r="R1864" s="201">
        <f t="shared" si="12"/>
        <v>0</v>
      </c>
      <c r="S1864" s="201">
        <v>0</v>
      </c>
      <c r="T1864" s="202">
        <f t="shared" si="13"/>
        <v>0</v>
      </c>
      <c r="U1864" s="35"/>
      <c r="V1864" s="35"/>
      <c r="W1864" s="35"/>
      <c r="X1864" s="35"/>
      <c r="Y1864" s="35"/>
      <c r="Z1864" s="35"/>
      <c r="AA1864" s="35"/>
      <c r="AB1864" s="35"/>
      <c r="AC1864" s="35"/>
      <c r="AD1864" s="35"/>
      <c r="AE1864" s="35"/>
      <c r="AR1864" s="203" t="s">
        <v>309</v>
      </c>
      <c r="AT1864" s="203" t="s">
        <v>178</v>
      </c>
      <c r="AU1864" s="203" t="s">
        <v>176</v>
      </c>
      <c r="AY1864" s="18" t="s">
        <v>175</v>
      </c>
      <c r="BE1864" s="204">
        <f t="shared" si="14"/>
        <v>0</v>
      </c>
      <c r="BF1864" s="204">
        <f t="shared" si="15"/>
        <v>0</v>
      </c>
      <c r="BG1864" s="204">
        <f t="shared" si="16"/>
        <v>0</v>
      </c>
      <c r="BH1864" s="204">
        <f t="shared" si="17"/>
        <v>0</v>
      </c>
      <c r="BI1864" s="204">
        <f t="shared" si="18"/>
        <v>0</v>
      </c>
      <c r="BJ1864" s="18" t="s">
        <v>83</v>
      </c>
      <c r="BK1864" s="204">
        <f t="shared" si="19"/>
        <v>0</v>
      </c>
      <c r="BL1864" s="18" t="s">
        <v>309</v>
      </c>
      <c r="BM1864" s="203" t="s">
        <v>1731</v>
      </c>
    </row>
    <row r="1865" spans="1:65" s="2" customFormat="1" ht="55.5" customHeight="1">
      <c r="A1865" s="35"/>
      <c r="B1865" s="36"/>
      <c r="C1865" s="192" t="s">
        <v>1732</v>
      </c>
      <c r="D1865" s="192" t="s">
        <v>178</v>
      </c>
      <c r="E1865" s="193" t="s">
        <v>1733</v>
      </c>
      <c r="F1865" s="194" t="s">
        <v>1734</v>
      </c>
      <c r="G1865" s="195" t="s">
        <v>1527</v>
      </c>
      <c r="H1865" s="196">
        <v>1</v>
      </c>
      <c r="I1865" s="197"/>
      <c r="J1865" s="198">
        <f t="shared" si="10"/>
        <v>0</v>
      </c>
      <c r="K1865" s="194" t="s">
        <v>1</v>
      </c>
      <c r="L1865" s="40"/>
      <c r="M1865" s="199" t="s">
        <v>1</v>
      </c>
      <c r="N1865" s="200" t="s">
        <v>41</v>
      </c>
      <c r="O1865" s="72"/>
      <c r="P1865" s="201">
        <f t="shared" si="11"/>
        <v>0</v>
      </c>
      <c r="Q1865" s="201">
        <v>0</v>
      </c>
      <c r="R1865" s="201">
        <f t="shared" si="12"/>
        <v>0</v>
      </c>
      <c r="S1865" s="201">
        <v>0</v>
      </c>
      <c r="T1865" s="202">
        <f t="shared" si="13"/>
        <v>0</v>
      </c>
      <c r="U1865" s="35"/>
      <c r="V1865" s="35"/>
      <c r="W1865" s="35"/>
      <c r="X1865" s="35"/>
      <c r="Y1865" s="35"/>
      <c r="Z1865" s="35"/>
      <c r="AA1865" s="35"/>
      <c r="AB1865" s="35"/>
      <c r="AC1865" s="35"/>
      <c r="AD1865" s="35"/>
      <c r="AE1865" s="35"/>
      <c r="AR1865" s="203" t="s">
        <v>309</v>
      </c>
      <c r="AT1865" s="203" t="s">
        <v>178</v>
      </c>
      <c r="AU1865" s="203" t="s">
        <v>176</v>
      </c>
      <c r="AY1865" s="18" t="s">
        <v>175</v>
      </c>
      <c r="BE1865" s="204">
        <f t="shared" si="14"/>
        <v>0</v>
      </c>
      <c r="BF1865" s="204">
        <f t="shared" si="15"/>
        <v>0</v>
      </c>
      <c r="BG1865" s="204">
        <f t="shared" si="16"/>
        <v>0</v>
      </c>
      <c r="BH1865" s="204">
        <f t="shared" si="17"/>
        <v>0</v>
      </c>
      <c r="BI1865" s="204">
        <f t="shared" si="18"/>
        <v>0</v>
      </c>
      <c r="BJ1865" s="18" t="s">
        <v>83</v>
      </c>
      <c r="BK1865" s="204">
        <f t="shared" si="19"/>
        <v>0</v>
      </c>
      <c r="BL1865" s="18" t="s">
        <v>309</v>
      </c>
      <c r="BM1865" s="203" t="s">
        <v>1735</v>
      </c>
    </row>
    <row r="1866" spans="1:65" s="2" customFormat="1" ht="62.65" customHeight="1">
      <c r="A1866" s="35"/>
      <c r="B1866" s="36"/>
      <c r="C1866" s="192" t="s">
        <v>1736</v>
      </c>
      <c r="D1866" s="192" t="s">
        <v>178</v>
      </c>
      <c r="E1866" s="193" t="s">
        <v>1737</v>
      </c>
      <c r="F1866" s="194" t="s">
        <v>1738</v>
      </c>
      <c r="G1866" s="195" t="s">
        <v>1527</v>
      </c>
      <c r="H1866" s="196">
        <v>1</v>
      </c>
      <c r="I1866" s="197"/>
      <c r="J1866" s="198">
        <f t="shared" si="10"/>
        <v>0</v>
      </c>
      <c r="K1866" s="194" t="s">
        <v>1</v>
      </c>
      <c r="L1866" s="40"/>
      <c r="M1866" s="199" t="s">
        <v>1</v>
      </c>
      <c r="N1866" s="200" t="s">
        <v>41</v>
      </c>
      <c r="O1866" s="72"/>
      <c r="P1866" s="201">
        <f t="shared" si="11"/>
        <v>0</v>
      </c>
      <c r="Q1866" s="201">
        <v>0</v>
      </c>
      <c r="R1866" s="201">
        <f t="shared" si="12"/>
        <v>0</v>
      </c>
      <c r="S1866" s="201">
        <v>0</v>
      </c>
      <c r="T1866" s="202">
        <f t="shared" si="13"/>
        <v>0</v>
      </c>
      <c r="U1866" s="35"/>
      <c r="V1866" s="35"/>
      <c r="W1866" s="35"/>
      <c r="X1866" s="35"/>
      <c r="Y1866" s="35"/>
      <c r="Z1866" s="35"/>
      <c r="AA1866" s="35"/>
      <c r="AB1866" s="35"/>
      <c r="AC1866" s="35"/>
      <c r="AD1866" s="35"/>
      <c r="AE1866" s="35"/>
      <c r="AR1866" s="203" t="s">
        <v>309</v>
      </c>
      <c r="AT1866" s="203" t="s">
        <v>178</v>
      </c>
      <c r="AU1866" s="203" t="s">
        <v>176</v>
      </c>
      <c r="AY1866" s="18" t="s">
        <v>175</v>
      </c>
      <c r="BE1866" s="204">
        <f t="shared" si="14"/>
        <v>0</v>
      </c>
      <c r="BF1866" s="204">
        <f t="shared" si="15"/>
        <v>0</v>
      </c>
      <c r="BG1866" s="204">
        <f t="shared" si="16"/>
        <v>0</v>
      </c>
      <c r="BH1866" s="204">
        <f t="shared" si="17"/>
        <v>0</v>
      </c>
      <c r="BI1866" s="204">
        <f t="shared" si="18"/>
        <v>0</v>
      </c>
      <c r="BJ1866" s="18" t="s">
        <v>83</v>
      </c>
      <c r="BK1866" s="204">
        <f t="shared" si="19"/>
        <v>0</v>
      </c>
      <c r="BL1866" s="18" t="s">
        <v>309</v>
      </c>
      <c r="BM1866" s="203" t="s">
        <v>1739</v>
      </c>
    </row>
    <row r="1867" spans="1:65" s="2" customFormat="1" ht="62.65" customHeight="1">
      <c r="A1867" s="35"/>
      <c r="B1867" s="36"/>
      <c r="C1867" s="192" t="s">
        <v>1740</v>
      </c>
      <c r="D1867" s="192" t="s">
        <v>178</v>
      </c>
      <c r="E1867" s="193" t="s">
        <v>1741</v>
      </c>
      <c r="F1867" s="194" t="s">
        <v>1742</v>
      </c>
      <c r="G1867" s="195" t="s">
        <v>1527</v>
      </c>
      <c r="H1867" s="196">
        <v>1</v>
      </c>
      <c r="I1867" s="197"/>
      <c r="J1867" s="198">
        <f t="shared" si="10"/>
        <v>0</v>
      </c>
      <c r="K1867" s="194" t="s">
        <v>1</v>
      </c>
      <c r="L1867" s="40"/>
      <c r="M1867" s="199" t="s">
        <v>1</v>
      </c>
      <c r="N1867" s="200" t="s">
        <v>41</v>
      </c>
      <c r="O1867" s="72"/>
      <c r="P1867" s="201">
        <f t="shared" si="11"/>
        <v>0</v>
      </c>
      <c r="Q1867" s="201">
        <v>0</v>
      </c>
      <c r="R1867" s="201">
        <f t="shared" si="12"/>
        <v>0</v>
      </c>
      <c r="S1867" s="201">
        <v>0</v>
      </c>
      <c r="T1867" s="202">
        <f t="shared" si="13"/>
        <v>0</v>
      </c>
      <c r="U1867" s="35"/>
      <c r="V1867" s="35"/>
      <c r="W1867" s="35"/>
      <c r="X1867" s="35"/>
      <c r="Y1867" s="35"/>
      <c r="Z1867" s="35"/>
      <c r="AA1867" s="35"/>
      <c r="AB1867" s="35"/>
      <c r="AC1867" s="35"/>
      <c r="AD1867" s="35"/>
      <c r="AE1867" s="35"/>
      <c r="AR1867" s="203" t="s">
        <v>309</v>
      </c>
      <c r="AT1867" s="203" t="s">
        <v>178</v>
      </c>
      <c r="AU1867" s="203" t="s">
        <v>176</v>
      </c>
      <c r="AY1867" s="18" t="s">
        <v>175</v>
      </c>
      <c r="BE1867" s="204">
        <f t="shared" si="14"/>
        <v>0</v>
      </c>
      <c r="BF1867" s="204">
        <f t="shared" si="15"/>
        <v>0</v>
      </c>
      <c r="BG1867" s="204">
        <f t="shared" si="16"/>
        <v>0</v>
      </c>
      <c r="BH1867" s="204">
        <f t="shared" si="17"/>
        <v>0</v>
      </c>
      <c r="BI1867" s="204">
        <f t="shared" si="18"/>
        <v>0</v>
      </c>
      <c r="BJ1867" s="18" t="s">
        <v>83</v>
      </c>
      <c r="BK1867" s="204">
        <f t="shared" si="19"/>
        <v>0</v>
      </c>
      <c r="BL1867" s="18" t="s">
        <v>309</v>
      </c>
      <c r="BM1867" s="203" t="s">
        <v>1743</v>
      </c>
    </row>
    <row r="1868" spans="1:65" s="12" customFormat="1" ht="20.85" customHeight="1">
      <c r="B1868" s="176"/>
      <c r="C1868" s="177"/>
      <c r="D1868" s="178" t="s">
        <v>75</v>
      </c>
      <c r="E1868" s="190" t="s">
        <v>1744</v>
      </c>
      <c r="F1868" s="190" t="s">
        <v>1745</v>
      </c>
      <c r="G1868" s="177"/>
      <c r="H1868" s="177"/>
      <c r="I1868" s="180"/>
      <c r="J1868" s="191">
        <f>BK1868</f>
        <v>0</v>
      </c>
      <c r="K1868" s="177"/>
      <c r="L1868" s="182"/>
      <c r="M1868" s="183"/>
      <c r="N1868" s="184"/>
      <c r="O1868" s="184"/>
      <c r="P1868" s="185">
        <f>SUM(P1869:P1900)</f>
        <v>0</v>
      </c>
      <c r="Q1868" s="184"/>
      <c r="R1868" s="185">
        <f>SUM(R1869:R1900)</f>
        <v>0</v>
      </c>
      <c r="S1868" s="184"/>
      <c r="T1868" s="186">
        <f>SUM(T1869:T1900)</f>
        <v>0</v>
      </c>
      <c r="AR1868" s="187" t="s">
        <v>83</v>
      </c>
      <c r="AT1868" s="188" t="s">
        <v>75</v>
      </c>
      <c r="AU1868" s="188" t="s">
        <v>85</v>
      </c>
      <c r="AY1868" s="187" t="s">
        <v>175</v>
      </c>
      <c r="BK1868" s="189">
        <f>SUM(BK1869:BK1900)</f>
        <v>0</v>
      </c>
    </row>
    <row r="1869" spans="1:65" s="2" customFormat="1" ht="24.2" customHeight="1">
      <c r="A1869" s="35"/>
      <c r="B1869" s="36"/>
      <c r="C1869" s="192" t="s">
        <v>1746</v>
      </c>
      <c r="D1869" s="192" t="s">
        <v>178</v>
      </c>
      <c r="E1869" s="193" t="s">
        <v>1747</v>
      </c>
      <c r="F1869" s="194" t="s">
        <v>1748</v>
      </c>
      <c r="G1869" s="195" t="s">
        <v>251</v>
      </c>
      <c r="H1869" s="196">
        <v>1.5</v>
      </c>
      <c r="I1869" s="197"/>
      <c r="J1869" s="198">
        <f t="shared" ref="J1869:J1900" si="20">ROUND(I1869*H1869,2)</f>
        <v>0</v>
      </c>
      <c r="K1869" s="194" t="s">
        <v>1</v>
      </c>
      <c r="L1869" s="40"/>
      <c r="M1869" s="199" t="s">
        <v>1</v>
      </c>
      <c r="N1869" s="200" t="s">
        <v>41</v>
      </c>
      <c r="O1869" s="72"/>
      <c r="P1869" s="201">
        <f t="shared" ref="P1869:P1900" si="21">O1869*H1869</f>
        <v>0</v>
      </c>
      <c r="Q1869" s="201">
        <v>0</v>
      </c>
      <c r="R1869" s="201">
        <f t="shared" ref="R1869:R1900" si="22">Q1869*H1869</f>
        <v>0</v>
      </c>
      <c r="S1869" s="201">
        <v>0</v>
      </c>
      <c r="T1869" s="202">
        <f t="shared" ref="T1869:T1900" si="23">S1869*H1869</f>
        <v>0</v>
      </c>
      <c r="U1869" s="35"/>
      <c r="V1869" s="35"/>
      <c r="W1869" s="35"/>
      <c r="X1869" s="35"/>
      <c r="Y1869" s="35"/>
      <c r="Z1869" s="35"/>
      <c r="AA1869" s="35"/>
      <c r="AB1869" s="35"/>
      <c r="AC1869" s="35"/>
      <c r="AD1869" s="35"/>
      <c r="AE1869" s="35"/>
      <c r="AR1869" s="203" t="s">
        <v>309</v>
      </c>
      <c r="AT1869" s="203" t="s">
        <v>178</v>
      </c>
      <c r="AU1869" s="203" t="s">
        <v>176</v>
      </c>
      <c r="AY1869" s="18" t="s">
        <v>175</v>
      </c>
      <c r="BE1869" s="204">
        <f t="shared" ref="BE1869:BE1900" si="24">IF(N1869="základní",J1869,0)</f>
        <v>0</v>
      </c>
      <c r="BF1869" s="204">
        <f t="shared" ref="BF1869:BF1900" si="25">IF(N1869="snížená",J1869,0)</f>
        <v>0</v>
      </c>
      <c r="BG1869" s="204">
        <f t="shared" ref="BG1869:BG1900" si="26">IF(N1869="zákl. přenesená",J1869,0)</f>
        <v>0</v>
      </c>
      <c r="BH1869" s="204">
        <f t="shared" ref="BH1869:BH1900" si="27">IF(N1869="sníž. přenesená",J1869,0)</f>
        <v>0</v>
      </c>
      <c r="BI1869" s="204">
        <f t="shared" ref="BI1869:BI1900" si="28">IF(N1869="nulová",J1869,0)</f>
        <v>0</v>
      </c>
      <c r="BJ1869" s="18" t="s">
        <v>83</v>
      </c>
      <c r="BK1869" s="204">
        <f t="shared" ref="BK1869:BK1900" si="29">ROUND(I1869*H1869,2)</f>
        <v>0</v>
      </c>
      <c r="BL1869" s="18" t="s">
        <v>309</v>
      </c>
      <c r="BM1869" s="203" t="s">
        <v>1749</v>
      </c>
    </row>
    <row r="1870" spans="1:65" s="2" customFormat="1" ht="33" customHeight="1">
      <c r="A1870" s="35"/>
      <c r="B1870" s="36"/>
      <c r="C1870" s="192" t="s">
        <v>1750</v>
      </c>
      <c r="D1870" s="192" t="s">
        <v>178</v>
      </c>
      <c r="E1870" s="193" t="s">
        <v>1751</v>
      </c>
      <c r="F1870" s="194" t="s">
        <v>1752</v>
      </c>
      <c r="G1870" s="195" t="s">
        <v>251</v>
      </c>
      <c r="H1870" s="196">
        <v>18</v>
      </c>
      <c r="I1870" s="197"/>
      <c r="J1870" s="198">
        <f t="shared" si="20"/>
        <v>0</v>
      </c>
      <c r="K1870" s="194" t="s">
        <v>1</v>
      </c>
      <c r="L1870" s="40"/>
      <c r="M1870" s="199" t="s">
        <v>1</v>
      </c>
      <c r="N1870" s="200" t="s">
        <v>41</v>
      </c>
      <c r="O1870" s="72"/>
      <c r="P1870" s="201">
        <f t="shared" si="21"/>
        <v>0</v>
      </c>
      <c r="Q1870" s="201">
        <v>0</v>
      </c>
      <c r="R1870" s="201">
        <f t="shared" si="22"/>
        <v>0</v>
      </c>
      <c r="S1870" s="201">
        <v>0</v>
      </c>
      <c r="T1870" s="202">
        <f t="shared" si="23"/>
        <v>0</v>
      </c>
      <c r="U1870" s="35"/>
      <c r="V1870" s="35"/>
      <c r="W1870" s="35"/>
      <c r="X1870" s="35"/>
      <c r="Y1870" s="35"/>
      <c r="Z1870" s="35"/>
      <c r="AA1870" s="35"/>
      <c r="AB1870" s="35"/>
      <c r="AC1870" s="35"/>
      <c r="AD1870" s="35"/>
      <c r="AE1870" s="35"/>
      <c r="AR1870" s="203" t="s">
        <v>309</v>
      </c>
      <c r="AT1870" s="203" t="s">
        <v>178</v>
      </c>
      <c r="AU1870" s="203" t="s">
        <v>176</v>
      </c>
      <c r="AY1870" s="18" t="s">
        <v>175</v>
      </c>
      <c r="BE1870" s="204">
        <f t="shared" si="24"/>
        <v>0</v>
      </c>
      <c r="BF1870" s="204">
        <f t="shared" si="25"/>
        <v>0</v>
      </c>
      <c r="BG1870" s="204">
        <f t="shared" si="26"/>
        <v>0</v>
      </c>
      <c r="BH1870" s="204">
        <f t="shared" si="27"/>
        <v>0</v>
      </c>
      <c r="BI1870" s="204">
        <f t="shared" si="28"/>
        <v>0</v>
      </c>
      <c r="BJ1870" s="18" t="s">
        <v>83</v>
      </c>
      <c r="BK1870" s="204">
        <f t="shared" si="29"/>
        <v>0</v>
      </c>
      <c r="BL1870" s="18" t="s">
        <v>309</v>
      </c>
      <c r="BM1870" s="203" t="s">
        <v>1753</v>
      </c>
    </row>
    <row r="1871" spans="1:65" s="2" customFormat="1" ht="37.9" customHeight="1">
      <c r="A1871" s="35"/>
      <c r="B1871" s="36"/>
      <c r="C1871" s="192" t="s">
        <v>1754</v>
      </c>
      <c r="D1871" s="192" t="s">
        <v>178</v>
      </c>
      <c r="E1871" s="193" t="s">
        <v>1755</v>
      </c>
      <c r="F1871" s="194" t="s">
        <v>1756</v>
      </c>
      <c r="G1871" s="195" t="s">
        <v>251</v>
      </c>
      <c r="H1871" s="196">
        <v>60</v>
      </c>
      <c r="I1871" s="197"/>
      <c r="J1871" s="198">
        <f t="shared" si="20"/>
        <v>0</v>
      </c>
      <c r="K1871" s="194" t="s">
        <v>1</v>
      </c>
      <c r="L1871" s="40"/>
      <c r="M1871" s="199" t="s">
        <v>1</v>
      </c>
      <c r="N1871" s="200" t="s">
        <v>41</v>
      </c>
      <c r="O1871" s="72"/>
      <c r="P1871" s="201">
        <f t="shared" si="21"/>
        <v>0</v>
      </c>
      <c r="Q1871" s="201">
        <v>0</v>
      </c>
      <c r="R1871" s="201">
        <f t="shared" si="22"/>
        <v>0</v>
      </c>
      <c r="S1871" s="201">
        <v>0</v>
      </c>
      <c r="T1871" s="202">
        <f t="shared" si="23"/>
        <v>0</v>
      </c>
      <c r="U1871" s="35"/>
      <c r="V1871" s="35"/>
      <c r="W1871" s="35"/>
      <c r="X1871" s="35"/>
      <c r="Y1871" s="35"/>
      <c r="Z1871" s="35"/>
      <c r="AA1871" s="35"/>
      <c r="AB1871" s="35"/>
      <c r="AC1871" s="35"/>
      <c r="AD1871" s="35"/>
      <c r="AE1871" s="35"/>
      <c r="AR1871" s="203" t="s">
        <v>309</v>
      </c>
      <c r="AT1871" s="203" t="s">
        <v>178</v>
      </c>
      <c r="AU1871" s="203" t="s">
        <v>176</v>
      </c>
      <c r="AY1871" s="18" t="s">
        <v>175</v>
      </c>
      <c r="BE1871" s="204">
        <f t="shared" si="24"/>
        <v>0</v>
      </c>
      <c r="BF1871" s="204">
        <f t="shared" si="25"/>
        <v>0</v>
      </c>
      <c r="BG1871" s="204">
        <f t="shared" si="26"/>
        <v>0</v>
      </c>
      <c r="BH1871" s="204">
        <f t="shared" si="27"/>
        <v>0</v>
      </c>
      <c r="BI1871" s="204">
        <f t="shared" si="28"/>
        <v>0</v>
      </c>
      <c r="BJ1871" s="18" t="s">
        <v>83</v>
      </c>
      <c r="BK1871" s="204">
        <f t="shared" si="29"/>
        <v>0</v>
      </c>
      <c r="BL1871" s="18" t="s">
        <v>309</v>
      </c>
      <c r="BM1871" s="203" t="s">
        <v>1757</v>
      </c>
    </row>
    <row r="1872" spans="1:65" s="2" customFormat="1" ht="37.9" customHeight="1">
      <c r="A1872" s="35"/>
      <c r="B1872" s="36"/>
      <c r="C1872" s="192" t="s">
        <v>1758</v>
      </c>
      <c r="D1872" s="192" t="s">
        <v>178</v>
      </c>
      <c r="E1872" s="193" t="s">
        <v>1759</v>
      </c>
      <c r="F1872" s="194" t="s">
        <v>1760</v>
      </c>
      <c r="G1872" s="195" t="s">
        <v>251</v>
      </c>
      <c r="H1872" s="196">
        <v>11</v>
      </c>
      <c r="I1872" s="197"/>
      <c r="J1872" s="198">
        <f t="shared" si="20"/>
        <v>0</v>
      </c>
      <c r="K1872" s="194" t="s">
        <v>1</v>
      </c>
      <c r="L1872" s="40"/>
      <c r="M1872" s="199" t="s">
        <v>1</v>
      </c>
      <c r="N1872" s="200" t="s">
        <v>41</v>
      </c>
      <c r="O1872" s="72"/>
      <c r="P1872" s="201">
        <f t="shared" si="21"/>
        <v>0</v>
      </c>
      <c r="Q1872" s="201">
        <v>0</v>
      </c>
      <c r="R1872" s="201">
        <f t="shared" si="22"/>
        <v>0</v>
      </c>
      <c r="S1872" s="201">
        <v>0</v>
      </c>
      <c r="T1872" s="202">
        <f t="shared" si="23"/>
        <v>0</v>
      </c>
      <c r="U1872" s="35"/>
      <c r="V1872" s="35"/>
      <c r="W1872" s="35"/>
      <c r="X1872" s="35"/>
      <c r="Y1872" s="35"/>
      <c r="Z1872" s="35"/>
      <c r="AA1872" s="35"/>
      <c r="AB1872" s="35"/>
      <c r="AC1872" s="35"/>
      <c r="AD1872" s="35"/>
      <c r="AE1872" s="35"/>
      <c r="AR1872" s="203" t="s">
        <v>309</v>
      </c>
      <c r="AT1872" s="203" t="s">
        <v>178</v>
      </c>
      <c r="AU1872" s="203" t="s">
        <v>176</v>
      </c>
      <c r="AY1872" s="18" t="s">
        <v>175</v>
      </c>
      <c r="BE1872" s="204">
        <f t="shared" si="24"/>
        <v>0</v>
      </c>
      <c r="BF1872" s="204">
        <f t="shared" si="25"/>
        <v>0</v>
      </c>
      <c r="BG1872" s="204">
        <f t="shared" si="26"/>
        <v>0</v>
      </c>
      <c r="BH1872" s="204">
        <f t="shared" si="27"/>
        <v>0</v>
      </c>
      <c r="BI1872" s="204">
        <f t="shared" si="28"/>
        <v>0</v>
      </c>
      <c r="BJ1872" s="18" t="s">
        <v>83</v>
      </c>
      <c r="BK1872" s="204">
        <f t="shared" si="29"/>
        <v>0</v>
      </c>
      <c r="BL1872" s="18" t="s">
        <v>309</v>
      </c>
      <c r="BM1872" s="203" t="s">
        <v>1761</v>
      </c>
    </row>
    <row r="1873" spans="1:65" s="2" customFormat="1" ht="24.2" customHeight="1">
      <c r="A1873" s="35"/>
      <c r="B1873" s="36"/>
      <c r="C1873" s="192" t="s">
        <v>1762</v>
      </c>
      <c r="D1873" s="192" t="s">
        <v>178</v>
      </c>
      <c r="E1873" s="193" t="s">
        <v>1763</v>
      </c>
      <c r="F1873" s="194" t="s">
        <v>1764</v>
      </c>
      <c r="G1873" s="195" t="s">
        <v>1527</v>
      </c>
      <c r="H1873" s="196">
        <v>12</v>
      </c>
      <c r="I1873" s="197"/>
      <c r="J1873" s="198">
        <f t="shared" si="20"/>
        <v>0</v>
      </c>
      <c r="K1873" s="194" t="s">
        <v>1</v>
      </c>
      <c r="L1873" s="40"/>
      <c r="M1873" s="199" t="s">
        <v>1</v>
      </c>
      <c r="N1873" s="200" t="s">
        <v>41</v>
      </c>
      <c r="O1873" s="72"/>
      <c r="P1873" s="201">
        <f t="shared" si="21"/>
        <v>0</v>
      </c>
      <c r="Q1873" s="201">
        <v>0</v>
      </c>
      <c r="R1873" s="201">
        <f t="shared" si="22"/>
        <v>0</v>
      </c>
      <c r="S1873" s="201">
        <v>0</v>
      </c>
      <c r="T1873" s="202">
        <f t="shared" si="23"/>
        <v>0</v>
      </c>
      <c r="U1873" s="35"/>
      <c r="V1873" s="35"/>
      <c r="W1873" s="35"/>
      <c r="X1873" s="35"/>
      <c r="Y1873" s="35"/>
      <c r="Z1873" s="35"/>
      <c r="AA1873" s="35"/>
      <c r="AB1873" s="35"/>
      <c r="AC1873" s="35"/>
      <c r="AD1873" s="35"/>
      <c r="AE1873" s="35"/>
      <c r="AR1873" s="203" t="s">
        <v>309</v>
      </c>
      <c r="AT1873" s="203" t="s">
        <v>178</v>
      </c>
      <c r="AU1873" s="203" t="s">
        <v>176</v>
      </c>
      <c r="AY1873" s="18" t="s">
        <v>175</v>
      </c>
      <c r="BE1873" s="204">
        <f t="shared" si="24"/>
        <v>0</v>
      </c>
      <c r="BF1873" s="204">
        <f t="shared" si="25"/>
        <v>0</v>
      </c>
      <c r="BG1873" s="204">
        <f t="shared" si="26"/>
        <v>0</v>
      </c>
      <c r="BH1873" s="204">
        <f t="shared" si="27"/>
        <v>0</v>
      </c>
      <c r="BI1873" s="204">
        <f t="shared" si="28"/>
        <v>0</v>
      </c>
      <c r="BJ1873" s="18" t="s">
        <v>83</v>
      </c>
      <c r="BK1873" s="204">
        <f t="shared" si="29"/>
        <v>0</v>
      </c>
      <c r="BL1873" s="18" t="s">
        <v>309</v>
      </c>
      <c r="BM1873" s="203" t="s">
        <v>1765</v>
      </c>
    </row>
    <row r="1874" spans="1:65" s="2" customFormat="1" ht="24.2" customHeight="1">
      <c r="A1874" s="35"/>
      <c r="B1874" s="36"/>
      <c r="C1874" s="192" t="s">
        <v>1766</v>
      </c>
      <c r="D1874" s="192" t="s">
        <v>178</v>
      </c>
      <c r="E1874" s="193" t="s">
        <v>1767</v>
      </c>
      <c r="F1874" s="194" t="s">
        <v>1768</v>
      </c>
      <c r="G1874" s="195" t="s">
        <v>251</v>
      </c>
      <c r="H1874" s="196">
        <v>62</v>
      </c>
      <c r="I1874" s="197"/>
      <c r="J1874" s="198">
        <f t="shared" si="20"/>
        <v>0</v>
      </c>
      <c r="K1874" s="194" t="s">
        <v>1</v>
      </c>
      <c r="L1874" s="40"/>
      <c r="M1874" s="199" t="s">
        <v>1</v>
      </c>
      <c r="N1874" s="200" t="s">
        <v>41</v>
      </c>
      <c r="O1874" s="72"/>
      <c r="P1874" s="201">
        <f t="shared" si="21"/>
        <v>0</v>
      </c>
      <c r="Q1874" s="201">
        <v>0</v>
      </c>
      <c r="R1874" s="201">
        <f t="shared" si="22"/>
        <v>0</v>
      </c>
      <c r="S1874" s="201">
        <v>0</v>
      </c>
      <c r="T1874" s="202">
        <f t="shared" si="23"/>
        <v>0</v>
      </c>
      <c r="U1874" s="35"/>
      <c r="V1874" s="35"/>
      <c r="W1874" s="35"/>
      <c r="X1874" s="35"/>
      <c r="Y1874" s="35"/>
      <c r="Z1874" s="35"/>
      <c r="AA1874" s="35"/>
      <c r="AB1874" s="35"/>
      <c r="AC1874" s="35"/>
      <c r="AD1874" s="35"/>
      <c r="AE1874" s="35"/>
      <c r="AR1874" s="203" t="s">
        <v>309</v>
      </c>
      <c r="AT1874" s="203" t="s">
        <v>178</v>
      </c>
      <c r="AU1874" s="203" t="s">
        <v>176</v>
      </c>
      <c r="AY1874" s="18" t="s">
        <v>175</v>
      </c>
      <c r="BE1874" s="204">
        <f t="shared" si="24"/>
        <v>0</v>
      </c>
      <c r="BF1874" s="204">
        <f t="shared" si="25"/>
        <v>0</v>
      </c>
      <c r="BG1874" s="204">
        <f t="shared" si="26"/>
        <v>0</v>
      </c>
      <c r="BH1874" s="204">
        <f t="shared" si="27"/>
        <v>0</v>
      </c>
      <c r="BI1874" s="204">
        <f t="shared" si="28"/>
        <v>0</v>
      </c>
      <c r="BJ1874" s="18" t="s">
        <v>83</v>
      </c>
      <c r="BK1874" s="204">
        <f t="shared" si="29"/>
        <v>0</v>
      </c>
      <c r="BL1874" s="18" t="s">
        <v>309</v>
      </c>
      <c r="BM1874" s="203" t="s">
        <v>1769</v>
      </c>
    </row>
    <row r="1875" spans="1:65" s="2" customFormat="1" ht="24.2" customHeight="1">
      <c r="A1875" s="35"/>
      <c r="B1875" s="36"/>
      <c r="C1875" s="192" t="s">
        <v>1770</v>
      </c>
      <c r="D1875" s="192" t="s">
        <v>178</v>
      </c>
      <c r="E1875" s="193" t="s">
        <v>1771</v>
      </c>
      <c r="F1875" s="194" t="s">
        <v>1772</v>
      </c>
      <c r="G1875" s="195" t="s">
        <v>251</v>
      </c>
      <c r="H1875" s="196">
        <v>62</v>
      </c>
      <c r="I1875" s="197"/>
      <c r="J1875" s="198">
        <f t="shared" si="20"/>
        <v>0</v>
      </c>
      <c r="K1875" s="194" t="s">
        <v>1</v>
      </c>
      <c r="L1875" s="40"/>
      <c r="M1875" s="199" t="s">
        <v>1</v>
      </c>
      <c r="N1875" s="200" t="s">
        <v>41</v>
      </c>
      <c r="O1875" s="72"/>
      <c r="P1875" s="201">
        <f t="shared" si="21"/>
        <v>0</v>
      </c>
      <c r="Q1875" s="201">
        <v>0</v>
      </c>
      <c r="R1875" s="201">
        <f t="shared" si="22"/>
        <v>0</v>
      </c>
      <c r="S1875" s="201">
        <v>0</v>
      </c>
      <c r="T1875" s="202">
        <f t="shared" si="23"/>
        <v>0</v>
      </c>
      <c r="U1875" s="35"/>
      <c r="V1875" s="35"/>
      <c r="W1875" s="35"/>
      <c r="X1875" s="35"/>
      <c r="Y1875" s="35"/>
      <c r="Z1875" s="35"/>
      <c r="AA1875" s="35"/>
      <c r="AB1875" s="35"/>
      <c r="AC1875" s="35"/>
      <c r="AD1875" s="35"/>
      <c r="AE1875" s="35"/>
      <c r="AR1875" s="203" t="s">
        <v>309</v>
      </c>
      <c r="AT1875" s="203" t="s">
        <v>178</v>
      </c>
      <c r="AU1875" s="203" t="s">
        <v>176</v>
      </c>
      <c r="AY1875" s="18" t="s">
        <v>175</v>
      </c>
      <c r="BE1875" s="204">
        <f t="shared" si="24"/>
        <v>0</v>
      </c>
      <c r="BF1875" s="204">
        <f t="shared" si="25"/>
        <v>0</v>
      </c>
      <c r="BG1875" s="204">
        <f t="shared" si="26"/>
        <v>0</v>
      </c>
      <c r="BH1875" s="204">
        <f t="shared" si="27"/>
        <v>0</v>
      </c>
      <c r="BI1875" s="204">
        <f t="shared" si="28"/>
        <v>0</v>
      </c>
      <c r="BJ1875" s="18" t="s">
        <v>83</v>
      </c>
      <c r="BK1875" s="204">
        <f t="shared" si="29"/>
        <v>0</v>
      </c>
      <c r="BL1875" s="18" t="s">
        <v>309</v>
      </c>
      <c r="BM1875" s="203" t="s">
        <v>1773</v>
      </c>
    </row>
    <row r="1876" spans="1:65" s="2" customFormat="1" ht="24.2" customHeight="1">
      <c r="A1876" s="35"/>
      <c r="B1876" s="36"/>
      <c r="C1876" s="192" t="s">
        <v>1774</v>
      </c>
      <c r="D1876" s="192" t="s">
        <v>178</v>
      </c>
      <c r="E1876" s="193" t="s">
        <v>1775</v>
      </c>
      <c r="F1876" s="194" t="s">
        <v>1776</v>
      </c>
      <c r="G1876" s="195" t="s">
        <v>251</v>
      </c>
      <c r="H1876" s="196">
        <v>5</v>
      </c>
      <c r="I1876" s="197"/>
      <c r="J1876" s="198">
        <f t="shared" si="20"/>
        <v>0</v>
      </c>
      <c r="K1876" s="194" t="s">
        <v>1</v>
      </c>
      <c r="L1876" s="40"/>
      <c r="M1876" s="199" t="s">
        <v>1</v>
      </c>
      <c r="N1876" s="200" t="s">
        <v>41</v>
      </c>
      <c r="O1876" s="72"/>
      <c r="P1876" s="201">
        <f t="shared" si="21"/>
        <v>0</v>
      </c>
      <c r="Q1876" s="201">
        <v>0</v>
      </c>
      <c r="R1876" s="201">
        <f t="shared" si="22"/>
        <v>0</v>
      </c>
      <c r="S1876" s="201">
        <v>0</v>
      </c>
      <c r="T1876" s="202">
        <f t="shared" si="23"/>
        <v>0</v>
      </c>
      <c r="U1876" s="35"/>
      <c r="V1876" s="35"/>
      <c r="W1876" s="35"/>
      <c r="X1876" s="35"/>
      <c r="Y1876" s="35"/>
      <c r="Z1876" s="35"/>
      <c r="AA1876" s="35"/>
      <c r="AB1876" s="35"/>
      <c r="AC1876" s="35"/>
      <c r="AD1876" s="35"/>
      <c r="AE1876" s="35"/>
      <c r="AR1876" s="203" t="s">
        <v>309</v>
      </c>
      <c r="AT1876" s="203" t="s">
        <v>178</v>
      </c>
      <c r="AU1876" s="203" t="s">
        <v>176</v>
      </c>
      <c r="AY1876" s="18" t="s">
        <v>175</v>
      </c>
      <c r="BE1876" s="204">
        <f t="shared" si="24"/>
        <v>0</v>
      </c>
      <c r="BF1876" s="204">
        <f t="shared" si="25"/>
        <v>0</v>
      </c>
      <c r="BG1876" s="204">
        <f t="shared" si="26"/>
        <v>0</v>
      </c>
      <c r="BH1876" s="204">
        <f t="shared" si="27"/>
        <v>0</v>
      </c>
      <c r="BI1876" s="204">
        <f t="shared" si="28"/>
        <v>0</v>
      </c>
      <c r="BJ1876" s="18" t="s">
        <v>83</v>
      </c>
      <c r="BK1876" s="204">
        <f t="shared" si="29"/>
        <v>0</v>
      </c>
      <c r="BL1876" s="18" t="s">
        <v>309</v>
      </c>
      <c r="BM1876" s="203" t="s">
        <v>1777</v>
      </c>
    </row>
    <row r="1877" spans="1:65" s="2" customFormat="1" ht="33" customHeight="1">
      <c r="A1877" s="35"/>
      <c r="B1877" s="36"/>
      <c r="C1877" s="192" t="s">
        <v>1778</v>
      </c>
      <c r="D1877" s="192" t="s">
        <v>178</v>
      </c>
      <c r="E1877" s="193" t="s">
        <v>1779</v>
      </c>
      <c r="F1877" s="194" t="s">
        <v>1780</v>
      </c>
      <c r="G1877" s="195" t="s">
        <v>1527</v>
      </c>
      <c r="H1877" s="196">
        <v>11</v>
      </c>
      <c r="I1877" s="197"/>
      <c r="J1877" s="198">
        <f t="shared" si="20"/>
        <v>0</v>
      </c>
      <c r="K1877" s="194" t="s">
        <v>1</v>
      </c>
      <c r="L1877" s="40"/>
      <c r="M1877" s="199" t="s">
        <v>1</v>
      </c>
      <c r="N1877" s="200" t="s">
        <v>41</v>
      </c>
      <c r="O1877" s="72"/>
      <c r="P1877" s="201">
        <f t="shared" si="21"/>
        <v>0</v>
      </c>
      <c r="Q1877" s="201">
        <v>0</v>
      </c>
      <c r="R1877" s="201">
        <f t="shared" si="22"/>
        <v>0</v>
      </c>
      <c r="S1877" s="201">
        <v>0</v>
      </c>
      <c r="T1877" s="202">
        <f t="shared" si="23"/>
        <v>0</v>
      </c>
      <c r="U1877" s="35"/>
      <c r="V1877" s="35"/>
      <c r="W1877" s="35"/>
      <c r="X1877" s="35"/>
      <c r="Y1877" s="35"/>
      <c r="Z1877" s="35"/>
      <c r="AA1877" s="35"/>
      <c r="AB1877" s="35"/>
      <c r="AC1877" s="35"/>
      <c r="AD1877" s="35"/>
      <c r="AE1877" s="35"/>
      <c r="AR1877" s="203" t="s">
        <v>309</v>
      </c>
      <c r="AT1877" s="203" t="s">
        <v>178</v>
      </c>
      <c r="AU1877" s="203" t="s">
        <v>176</v>
      </c>
      <c r="AY1877" s="18" t="s">
        <v>175</v>
      </c>
      <c r="BE1877" s="204">
        <f t="shared" si="24"/>
        <v>0</v>
      </c>
      <c r="BF1877" s="204">
        <f t="shared" si="25"/>
        <v>0</v>
      </c>
      <c r="BG1877" s="204">
        <f t="shared" si="26"/>
        <v>0</v>
      </c>
      <c r="BH1877" s="204">
        <f t="shared" si="27"/>
        <v>0</v>
      </c>
      <c r="BI1877" s="204">
        <f t="shared" si="28"/>
        <v>0</v>
      </c>
      <c r="BJ1877" s="18" t="s">
        <v>83</v>
      </c>
      <c r="BK1877" s="204">
        <f t="shared" si="29"/>
        <v>0</v>
      </c>
      <c r="BL1877" s="18" t="s">
        <v>309</v>
      </c>
      <c r="BM1877" s="203" t="s">
        <v>1781</v>
      </c>
    </row>
    <row r="1878" spans="1:65" s="2" customFormat="1" ht="24.2" customHeight="1">
      <c r="A1878" s="35"/>
      <c r="B1878" s="36"/>
      <c r="C1878" s="192" t="s">
        <v>1782</v>
      </c>
      <c r="D1878" s="192" t="s">
        <v>178</v>
      </c>
      <c r="E1878" s="193" t="s">
        <v>1783</v>
      </c>
      <c r="F1878" s="194" t="s">
        <v>1784</v>
      </c>
      <c r="G1878" s="195" t="s">
        <v>1527</v>
      </c>
      <c r="H1878" s="196">
        <v>9</v>
      </c>
      <c r="I1878" s="197"/>
      <c r="J1878" s="198">
        <f t="shared" si="20"/>
        <v>0</v>
      </c>
      <c r="K1878" s="194" t="s">
        <v>1</v>
      </c>
      <c r="L1878" s="40"/>
      <c r="M1878" s="199" t="s">
        <v>1</v>
      </c>
      <c r="N1878" s="200" t="s">
        <v>41</v>
      </c>
      <c r="O1878" s="72"/>
      <c r="P1878" s="201">
        <f t="shared" si="21"/>
        <v>0</v>
      </c>
      <c r="Q1878" s="201">
        <v>0</v>
      </c>
      <c r="R1878" s="201">
        <f t="shared" si="22"/>
        <v>0</v>
      </c>
      <c r="S1878" s="201">
        <v>0</v>
      </c>
      <c r="T1878" s="202">
        <f t="shared" si="23"/>
        <v>0</v>
      </c>
      <c r="U1878" s="35"/>
      <c r="V1878" s="35"/>
      <c r="W1878" s="35"/>
      <c r="X1878" s="35"/>
      <c r="Y1878" s="35"/>
      <c r="Z1878" s="35"/>
      <c r="AA1878" s="35"/>
      <c r="AB1878" s="35"/>
      <c r="AC1878" s="35"/>
      <c r="AD1878" s="35"/>
      <c r="AE1878" s="35"/>
      <c r="AR1878" s="203" t="s">
        <v>309</v>
      </c>
      <c r="AT1878" s="203" t="s">
        <v>178</v>
      </c>
      <c r="AU1878" s="203" t="s">
        <v>176</v>
      </c>
      <c r="AY1878" s="18" t="s">
        <v>175</v>
      </c>
      <c r="BE1878" s="204">
        <f t="shared" si="24"/>
        <v>0</v>
      </c>
      <c r="BF1878" s="204">
        <f t="shared" si="25"/>
        <v>0</v>
      </c>
      <c r="BG1878" s="204">
        <f t="shared" si="26"/>
        <v>0</v>
      </c>
      <c r="BH1878" s="204">
        <f t="shared" si="27"/>
        <v>0</v>
      </c>
      <c r="BI1878" s="204">
        <f t="shared" si="28"/>
        <v>0</v>
      </c>
      <c r="BJ1878" s="18" t="s">
        <v>83</v>
      </c>
      <c r="BK1878" s="204">
        <f t="shared" si="29"/>
        <v>0</v>
      </c>
      <c r="BL1878" s="18" t="s">
        <v>309</v>
      </c>
      <c r="BM1878" s="203" t="s">
        <v>1785</v>
      </c>
    </row>
    <row r="1879" spans="1:65" s="2" customFormat="1" ht="24.2" customHeight="1">
      <c r="A1879" s="35"/>
      <c r="B1879" s="36"/>
      <c r="C1879" s="192" t="s">
        <v>1786</v>
      </c>
      <c r="D1879" s="192" t="s">
        <v>178</v>
      </c>
      <c r="E1879" s="193" t="s">
        <v>1787</v>
      </c>
      <c r="F1879" s="194" t="s">
        <v>1788</v>
      </c>
      <c r="G1879" s="195" t="s">
        <v>578</v>
      </c>
      <c r="H1879" s="196">
        <v>1</v>
      </c>
      <c r="I1879" s="197"/>
      <c r="J1879" s="198">
        <f t="shared" si="20"/>
        <v>0</v>
      </c>
      <c r="K1879" s="194" t="s">
        <v>1</v>
      </c>
      <c r="L1879" s="40"/>
      <c r="M1879" s="199" t="s">
        <v>1</v>
      </c>
      <c r="N1879" s="200" t="s">
        <v>41</v>
      </c>
      <c r="O1879" s="72"/>
      <c r="P1879" s="201">
        <f t="shared" si="21"/>
        <v>0</v>
      </c>
      <c r="Q1879" s="201">
        <v>0</v>
      </c>
      <c r="R1879" s="201">
        <f t="shared" si="22"/>
        <v>0</v>
      </c>
      <c r="S1879" s="201">
        <v>0</v>
      </c>
      <c r="T1879" s="202">
        <f t="shared" si="23"/>
        <v>0</v>
      </c>
      <c r="U1879" s="35"/>
      <c r="V1879" s="35"/>
      <c r="W1879" s="35"/>
      <c r="X1879" s="35"/>
      <c r="Y1879" s="35"/>
      <c r="Z1879" s="35"/>
      <c r="AA1879" s="35"/>
      <c r="AB1879" s="35"/>
      <c r="AC1879" s="35"/>
      <c r="AD1879" s="35"/>
      <c r="AE1879" s="35"/>
      <c r="AR1879" s="203" t="s">
        <v>309</v>
      </c>
      <c r="AT1879" s="203" t="s">
        <v>178</v>
      </c>
      <c r="AU1879" s="203" t="s">
        <v>176</v>
      </c>
      <c r="AY1879" s="18" t="s">
        <v>175</v>
      </c>
      <c r="BE1879" s="204">
        <f t="shared" si="24"/>
        <v>0</v>
      </c>
      <c r="BF1879" s="204">
        <f t="shared" si="25"/>
        <v>0</v>
      </c>
      <c r="BG1879" s="204">
        <f t="shared" si="26"/>
        <v>0</v>
      </c>
      <c r="BH1879" s="204">
        <f t="shared" si="27"/>
        <v>0</v>
      </c>
      <c r="BI1879" s="204">
        <f t="shared" si="28"/>
        <v>0</v>
      </c>
      <c r="BJ1879" s="18" t="s">
        <v>83</v>
      </c>
      <c r="BK1879" s="204">
        <f t="shared" si="29"/>
        <v>0</v>
      </c>
      <c r="BL1879" s="18" t="s">
        <v>309</v>
      </c>
      <c r="BM1879" s="203" t="s">
        <v>1789</v>
      </c>
    </row>
    <row r="1880" spans="1:65" s="2" customFormat="1" ht="24.2" customHeight="1">
      <c r="A1880" s="35"/>
      <c r="B1880" s="36"/>
      <c r="C1880" s="192" t="s">
        <v>1790</v>
      </c>
      <c r="D1880" s="192" t="s">
        <v>178</v>
      </c>
      <c r="E1880" s="193" t="s">
        <v>1791</v>
      </c>
      <c r="F1880" s="194" t="s">
        <v>1792</v>
      </c>
      <c r="G1880" s="195" t="s">
        <v>578</v>
      </c>
      <c r="H1880" s="196">
        <v>1</v>
      </c>
      <c r="I1880" s="197"/>
      <c r="J1880" s="198">
        <f t="shared" si="20"/>
        <v>0</v>
      </c>
      <c r="K1880" s="194" t="s">
        <v>1</v>
      </c>
      <c r="L1880" s="40"/>
      <c r="M1880" s="199" t="s">
        <v>1</v>
      </c>
      <c r="N1880" s="200" t="s">
        <v>41</v>
      </c>
      <c r="O1880" s="72"/>
      <c r="P1880" s="201">
        <f t="shared" si="21"/>
        <v>0</v>
      </c>
      <c r="Q1880" s="201">
        <v>0</v>
      </c>
      <c r="R1880" s="201">
        <f t="shared" si="22"/>
        <v>0</v>
      </c>
      <c r="S1880" s="201">
        <v>0</v>
      </c>
      <c r="T1880" s="202">
        <f t="shared" si="23"/>
        <v>0</v>
      </c>
      <c r="U1880" s="35"/>
      <c r="V1880" s="35"/>
      <c r="W1880" s="35"/>
      <c r="X1880" s="35"/>
      <c r="Y1880" s="35"/>
      <c r="Z1880" s="35"/>
      <c r="AA1880" s="35"/>
      <c r="AB1880" s="35"/>
      <c r="AC1880" s="35"/>
      <c r="AD1880" s="35"/>
      <c r="AE1880" s="35"/>
      <c r="AR1880" s="203" t="s">
        <v>309</v>
      </c>
      <c r="AT1880" s="203" t="s">
        <v>178</v>
      </c>
      <c r="AU1880" s="203" t="s">
        <v>176</v>
      </c>
      <c r="AY1880" s="18" t="s">
        <v>175</v>
      </c>
      <c r="BE1880" s="204">
        <f t="shared" si="24"/>
        <v>0</v>
      </c>
      <c r="BF1880" s="204">
        <f t="shared" si="25"/>
        <v>0</v>
      </c>
      <c r="BG1880" s="204">
        <f t="shared" si="26"/>
        <v>0</v>
      </c>
      <c r="BH1880" s="204">
        <f t="shared" si="27"/>
        <v>0</v>
      </c>
      <c r="BI1880" s="204">
        <f t="shared" si="28"/>
        <v>0</v>
      </c>
      <c r="BJ1880" s="18" t="s">
        <v>83</v>
      </c>
      <c r="BK1880" s="204">
        <f t="shared" si="29"/>
        <v>0</v>
      </c>
      <c r="BL1880" s="18" t="s">
        <v>309</v>
      </c>
      <c r="BM1880" s="203" t="s">
        <v>1793</v>
      </c>
    </row>
    <row r="1881" spans="1:65" s="2" customFormat="1" ht="24.2" customHeight="1">
      <c r="A1881" s="35"/>
      <c r="B1881" s="36"/>
      <c r="C1881" s="192" t="s">
        <v>1794</v>
      </c>
      <c r="D1881" s="192" t="s">
        <v>178</v>
      </c>
      <c r="E1881" s="193" t="s">
        <v>1795</v>
      </c>
      <c r="F1881" s="194" t="s">
        <v>1796</v>
      </c>
      <c r="G1881" s="195" t="s">
        <v>1527</v>
      </c>
      <c r="H1881" s="196">
        <v>20</v>
      </c>
      <c r="I1881" s="197"/>
      <c r="J1881" s="198">
        <f t="shared" si="20"/>
        <v>0</v>
      </c>
      <c r="K1881" s="194" t="s">
        <v>1</v>
      </c>
      <c r="L1881" s="40"/>
      <c r="M1881" s="199" t="s">
        <v>1</v>
      </c>
      <c r="N1881" s="200" t="s">
        <v>41</v>
      </c>
      <c r="O1881" s="72"/>
      <c r="P1881" s="201">
        <f t="shared" si="21"/>
        <v>0</v>
      </c>
      <c r="Q1881" s="201">
        <v>0</v>
      </c>
      <c r="R1881" s="201">
        <f t="shared" si="22"/>
        <v>0</v>
      </c>
      <c r="S1881" s="201">
        <v>0</v>
      </c>
      <c r="T1881" s="202">
        <f t="shared" si="23"/>
        <v>0</v>
      </c>
      <c r="U1881" s="35"/>
      <c r="V1881" s="35"/>
      <c r="W1881" s="35"/>
      <c r="X1881" s="35"/>
      <c r="Y1881" s="35"/>
      <c r="Z1881" s="35"/>
      <c r="AA1881" s="35"/>
      <c r="AB1881" s="35"/>
      <c r="AC1881" s="35"/>
      <c r="AD1881" s="35"/>
      <c r="AE1881" s="35"/>
      <c r="AR1881" s="203" t="s">
        <v>309</v>
      </c>
      <c r="AT1881" s="203" t="s">
        <v>178</v>
      </c>
      <c r="AU1881" s="203" t="s">
        <v>176</v>
      </c>
      <c r="AY1881" s="18" t="s">
        <v>175</v>
      </c>
      <c r="BE1881" s="204">
        <f t="shared" si="24"/>
        <v>0</v>
      </c>
      <c r="BF1881" s="204">
        <f t="shared" si="25"/>
        <v>0</v>
      </c>
      <c r="BG1881" s="204">
        <f t="shared" si="26"/>
        <v>0</v>
      </c>
      <c r="BH1881" s="204">
        <f t="shared" si="27"/>
        <v>0</v>
      </c>
      <c r="BI1881" s="204">
        <f t="shared" si="28"/>
        <v>0</v>
      </c>
      <c r="BJ1881" s="18" t="s">
        <v>83</v>
      </c>
      <c r="BK1881" s="204">
        <f t="shared" si="29"/>
        <v>0</v>
      </c>
      <c r="BL1881" s="18" t="s">
        <v>309</v>
      </c>
      <c r="BM1881" s="203" t="s">
        <v>1797</v>
      </c>
    </row>
    <row r="1882" spans="1:65" s="2" customFormat="1" ht="24.2" customHeight="1">
      <c r="A1882" s="35"/>
      <c r="B1882" s="36"/>
      <c r="C1882" s="192" t="s">
        <v>1798</v>
      </c>
      <c r="D1882" s="192" t="s">
        <v>178</v>
      </c>
      <c r="E1882" s="193" t="s">
        <v>1799</v>
      </c>
      <c r="F1882" s="194" t="s">
        <v>1800</v>
      </c>
      <c r="G1882" s="195" t="s">
        <v>578</v>
      </c>
      <c r="H1882" s="196">
        <v>1</v>
      </c>
      <c r="I1882" s="197"/>
      <c r="J1882" s="198">
        <f t="shared" si="20"/>
        <v>0</v>
      </c>
      <c r="K1882" s="194" t="s">
        <v>1</v>
      </c>
      <c r="L1882" s="40"/>
      <c r="M1882" s="199" t="s">
        <v>1</v>
      </c>
      <c r="N1882" s="200" t="s">
        <v>41</v>
      </c>
      <c r="O1882" s="72"/>
      <c r="P1882" s="201">
        <f t="shared" si="21"/>
        <v>0</v>
      </c>
      <c r="Q1882" s="201">
        <v>0</v>
      </c>
      <c r="R1882" s="201">
        <f t="shared" si="22"/>
        <v>0</v>
      </c>
      <c r="S1882" s="201">
        <v>0</v>
      </c>
      <c r="T1882" s="202">
        <f t="shared" si="23"/>
        <v>0</v>
      </c>
      <c r="U1882" s="35"/>
      <c r="V1882" s="35"/>
      <c r="W1882" s="35"/>
      <c r="X1882" s="35"/>
      <c r="Y1882" s="35"/>
      <c r="Z1882" s="35"/>
      <c r="AA1882" s="35"/>
      <c r="AB1882" s="35"/>
      <c r="AC1882" s="35"/>
      <c r="AD1882" s="35"/>
      <c r="AE1882" s="35"/>
      <c r="AR1882" s="203" t="s">
        <v>309</v>
      </c>
      <c r="AT1882" s="203" t="s">
        <v>178</v>
      </c>
      <c r="AU1882" s="203" t="s">
        <v>176</v>
      </c>
      <c r="AY1882" s="18" t="s">
        <v>175</v>
      </c>
      <c r="BE1882" s="204">
        <f t="shared" si="24"/>
        <v>0</v>
      </c>
      <c r="BF1882" s="204">
        <f t="shared" si="25"/>
        <v>0</v>
      </c>
      <c r="BG1882" s="204">
        <f t="shared" si="26"/>
        <v>0</v>
      </c>
      <c r="BH1882" s="204">
        <f t="shared" si="27"/>
        <v>0</v>
      </c>
      <c r="BI1882" s="204">
        <f t="shared" si="28"/>
        <v>0</v>
      </c>
      <c r="BJ1882" s="18" t="s">
        <v>83</v>
      </c>
      <c r="BK1882" s="204">
        <f t="shared" si="29"/>
        <v>0</v>
      </c>
      <c r="BL1882" s="18" t="s">
        <v>309</v>
      </c>
      <c r="BM1882" s="203" t="s">
        <v>1801</v>
      </c>
    </row>
    <row r="1883" spans="1:65" s="2" customFormat="1" ht="24.2" customHeight="1">
      <c r="A1883" s="35"/>
      <c r="B1883" s="36"/>
      <c r="C1883" s="192" t="s">
        <v>1802</v>
      </c>
      <c r="D1883" s="192" t="s">
        <v>178</v>
      </c>
      <c r="E1883" s="193" t="s">
        <v>1803</v>
      </c>
      <c r="F1883" s="194" t="s">
        <v>1804</v>
      </c>
      <c r="G1883" s="195" t="s">
        <v>1527</v>
      </c>
      <c r="H1883" s="196">
        <v>1</v>
      </c>
      <c r="I1883" s="197"/>
      <c r="J1883" s="198">
        <f t="shared" si="20"/>
        <v>0</v>
      </c>
      <c r="K1883" s="194" t="s">
        <v>1</v>
      </c>
      <c r="L1883" s="40"/>
      <c r="M1883" s="199" t="s">
        <v>1</v>
      </c>
      <c r="N1883" s="200" t="s">
        <v>41</v>
      </c>
      <c r="O1883" s="72"/>
      <c r="P1883" s="201">
        <f t="shared" si="21"/>
        <v>0</v>
      </c>
      <c r="Q1883" s="201">
        <v>0</v>
      </c>
      <c r="R1883" s="201">
        <f t="shared" si="22"/>
        <v>0</v>
      </c>
      <c r="S1883" s="201">
        <v>0</v>
      </c>
      <c r="T1883" s="202">
        <f t="shared" si="23"/>
        <v>0</v>
      </c>
      <c r="U1883" s="35"/>
      <c r="V1883" s="35"/>
      <c r="W1883" s="35"/>
      <c r="X1883" s="35"/>
      <c r="Y1883" s="35"/>
      <c r="Z1883" s="35"/>
      <c r="AA1883" s="35"/>
      <c r="AB1883" s="35"/>
      <c r="AC1883" s="35"/>
      <c r="AD1883" s="35"/>
      <c r="AE1883" s="35"/>
      <c r="AR1883" s="203" t="s">
        <v>309</v>
      </c>
      <c r="AT1883" s="203" t="s">
        <v>178</v>
      </c>
      <c r="AU1883" s="203" t="s">
        <v>176</v>
      </c>
      <c r="AY1883" s="18" t="s">
        <v>175</v>
      </c>
      <c r="BE1883" s="204">
        <f t="shared" si="24"/>
        <v>0</v>
      </c>
      <c r="BF1883" s="204">
        <f t="shared" si="25"/>
        <v>0</v>
      </c>
      <c r="BG1883" s="204">
        <f t="shared" si="26"/>
        <v>0</v>
      </c>
      <c r="BH1883" s="204">
        <f t="shared" si="27"/>
        <v>0</v>
      </c>
      <c r="BI1883" s="204">
        <f t="shared" si="28"/>
        <v>0</v>
      </c>
      <c r="BJ1883" s="18" t="s">
        <v>83</v>
      </c>
      <c r="BK1883" s="204">
        <f t="shared" si="29"/>
        <v>0</v>
      </c>
      <c r="BL1883" s="18" t="s">
        <v>309</v>
      </c>
      <c r="BM1883" s="203" t="s">
        <v>1805</v>
      </c>
    </row>
    <row r="1884" spans="1:65" s="2" customFormat="1" ht="33" customHeight="1">
      <c r="A1884" s="35"/>
      <c r="B1884" s="36"/>
      <c r="C1884" s="192" t="s">
        <v>1806</v>
      </c>
      <c r="D1884" s="192" t="s">
        <v>178</v>
      </c>
      <c r="E1884" s="193" t="s">
        <v>1807</v>
      </c>
      <c r="F1884" s="194" t="s">
        <v>1808</v>
      </c>
      <c r="G1884" s="195" t="s">
        <v>1527</v>
      </c>
      <c r="H1884" s="196">
        <v>1</v>
      </c>
      <c r="I1884" s="197"/>
      <c r="J1884" s="198">
        <f t="shared" si="20"/>
        <v>0</v>
      </c>
      <c r="K1884" s="194" t="s">
        <v>1</v>
      </c>
      <c r="L1884" s="40"/>
      <c r="M1884" s="199" t="s">
        <v>1</v>
      </c>
      <c r="N1884" s="200" t="s">
        <v>41</v>
      </c>
      <c r="O1884" s="72"/>
      <c r="P1884" s="201">
        <f t="shared" si="21"/>
        <v>0</v>
      </c>
      <c r="Q1884" s="201">
        <v>0</v>
      </c>
      <c r="R1884" s="201">
        <f t="shared" si="22"/>
        <v>0</v>
      </c>
      <c r="S1884" s="201">
        <v>0</v>
      </c>
      <c r="T1884" s="202">
        <f t="shared" si="23"/>
        <v>0</v>
      </c>
      <c r="U1884" s="35"/>
      <c r="V1884" s="35"/>
      <c r="W1884" s="35"/>
      <c r="X1884" s="35"/>
      <c r="Y1884" s="35"/>
      <c r="Z1884" s="35"/>
      <c r="AA1884" s="35"/>
      <c r="AB1884" s="35"/>
      <c r="AC1884" s="35"/>
      <c r="AD1884" s="35"/>
      <c r="AE1884" s="35"/>
      <c r="AR1884" s="203" t="s">
        <v>309</v>
      </c>
      <c r="AT1884" s="203" t="s">
        <v>178</v>
      </c>
      <c r="AU1884" s="203" t="s">
        <v>176</v>
      </c>
      <c r="AY1884" s="18" t="s">
        <v>175</v>
      </c>
      <c r="BE1884" s="204">
        <f t="shared" si="24"/>
        <v>0</v>
      </c>
      <c r="BF1884" s="204">
        <f t="shared" si="25"/>
        <v>0</v>
      </c>
      <c r="BG1884" s="204">
        <f t="shared" si="26"/>
        <v>0</v>
      </c>
      <c r="BH1884" s="204">
        <f t="shared" si="27"/>
        <v>0</v>
      </c>
      <c r="BI1884" s="204">
        <f t="shared" si="28"/>
        <v>0</v>
      </c>
      <c r="BJ1884" s="18" t="s">
        <v>83</v>
      </c>
      <c r="BK1884" s="204">
        <f t="shared" si="29"/>
        <v>0</v>
      </c>
      <c r="BL1884" s="18" t="s">
        <v>309</v>
      </c>
      <c r="BM1884" s="203" t="s">
        <v>1809</v>
      </c>
    </row>
    <row r="1885" spans="1:65" s="2" customFormat="1" ht="33" customHeight="1">
      <c r="A1885" s="35"/>
      <c r="B1885" s="36"/>
      <c r="C1885" s="192" t="s">
        <v>1810</v>
      </c>
      <c r="D1885" s="192" t="s">
        <v>178</v>
      </c>
      <c r="E1885" s="193" t="s">
        <v>1811</v>
      </c>
      <c r="F1885" s="194" t="s">
        <v>1812</v>
      </c>
      <c r="G1885" s="195" t="s">
        <v>1527</v>
      </c>
      <c r="H1885" s="196">
        <v>3</v>
      </c>
      <c r="I1885" s="197"/>
      <c r="J1885" s="198">
        <f t="shared" si="20"/>
        <v>0</v>
      </c>
      <c r="K1885" s="194" t="s">
        <v>1</v>
      </c>
      <c r="L1885" s="40"/>
      <c r="M1885" s="199" t="s">
        <v>1</v>
      </c>
      <c r="N1885" s="200" t="s">
        <v>41</v>
      </c>
      <c r="O1885" s="72"/>
      <c r="P1885" s="201">
        <f t="shared" si="21"/>
        <v>0</v>
      </c>
      <c r="Q1885" s="201">
        <v>0</v>
      </c>
      <c r="R1885" s="201">
        <f t="shared" si="22"/>
        <v>0</v>
      </c>
      <c r="S1885" s="201">
        <v>0</v>
      </c>
      <c r="T1885" s="202">
        <f t="shared" si="23"/>
        <v>0</v>
      </c>
      <c r="U1885" s="35"/>
      <c r="V1885" s="35"/>
      <c r="W1885" s="35"/>
      <c r="X1885" s="35"/>
      <c r="Y1885" s="35"/>
      <c r="Z1885" s="35"/>
      <c r="AA1885" s="35"/>
      <c r="AB1885" s="35"/>
      <c r="AC1885" s="35"/>
      <c r="AD1885" s="35"/>
      <c r="AE1885" s="35"/>
      <c r="AR1885" s="203" t="s">
        <v>309</v>
      </c>
      <c r="AT1885" s="203" t="s">
        <v>178</v>
      </c>
      <c r="AU1885" s="203" t="s">
        <v>176</v>
      </c>
      <c r="AY1885" s="18" t="s">
        <v>175</v>
      </c>
      <c r="BE1885" s="204">
        <f t="shared" si="24"/>
        <v>0</v>
      </c>
      <c r="BF1885" s="204">
        <f t="shared" si="25"/>
        <v>0</v>
      </c>
      <c r="BG1885" s="204">
        <f t="shared" si="26"/>
        <v>0</v>
      </c>
      <c r="BH1885" s="204">
        <f t="shared" si="27"/>
        <v>0</v>
      </c>
      <c r="BI1885" s="204">
        <f t="shared" si="28"/>
        <v>0</v>
      </c>
      <c r="BJ1885" s="18" t="s">
        <v>83</v>
      </c>
      <c r="BK1885" s="204">
        <f t="shared" si="29"/>
        <v>0</v>
      </c>
      <c r="BL1885" s="18" t="s">
        <v>309</v>
      </c>
      <c r="BM1885" s="203" t="s">
        <v>1813</v>
      </c>
    </row>
    <row r="1886" spans="1:65" s="2" customFormat="1" ht="33" customHeight="1">
      <c r="A1886" s="35"/>
      <c r="B1886" s="36"/>
      <c r="C1886" s="192" t="s">
        <v>1814</v>
      </c>
      <c r="D1886" s="192" t="s">
        <v>178</v>
      </c>
      <c r="E1886" s="193" t="s">
        <v>1815</v>
      </c>
      <c r="F1886" s="194" t="s">
        <v>1816</v>
      </c>
      <c r="G1886" s="195" t="s">
        <v>1527</v>
      </c>
      <c r="H1886" s="196">
        <v>1</v>
      </c>
      <c r="I1886" s="197"/>
      <c r="J1886" s="198">
        <f t="shared" si="20"/>
        <v>0</v>
      </c>
      <c r="K1886" s="194" t="s">
        <v>1</v>
      </c>
      <c r="L1886" s="40"/>
      <c r="M1886" s="199" t="s">
        <v>1</v>
      </c>
      <c r="N1886" s="200" t="s">
        <v>41</v>
      </c>
      <c r="O1886" s="72"/>
      <c r="P1886" s="201">
        <f t="shared" si="21"/>
        <v>0</v>
      </c>
      <c r="Q1886" s="201">
        <v>0</v>
      </c>
      <c r="R1886" s="201">
        <f t="shared" si="22"/>
        <v>0</v>
      </c>
      <c r="S1886" s="201">
        <v>0</v>
      </c>
      <c r="T1886" s="202">
        <f t="shared" si="23"/>
        <v>0</v>
      </c>
      <c r="U1886" s="35"/>
      <c r="V1886" s="35"/>
      <c r="W1886" s="35"/>
      <c r="X1886" s="35"/>
      <c r="Y1886" s="35"/>
      <c r="Z1886" s="35"/>
      <c r="AA1886" s="35"/>
      <c r="AB1886" s="35"/>
      <c r="AC1886" s="35"/>
      <c r="AD1886" s="35"/>
      <c r="AE1886" s="35"/>
      <c r="AR1886" s="203" t="s">
        <v>309</v>
      </c>
      <c r="AT1886" s="203" t="s">
        <v>178</v>
      </c>
      <c r="AU1886" s="203" t="s">
        <v>176</v>
      </c>
      <c r="AY1886" s="18" t="s">
        <v>175</v>
      </c>
      <c r="BE1886" s="204">
        <f t="shared" si="24"/>
        <v>0</v>
      </c>
      <c r="BF1886" s="204">
        <f t="shared" si="25"/>
        <v>0</v>
      </c>
      <c r="BG1886" s="204">
        <f t="shared" si="26"/>
        <v>0</v>
      </c>
      <c r="BH1886" s="204">
        <f t="shared" si="27"/>
        <v>0</v>
      </c>
      <c r="BI1886" s="204">
        <f t="shared" si="28"/>
        <v>0</v>
      </c>
      <c r="BJ1886" s="18" t="s">
        <v>83</v>
      </c>
      <c r="BK1886" s="204">
        <f t="shared" si="29"/>
        <v>0</v>
      </c>
      <c r="BL1886" s="18" t="s">
        <v>309</v>
      </c>
      <c r="BM1886" s="203" t="s">
        <v>1817</v>
      </c>
    </row>
    <row r="1887" spans="1:65" s="2" customFormat="1" ht="37.9" customHeight="1">
      <c r="A1887" s="35"/>
      <c r="B1887" s="36"/>
      <c r="C1887" s="192" t="s">
        <v>1818</v>
      </c>
      <c r="D1887" s="192" t="s">
        <v>178</v>
      </c>
      <c r="E1887" s="193" t="s">
        <v>1819</v>
      </c>
      <c r="F1887" s="194" t="s">
        <v>1820</v>
      </c>
      <c r="G1887" s="195" t="s">
        <v>1527</v>
      </c>
      <c r="H1887" s="196">
        <v>1</v>
      </c>
      <c r="I1887" s="197"/>
      <c r="J1887" s="198">
        <f t="shared" si="20"/>
        <v>0</v>
      </c>
      <c r="K1887" s="194" t="s">
        <v>1</v>
      </c>
      <c r="L1887" s="40"/>
      <c r="M1887" s="199" t="s">
        <v>1</v>
      </c>
      <c r="N1887" s="200" t="s">
        <v>41</v>
      </c>
      <c r="O1887" s="72"/>
      <c r="P1887" s="201">
        <f t="shared" si="21"/>
        <v>0</v>
      </c>
      <c r="Q1887" s="201">
        <v>0</v>
      </c>
      <c r="R1887" s="201">
        <f t="shared" si="22"/>
        <v>0</v>
      </c>
      <c r="S1887" s="201">
        <v>0</v>
      </c>
      <c r="T1887" s="202">
        <f t="shared" si="23"/>
        <v>0</v>
      </c>
      <c r="U1887" s="35"/>
      <c r="V1887" s="35"/>
      <c r="W1887" s="35"/>
      <c r="X1887" s="35"/>
      <c r="Y1887" s="35"/>
      <c r="Z1887" s="35"/>
      <c r="AA1887" s="35"/>
      <c r="AB1887" s="35"/>
      <c r="AC1887" s="35"/>
      <c r="AD1887" s="35"/>
      <c r="AE1887" s="35"/>
      <c r="AR1887" s="203" t="s">
        <v>309</v>
      </c>
      <c r="AT1887" s="203" t="s">
        <v>178</v>
      </c>
      <c r="AU1887" s="203" t="s">
        <v>176</v>
      </c>
      <c r="AY1887" s="18" t="s">
        <v>175</v>
      </c>
      <c r="BE1887" s="204">
        <f t="shared" si="24"/>
        <v>0</v>
      </c>
      <c r="BF1887" s="204">
        <f t="shared" si="25"/>
        <v>0</v>
      </c>
      <c r="BG1887" s="204">
        <f t="shared" si="26"/>
        <v>0</v>
      </c>
      <c r="BH1887" s="204">
        <f t="shared" si="27"/>
        <v>0</v>
      </c>
      <c r="BI1887" s="204">
        <f t="shared" si="28"/>
        <v>0</v>
      </c>
      <c r="BJ1887" s="18" t="s">
        <v>83</v>
      </c>
      <c r="BK1887" s="204">
        <f t="shared" si="29"/>
        <v>0</v>
      </c>
      <c r="BL1887" s="18" t="s">
        <v>309</v>
      </c>
      <c r="BM1887" s="203" t="s">
        <v>1821</v>
      </c>
    </row>
    <row r="1888" spans="1:65" s="2" customFormat="1" ht="33" customHeight="1">
      <c r="A1888" s="35"/>
      <c r="B1888" s="36"/>
      <c r="C1888" s="192" t="s">
        <v>1822</v>
      </c>
      <c r="D1888" s="192" t="s">
        <v>178</v>
      </c>
      <c r="E1888" s="193" t="s">
        <v>1823</v>
      </c>
      <c r="F1888" s="194" t="s">
        <v>1824</v>
      </c>
      <c r="G1888" s="195" t="s">
        <v>1527</v>
      </c>
      <c r="H1888" s="196">
        <v>2</v>
      </c>
      <c r="I1888" s="197"/>
      <c r="J1888" s="198">
        <f t="shared" si="20"/>
        <v>0</v>
      </c>
      <c r="K1888" s="194" t="s">
        <v>1</v>
      </c>
      <c r="L1888" s="40"/>
      <c r="M1888" s="199" t="s">
        <v>1</v>
      </c>
      <c r="N1888" s="200" t="s">
        <v>41</v>
      </c>
      <c r="O1888" s="72"/>
      <c r="P1888" s="201">
        <f t="shared" si="21"/>
        <v>0</v>
      </c>
      <c r="Q1888" s="201">
        <v>0</v>
      </c>
      <c r="R1888" s="201">
        <f t="shared" si="22"/>
        <v>0</v>
      </c>
      <c r="S1888" s="201">
        <v>0</v>
      </c>
      <c r="T1888" s="202">
        <f t="shared" si="23"/>
        <v>0</v>
      </c>
      <c r="U1888" s="35"/>
      <c r="V1888" s="35"/>
      <c r="W1888" s="35"/>
      <c r="X1888" s="35"/>
      <c r="Y1888" s="35"/>
      <c r="Z1888" s="35"/>
      <c r="AA1888" s="35"/>
      <c r="AB1888" s="35"/>
      <c r="AC1888" s="35"/>
      <c r="AD1888" s="35"/>
      <c r="AE1888" s="35"/>
      <c r="AR1888" s="203" t="s">
        <v>309</v>
      </c>
      <c r="AT1888" s="203" t="s">
        <v>178</v>
      </c>
      <c r="AU1888" s="203" t="s">
        <v>176</v>
      </c>
      <c r="AY1888" s="18" t="s">
        <v>175</v>
      </c>
      <c r="BE1888" s="204">
        <f t="shared" si="24"/>
        <v>0</v>
      </c>
      <c r="BF1888" s="204">
        <f t="shared" si="25"/>
        <v>0</v>
      </c>
      <c r="BG1888" s="204">
        <f t="shared" si="26"/>
        <v>0</v>
      </c>
      <c r="BH1888" s="204">
        <f t="shared" si="27"/>
        <v>0</v>
      </c>
      <c r="BI1888" s="204">
        <f t="shared" si="28"/>
        <v>0</v>
      </c>
      <c r="BJ1888" s="18" t="s">
        <v>83</v>
      </c>
      <c r="BK1888" s="204">
        <f t="shared" si="29"/>
        <v>0</v>
      </c>
      <c r="BL1888" s="18" t="s">
        <v>309</v>
      </c>
      <c r="BM1888" s="203" t="s">
        <v>1825</v>
      </c>
    </row>
    <row r="1889" spans="1:65" s="2" customFormat="1" ht="37.9" customHeight="1">
      <c r="A1889" s="35"/>
      <c r="B1889" s="36"/>
      <c r="C1889" s="192" t="s">
        <v>1826</v>
      </c>
      <c r="D1889" s="192" t="s">
        <v>178</v>
      </c>
      <c r="E1889" s="193" t="s">
        <v>1827</v>
      </c>
      <c r="F1889" s="194" t="s">
        <v>1828</v>
      </c>
      <c r="G1889" s="195" t="s">
        <v>1527</v>
      </c>
      <c r="H1889" s="196">
        <v>1</v>
      </c>
      <c r="I1889" s="197"/>
      <c r="J1889" s="198">
        <f t="shared" si="20"/>
        <v>0</v>
      </c>
      <c r="K1889" s="194" t="s">
        <v>1</v>
      </c>
      <c r="L1889" s="40"/>
      <c r="M1889" s="199" t="s">
        <v>1</v>
      </c>
      <c r="N1889" s="200" t="s">
        <v>41</v>
      </c>
      <c r="O1889" s="72"/>
      <c r="P1889" s="201">
        <f t="shared" si="21"/>
        <v>0</v>
      </c>
      <c r="Q1889" s="201">
        <v>0</v>
      </c>
      <c r="R1889" s="201">
        <f t="shared" si="22"/>
        <v>0</v>
      </c>
      <c r="S1889" s="201">
        <v>0</v>
      </c>
      <c r="T1889" s="202">
        <f t="shared" si="23"/>
        <v>0</v>
      </c>
      <c r="U1889" s="35"/>
      <c r="V1889" s="35"/>
      <c r="W1889" s="35"/>
      <c r="X1889" s="35"/>
      <c r="Y1889" s="35"/>
      <c r="Z1889" s="35"/>
      <c r="AA1889" s="35"/>
      <c r="AB1889" s="35"/>
      <c r="AC1889" s="35"/>
      <c r="AD1889" s="35"/>
      <c r="AE1889" s="35"/>
      <c r="AR1889" s="203" t="s">
        <v>309</v>
      </c>
      <c r="AT1889" s="203" t="s">
        <v>178</v>
      </c>
      <c r="AU1889" s="203" t="s">
        <v>176</v>
      </c>
      <c r="AY1889" s="18" t="s">
        <v>175</v>
      </c>
      <c r="BE1889" s="204">
        <f t="shared" si="24"/>
        <v>0</v>
      </c>
      <c r="BF1889" s="204">
        <f t="shared" si="25"/>
        <v>0</v>
      </c>
      <c r="BG1889" s="204">
        <f t="shared" si="26"/>
        <v>0</v>
      </c>
      <c r="BH1889" s="204">
        <f t="shared" si="27"/>
        <v>0</v>
      </c>
      <c r="BI1889" s="204">
        <f t="shared" si="28"/>
        <v>0</v>
      </c>
      <c r="BJ1889" s="18" t="s">
        <v>83</v>
      </c>
      <c r="BK1889" s="204">
        <f t="shared" si="29"/>
        <v>0</v>
      </c>
      <c r="BL1889" s="18" t="s">
        <v>309</v>
      </c>
      <c r="BM1889" s="203" t="s">
        <v>1829</v>
      </c>
    </row>
    <row r="1890" spans="1:65" s="2" customFormat="1" ht="37.9" customHeight="1">
      <c r="A1890" s="35"/>
      <c r="B1890" s="36"/>
      <c r="C1890" s="192" t="s">
        <v>1830</v>
      </c>
      <c r="D1890" s="192" t="s">
        <v>178</v>
      </c>
      <c r="E1890" s="193" t="s">
        <v>1831</v>
      </c>
      <c r="F1890" s="194" t="s">
        <v>1832</v>
      </c>
      <c r="G1890" s="195" t="s">
        <v>1527</v>
      </c>
      <c r="H1890" s="196">
        <v>1</v>
      </c>
      <c r="I1890" s="197"/>
      <c r="J1890" s="198">
        <f t="shared" si="20"/>
        <v>0</v>
      </c>
      <c r="K1890" s="194" t="s">
        <v>1</v>
      </c>
      <c r="L1890" s="40"/>
      <c r="M1890" s="199" t="s">
        <v>1</v>
      </c>
      <c r="N1890" s="200" t="s">
        <v>41</v>
      </c>
      <c r="O1890" s="72"/>
      <c r="P1890" s="201">
        <f t="shared" si="21"/>
        <v>0</v>
      </c>
      <c r="Q1890" s="201">
        <v>0</v>
      </c>
      <c r="R1890" s="201">
        <f t="shared" si="22"/>
        <v>0</v>
      </c>
      <c r="S1890" s="201">
        <v>0</v>
      </c>
      <c r="T1890" s="202">
        <f t="shared" si="23"/>
        <v>0</v>
      </c>
      <c r="U1890" s="35"/>
      <c r="V1890" s="35"/>
      <c r="W1890" s="35"/>
      <c r="X1890" s="35"/>
      <c r="Y1890" s="35"/>
      <c r="Z1890" s="35"/>
      <c r="AA1890" s="35"/>
      <c r="AB1890" s="35"/>
      <c r="AC1890" s="35"/>
      <c r="AD1890" s="35"/>
      <c r="AE1890" s="35"/>
      <c r="AR1890" s="203" t="s">
        <v>309</v>
      </c>
      <c r="AT1890" s="203" t="s">
        <v>178</v>
      </c>
      <c r="AU1890" s="203" t="s">
        <v>176</v>
      </c>
      <c r="AY1890" s="18" t="s">
        <v>175</v>
      </c>
      <c r="BE1890" s="204">
        <f t="shared" si="24"/>
        <v>0</v>
      </c>
      <c r="BF1890" s="204">
        <f t="shared" si="25"/>
        <v>0</v>
      </c>
      <c r="BG1890" s="204">
        <f t="shared" si="26"/>
        <v>0</v>
      </c>
      <c r="BH1890" s="204">
        <f t="shared" si="27"/>
        <v>0</v>
      </c>
      <c r="BI1890" s="204">
        <f t="shared" si="28"/>
        <v>0</v>
      </c>
      <c r="BJ1890" s="18" t="s">
        <v>83</v>
      </c>
      <c r="BK1890" s="204">
        <f t="shared" si="29"/>
        <v>0</v>
      </c>
      <c r="BL1890" s="18" t="s">
        <v>309</v>
      </c>
      <c r="BM1890" s="203" t="s">
        <v>1833</v>
      </c>
    </row>
    <row r="1891" spans="1:65" s="2" customFormat="1" ht="24.2" customHeight="1">
      <c r="A1891" s="35"/>
      <c r="B1891" s="36"/>
      <c r="C1891" s="192" t="s">
        <v>1834</v>
      </c>
      <c r="D1891" s="192" t="s">
        <v>178</v>
      </c>
      <c r="E1891" s="193" t="s">
        <v>1835</v>
      </c>
      <c r="F1891" s="194" t="s">
        <v>1836</v>
      </c>
      <c r="G1891" s="195" t="s">
        <v>578</v>
      </c>
      <c r="H1891" s="196">
        <v>1</v>
      </c>
      <c r="I1891" s="197"/>
      <c r="J1891" s="198">
        <f t="shared" si="20"/>
        <v>0</v>
      </c>
      <c r="K1891" s="194" t="s">
        <v>1</v>
      </c>
      <c r="L1891" s="40"/>
      <c r="M1891" s="199" t="s">
        <v>1</v>
      </c>
      <c r="N1891" s="200" t="s">
        <v>41</v>
      </c>
      <c r="O1891" s="72"/>
      <c r="P1891" s="201">
        <f t="shared" si="21"/>
        <v>0</v>
      </c>
      <c r="Q1891" s="201">
        <v>0</v>
      </c>
      <c r="R1891" s="201">
        <f t="shared" si="22"/>
        <v>0</v>
      </c>
      <c r="S1891" s="201">
        <v>0</v>
      </c>
      <c r="T1891" s="202">
        <f t="shared" si="23"/>
        <v>0</v>
      </c>
      <c r="U1891" s="35"/>
      <c r="V1891" s="35"/>
      <c r="W1891" s="35"/>
      <c r="X1891" s="35"/>
      <c r="Y1891" s="35"/>
      <c r="Z1891" s="35"/>
      <c r="AA1891" s="35"/>
      <c r="AB1891" s="35"/>
      <c r="AC1891" s="35"/>
      <c r="AD1891" s="35"/>
      <c r="AE1891" s="35"/>
      <c r="AR1891" s="203" t="s">
        <v>309</v>
      </c>
      <c r="AT1891" s="203" t="s">
        <v>178</v>
      </c>
      <c r="AU1891" s="203" t="s">
        <v>176</v>
      </c>
      <c r="AY1891" s="18" t="s">
        <v>175</v>
      </c>
      <c r="BE1891" s="204">
        <f t="shared" si="24"/>
        <v>0</v>
      </c>
      <c r="BF1891" s="204">
        <f t="shared" si="25"/>
        <v>0</v>
      </c>
      <c r="BG1891" s="204">
        <f t="shared" si="26"/>
        <v>0</v>
      </c>
      <c r="BH1891" s="204">
        <f t="shared" si="27"/>
        <v>0</v>
      </c>
      <c r="BI1891" s="204">
        <f t="shared" si="28"/>
        <v>0</v>
      </c>
      <c r="BJ1891" s="18" t="s">
        <v>83</v>
      </c>
      <c r="BK1891" s="204">
        <f t="shared" si="29"/>
        <v>0</v>
      </c>
      <c r="BL1891" s="18" t="s">
        <v>309</v>
      </c>
      <c r="BM1891" s="203" t="s">
        <v>1837</v>
      </c>
    </row>
    <row r="1892" spans="1:65" s="2" customFormat="1" ht="37.9" customHeight="1">
      <c r="A1892" s="35"/>
      <c r="B1892" s="36"/>
      <c r="C1892" s="192" t="s">
        <v>1838</v>
      </c>
      <c r="D1892" s="192" t="s">
        <v>178</v>
      </c>
      <c r="E1892" s="193" t="s">
        <v>1839</v>
      </c>
      <c r="F1892" s="194" t="s">
        <v>1840</v>
      </c>
      <c r="G1892" s="195" t="s">
        <v>1527</v>
      </c>
      <c r="H1892" s="196">
        <v>1</v>
      </c>
      <c r="I1892" s="197"/>
      <c r="J1892" s="198">
        <f t="shared" si="20"/>
        <v>0</v>
      </c>
      <c r="K1892" s="194" t="s">
        <v>1</v>
      </c>
      <c r="L1892" s="40"/>
      <c r="M1892" s="199" t="s">
        <v>1</v>
      </c>
      <c r="N1892" s="200" t="s">
        <v>41</v>
      </c>
      <c r="O1892" s="72"/>
      <c r="P1892" s="201">
        <f t="shared" si="21"/>
        <v>0</v>
      </c>
      <c r="Q1892" s="201">
        <v>0</v>
      </c>
      <c r="R1892" s="201">
        <f t="shared" si="22"/>
        <v>0</v>
      </c>
      <c r="S1892" s="201">
        <v>0</v>
      </c>
      <c r="T1892" s="202">
        <f t="shared" si="23"/>
        <v>0</v>
      </c>
      <c r="U1892" s="35"/>
      <c r="V1892" s="35"/>
      <c r="W1892" s="35"/>
      <c r="X1892" s="35"/>
      <c r="Y1892" s="35"/>
      <c r="Z1892" s="35"/>
      <c r="AA1892" s="35"/>
      <c r="AB1892" s="35"/>
      <c r="AC1892" s="35"/>
      <c r="AD1892" s="35"/>
      <c r="AE1892" s="35"/>
      <c r="AR1892" s="203" t="s">
        <v>309</v>
      </c>
      <c r="AT1892" s="203" t="s">
        <v>178</v>
      </c>
      <c r="AU1892" s="203" t="s">
        <v>176</v>
      </c>
      <c r="AY1892" s="18" t="s">
        <v>175</v>
      </c>
      <c r="BE1892" s="204">
        <f t="shared" si="24"/>
        <v>0</v>
      </c>
      <c r="BF1892" s="204">
        <f t="shared" si="25"/>
        <v>0</v>
      </c>
      <c r="BG1892" s="204">
        <f t="shared" si="26"/>
        <v>0</v>
      </c>
      <c r="BH1892" s="204">
        <f t="shared" si="27"/>
        <v>0</v>
      </c>
      <c r="BI1892" s="204">
        <f t="shared" si="28"/>
        <v>0</v>
      </c>
      <c r="BJ1892" s="18" t="s">
        <v>83</v>
      </c>
      <c r="BK1892" s="204">
        <f t="shared" si="29"/>
        <v>0</v>
      </c>
      <c r="BL1892" s="18" t="s">
        <v>309</v>
      </c>
      <c r="BM1892" s="203" t="s">
        <v>1841</v>
      </c>
    </row>
    <row r="1893" spans="1:65" s="2" customFormat="1" ht="37.9" customHeight="1">
      <c r="A1893" s="35"/>
      <c r="B1893" s="36"/>
      <c r="C1893" s="192" t="s">
        <v>1842</v>
      </c>
      <c r="D1893" s="192" t="s">
        <v>178</v>
      </c>
      <c r="E1893" s="193" t="s">
        <v>1843</v>
      </c>
      <c r="F1893" s="194" t="s">
        <v>1844</v>
      </c>
      <c r="G1893" s="195" t="s">
        <v>1527</v>
      </c>
      <c r="H1893" s="196">
        <v>1</v>
      </c>
      <c r="I1893" s="197"/>
      <c r="J1893" s="198">
        <f t="shared" si="20"/>
        <v>0</v>
      </c>
      <c r="K1893" s="194" t="s">
        <v>1</v>
      </c>
      <c r="L1893" s="40"/>
      <c r="M1893" s="199" t="s">
        <v>1</v>
      </c>
      <c r="N1893" s="200" t="s">
        <v>41</v>
      </c>
      <c r="O1893" s="72"/>
      <c r="P1893" s="201">
        <f t="shared" si="21"/>
        <v>0</v>
      </c>
      <c r="Q1893" s="201">
        <v>0</v>
      </c>
      <c r="R1893" s="201">
        <f t="shared" si="22"/>
        <v>0</v>
      </c>
      <c r="S1893" s="201">
        <v>0</v>
      </c>
      <c r="T1893" s="202">
        <f t="shared" si="23"/>
        <v>0</v>
      </c>
      <c r="U1893" s="35"/>
      <c r="V1893" s="35"/>
      <c r="W1893" s="35"/>
      <c r="X1893" s="35"/>
      <c r="Y1893" s="35"/>
      <c r="Z1893" s="35"/>
      <c r="AA1893" s="35"/>
      <c r="AB1893" s="35"/>
      <c r="AC1893" s="35"/>
      <c r="AD1893" s="35"/>
      <c r="AE1893" s="35"/>
      <c r="AR1893" s="203" t="s">
        <v>309</v>
      </c>
      <c r="AT1893" s="203" t="s">
        <v>178</v>
      </c>
      <c r="AU1893" s="203" t="s">
        <v>176</v>
      </c>
      <c r="AY1893" s="18" t="s">
        <v>175</v>
      </c>
      <c r="BE1893" s="204">
        <f t="shared" si="24"/>
        <v>0</v>
      </c>
      <c r="BF1893" s="204">
        <f t="shared" si="25"/>
        <v>0</v>
      </c>
      <c r="BG1893" s="204">
        <f t="shared" si="26"/>
        <v>0</v>
      </c>
      <c r="BH1893" s="204">
        <f t="shared" si="27"/>
        <v>0</v>
      </c>
      <c r="BI1893" s="204">
        <f t="shared" si="28"/>
        <v>0</v>
      </c>
      <c r="BJ1893" s="18" t="s">
        <v>83</v>
      </c>
      <c r="BK1893" s="204">
        <f t="shared" si="29"/>
        <v>0</v>
      </c>
      <c r="BL1893" s="18" t="s">
        <v>309</v>
      </c>
      <c r="BM1893" s="203" t="s">
        <v>1845</v>
      </c>
    </row>
    <row r="1894" spans="1:65" s="2" customFormat="1" ht="33" customHeight="1">
      <c r="A1894" s="35"/>
      <c r="B1894" s="36"/>
      <c r="C1894" s="192" t="s">
        <v>1846</v>
      </c>
      <c r="D1894" s="192" t="s">
        <v>178</v>
      </c>
      <c r="E1894" s="193" t="s">
        <v>1847</v>
      </c>
      <c r="F1894" s="194" t="s">
        <v>1848</v>
      </c>
      <c r="G1894" s="195" t="s">
        <v>1527</v>
      </c>
      <c r="H1894" s="196">
        <v>1</v>
      </c>
      <c r="I1894" s="197"/>
      <c r="J1894" s="198">
        <f t="shared" si="20"/>
        <v>0</v>
      </c>
      <c r="K1894" s="194" t="s">
        <v>1</v>
      </c>
      <c r="L1894" s="40"/>
      <c r="M1894" s="199" t="s">
        <v>1</v>
      </c>
      <c r="N1894" s="200" t="s">
        <v>41</v>
      </c>
      <c r="O1894" s="72"/>
      <c r="P1894" s="201">
        <f t="shared" si="21"/>
        <v>0</v>
      </c>
      <c r="Q1894" s="201">
        <v>0</v>
      </c>
      <c r="R1894" s="201">
        <f t="shared" si="22"/>
        <v>0</v>
      </c>
      <c r="S1894" s="201">
        <v>0</v>
      </c>
      <c r="T1894" s="202">
        <f t="shared" si="23"/>
        <v>0</v>
      </c>
      <c r="U1894" s="35"/>
      <c r="V1894" s="35"/>
      <c r="W1894" s="35"/>
      <c r="X1894" s="35"/>
      <c r="Y1894" s="35"/>
      <c r="Z1894" s="35"/>
      <c r="AA1894" s="35"/>
      <c r="AB1894" s="35"/>
      <c r="AC1894" s="35"/>
      <c r="AD1894" s="35"/>
      <c r="AE1894" s="35"/>
      <c r="AR1894" s="203" t="s">
        <v>309</v>
      </c>
      <c r="AT1894" s="203" t="s">
        <v>178</v>
      </c>
      <c r="AU1894" s="203" t="s">
        <v>176</v>
      </c>
      <c r="AY1894" s="18" t="s">
        <v>175</v>
      </c>
      <c r="BE1894" s="204">
        <f t="shared" si="24"/>
        <v>0</v>
      </c>
      <c r="BF1894" s="204">
        <f t="shared" si="25"/>
        <v>0</v>
      </c>
      <c r="BG1894" s="204">
        <f t="shared" si="26"/>
        <v>0</v>
      </c>
      <c r="BH1894" s="204">
        <f t="shared" si="27"/>
        <v>0</v>
      </c>
      <c r="BI1894" s="204">
        <f t="shared" si="28"/>
        <v>0</v>
      </c>
      <c r="BJ1894" s="18" t="s">
        <v>83</v>
      </c>
      <c r="BK1894" s="204">
        <f t="shared" si="29"/>
        <v>0</v>
      </c>
      <c r="BL1894" s="18" t="s">
        <v>309</v>
      </c>
      <c r="BM1894" s="203" t="s">
        <v>1849</v>
      </c>
    </row>
    <row r="1895" spans="1:65" s="2" customFormat="1" ht="44.25" customHeight="1">
      <c r="A1895" s="35"/>
      <c r="B1895" s="36"/>
      <c r="C1895" s="192" t="s">
        <v>1850</v>
      </c>
      <c r="D1895" s="192" t="s">
        <v>178</v>
      </c>
      <c r="E1895" s="193" t="s">
        <v>1851</v>
      </c>
      <c r="F1895" s="194" t="s">
        <v>1852</v>
      </c>
      <c r="G1895" s="195" t="s">
        <v>1527</v>
      </c>
      <c r="H1895" s="196">
        <v>1</v>
      </c>
      <c r="I1895" s="197"/>
      <c r="J1895" s="198">
        <f t="shared" si="20"/>
        <v>0</v>
      </c>
      <c r="K1895" s="194" t="s">
        <v>1</v>
      </c>
      <c r="L1895" s="40"/>
      <c r="M1895" s="199" t="s">
        <v>1</v>
      </c>
      <c r="N1895" s="200" t="s">
        <v>41</v>
      </c>
      <c r="O1895" s="72"/>
      <c r="P1895" s="201">
        <f t="shared" si="21"/>
        <v>0</v>
      </c>
      <c r="Q1895" s="201">
        <v>0</v>
      </c>
      <c r="R1895" s="201">
        <f t="shared" si="22"/>
        <v>0</v>
      </c>
      <c r="S1895" s="201">
        <v>0</v>
      </c>
      <c r="T1895" s="202">
        <f t="shared" si="23"/>
        <v>0</v>
      </c>
      <c r="U1895" s="35"/>
      <c r="V1895" s="35"/>
      <c r="W1895" s="35"/>
      <c r="X1895" s="35"/>
      <c r="Y1895" s="35"/>
      <c r="Z1895" s="35"/>
      <c r="AA1895" s="35"/>
      <c r="AB1895" s="35"/>
      <c r="AC1895" s="35"/>
      <c r="AD1895" s="35"/>
      <c r="AE1895" s="35"/>
      <c r="AR1895" s="203" t="s">
        <v>309</v>
      </c>
      <c r="AT1895" s="203" t="s">
        <v>178</v>
      </c>
      <c r="AU1895" s="203" t="s">
        <v>176</v>
      </c>
      <c r="AY1895" s="18" t="s">
        <v>175</v>
      </c>
      <c r="BE1895" s="204">
        <f t="shared" si="24"/>
        <v>0</v>
      </c>
      <c r="BF1895" s="204">
        <f t="shared" si="25"/>
        <v>0</v>
      </c>
      <c r="BG1895" s="204">
        <f t="shared" si="26"/>
        <v>0</v>
      </c>
      <c r="BH1895" s="204">
        <f t="shared" si="27"/>
        <v>0</v>
      </c>
      <c r="BI1895" s="204">
        <f t="shared" si="28"/>
        <v>0</v>
      </c>
      <c r="BJ1895" s="18" t="s">
        <v>83</v>
      </c>
      <c r="BK1895" s="204">
        <f t="shared" si="29"/>
        <v>0</v>
      </c>
      <c r="BL1895" s="18" t="s">
        <v>309</v>
      </c>
      <c r="BM1895" s="203" t="s">
        <v>1853</v>
      </c>
    </row>
    <row r="1896" spans="1:65" s="2" customFormat="1" ht="44.25" customHeight="1">
      <c r="A1896" s="35"/>
      <c r="B1896" s="36"/>
      <c r="C1896" s="192" t="s">
        <v>1854</v>
      </c>
      <c r="D1896" s="192" t="s">
        <v>178</v>
      </c>
      <c r="E1896" s="193" t="s">
        <v>1855</v>
      </c>
      <c r="F1896" s="194" t="s">
        <v>1856</v>
      </c>
      <c r="G1896" s="195" t="s">
        <v>1527</v>
      </c>
      <c r="H1896" s="196">
        <v>1</v>
      </c>
      <c r="I1896" s="197"/>
      <c r="J1896" s="198">
        <f t="shared" si="20"/>
        <v>0</v>
      </c>
      <c r="K1896" s="194" t="s">
        <v>1</v>
      </c>
      <c r="L1896" s="40"/>
      <c r="M1896" s="199" t="s">
        <v>1</v>
      </c>
      <c r="N1896" s="200" t="s">
        <v>41</v>
      </c>
      <c r="O1896" s="72"/>
      <c r="P1896" s="201">
        <f t="shared" si="21"/>
        <v>0</v>
      </c>
      <c r="Q1896" s="201">
        <v>0</v>
      </c>
      <c r="R1896" s="201">
        <f t="shared" si="22"/>
        <v>0</v>
      </c>
      <c r="S1896" s="201">
        <v>0</v>
      </c>
      <c r="T1896" s="202">
        <f t="shared" si="23"/>
        <v>0</v>
      </c>
      <c r="U1896" s="35"/>
      <c r="V1896" s="35"/>
      <c r="W1896" s="35"/>
      <c r="X1896" s="35"/>
      <c r="Y1896" s="35"/>
      <c r="Z1896" s="35"/>
      <c r="AA1896" s="35"/>
      <c r="AB1896" s="35"/>
      <c r="AC1896" s="35"/>
      <c r="AD1896" s="35"/>
      <c r="AE1896" s="35"/>
      <c r="AR1896" s="203" t="s">
        <v>309</v>
      </c>
      <c r="AT1896" s="203" t="s">
        <v>178</v>
      </c>
      <c r="AU1896" s="203" t="s">
        <v>176</v>
      </c>
      <c r="AY1896" s="18" t="s">
        <v>175</v>
      </c>
      <c r="BE1896" s="204">
        <f t="shared" si="24"/>
        <v>0</v>
      </c>
      <c r="BF1896" s="204">
        <f t="shared" si="25"/>
        <v>0</v>
      </c>
      <c r="BG1896" s="204">
        <f t="shared" si="26"/>
        <v>0</v>
      </c>
      <c r="BH1896" s="204">
        <f t="shared" si="27"/>
        <v>0</v>
      </c>
      <c r="BI1896" s="204">
        <f t="shared" si="28"/>
        <v>0</v>
      </c>
      <c r="BJ1896" s="18" t="s">
        <v>83</v>
      </c>
      <c r="BK1896" s="204">
        <f t="shared" si="29"/>
        <v>0</v>
      </c>
      <c r="BL1896" s="18" t="s">
        <v>309</v>
      </c>
      <c r="BM1896" s="203" t="s">
        <v>1857</v>
      </c>
    </row>
    <row r="1897" spans="1:65" s="2" customFormat="1" ht="37.9" customHeight="1">
      <c r="A1897" s="35"/>
      <c r="B1897" s="36"/>
      <c r="C1897" s="192" t="s">
        <v>1858</v>
      </c>
      <c r="D1897" s="192" t="s">
        <v>178</v>
      </c>
      <c r="E1897" s="193" t="s">
        <v>1859</v>
      </c>
      <c r="F1897" s="194" t="s">
        <v>1860</v>
      </c>
      <c r="G1897" s="195" t="s">
        <v>1527</v>
      </c>
      <c r="H1897" s="196">
        <v>1</v>
      </c>
      <c r="I1897" s="197"/>
      <c r="J1897" s="198">
        <f t="shared" si="20"/>
        <v>0</v>
      </c>
      <c r="K1897" s="194" t="s">
        <v>1</v>
      </c>
      <c r="L1897" s="40"/>
      <c r="M1897" s="199" t="s">
        <v>1</v>
      </c>
      <c r="N1897" s="200" t="s">
        <v>41</v>
      </c>
      <c r="O1897" s="72"/>
      <c r="P1897" s="201">
        <f t="shared" si="21"/>
        <v>0</v>
      </c>
      <c r="Q1897" s="201">
        <v>0</v>
      </c>
      <c r="R1897" s="201">
        <f t="shared" si="22"/>
        <v>0</v>
      </c>
      <c r="S1897" s="201">
        <v>0</v>
      </c>
      <c r="T1897" s="202">
        <f t="shared" si="23"/>
        <v>0</v>
      </c>
      <c r="U1897" s="35"/>
      <c r="V1897" s="35"/>
      <c r="W1897" s="35"/>
      <c r="X1897" s="35"/>
      <c r="Y1897" s="35"/>
      <c r="Z1897" s="35"/>
      <c r="AA1897" s="35"/>
      <c r="AB1897" s="35"/>
      <c r="AC1897" s="35"/>
      <c r="AD1897" s="35"/>
      <c r="AE1897" s="35"/>
      <c r="AR1897" s="203" t="s">
        <v>309</v>
      </c>
      <c r="AT1897" s="203" t="s">
        <v>178</v>
      </c>
      <c r="AU1897" s="203" t="s">
        <v>176</v>
      </c>
      <c r="AY1897" s="18" t="s">
        <v>175</v>
      </c>
      <c r="BE1897" s="204">
        <f t="shared" si="24"/>
        <v>0</v>
      </c>
      <c r="BF1897" s="204">
        <f t="shared" si="25"/>
        <v>0</v>
      </c>
      <c r="BG1897" s="204">
        <f t="shared" si="26"/>
        <v>0</v>
      </c>
      <c r="BH1897" s="204">
        <f t="shared" si="27"/>
        <v>0</v>
      </c>
      <c r="BI1897" s="204">
        <f t="shared" si="28"/>
        <v>0</v>
      </c>
      <c r="BJ1897" s="18" t="s">
        <v>83</v>
      </c>
      <c r="BK1897" s="204">
        <f t="shared" si="29"/>
        <v>0</v>
      </c>
      <c r="BL1897" s="18" t="s">
        <v>309</v>
      </c>
      <c r="BM1897" s="203" t="s">
        <v>1861</v>
      </c>
    </row>
    <row r="1898" spans="1:65" s="2" customFormat="1" ht="44.25" customHeight="1">
      <c r="A1898" s="35"/>
      <c r="B1898" s="36"/>
      <c r="C1898" s="192" t="s">
        <v>1862</v>
      </c>
      <c r="D1898" s="192" t="s">
        <v>178</v>
      </c>
      <c r="E1898" s="193" t="s">
        <v>1863</v>
      </c>
      <c r="F1898" s="194" t="s">
        <v>1864</v>
      </c>
      <c r="G1898" s="195" t="s">
        <v>1527</v>
      </c>
      <c r="H1898" s="196">
        <v>1</v>
      </c>
      <c r="I1898" s="197"/>
      <c r="J1898" s="198">
        <f t="shared" si="20"/>
        <v>0</v>
      </c>
      <c r="K1898" s="194" t="s">
        <v>1</v>
      </c>
      <c r="L1898" s="40"/>
      <c r="M1898" s="199" t="s">
        <v>1</v>
      </c>
      <c r="N1898" s="200" t="s">
        <v>41</v>
      </c>
      <c r="O1898" s="72"/>
      <c r="P1898" s="201">
        <f t="shared" si="21"/>
        <v>0</v>
      </c>
      <c r="Q1898" s="201">
        <v>0</v>
      </c>
      <c r="R1898" s="201">
        <f t="shared" si="22"/>
        <v>0</v>
      </c>
      <c r="S1898" s="201">
        <v>0</v>
      </c>
      <c r="T1898" s="202">
        <f t="shared" si="23"/>
        <v>0</v>
      </c>
      <c r="U1898" s="35"/>
      <c r="V1898" s="35"/>
      <c r="W1898" s="35"/>
      <c r="X1898" s="35"/>
      <c r="Y1898" s="35"/>
      <c r="Z1898" s="35"/>
      <c r="AA1898" s="35"/>
      <c r="AB1898" s="35"/>
      <c r="AC1898" s="35"/>
      <c r="AD1898" s="35"/>
      <c r="AE1898" s="35"/>
      <c r="AR1898" s="203" t="s">
        <v>309</v>
      </c>
      <c r="AT1898" s="203" t="s">
        <v>178</v>
      </c>
      <c r="AU1898" s="203" t="s">
        <v>176</v>
      </c>
      <c r="AY1898" s="18" t="s">
        <v>175</v>
      </c>
      <c r="BE1898" s="204">
        <f t="shared" si="24"/>
        <v>0</v>
      </c>
      <c r="BF1898" s="204">
        <f t="shared" si="25"/>
        <v>0</v>
      </c>
      <c r="BG1898" s="204">
        <f t="shared" si="26"/>
        <v>0</v>
      </c>
      <c r="BH1898" s="204">
        <f t="shared" si="27"/>
        <v>0</v>
      </c>
      <c r="BI1898" s="204">
        <f t="shared" si="28"/>
        <v>0</v>
      </c>
      <c r="BJ1898" s="18" t="s">
        <v>83</v>
      </c>
      <c r="BK1898" s="204">
        <f t="shared" si="29"/>
        <v>0</v>
      </c>
      <c r="BL1898" s="18" t="s">
        <v>309</v>
      </c>
      <c r="BM1898" s="203" t="s">
        <v>1865</v>
      </c>
    </row>
    <row r="1899" spans="1:65" s="2" customFormat="1" ht="24.2" customHeight="1">
      <c r="A1899" s="35"/>
      <c r="B1899" s="36"/>
      <c r="C1899" s="192" t="s">
        <v>1866</v>
      </c>
      <c r="D1899" s="192" t="s">
        <v>178</v>
      </c>
      <c r="E1899" s="193" t="s">
        <v>1867</v>
      </c>
      <c r="F1899" s="194" t="s">
        <v>1868</v>
      </c>
      <c r="G1899" s="195" t="s">
        <v>1527</v>
      </c>
      <c r="H1899" s="196">
        <v>1</v>
      </c>
      <c r="I1899" s="197"/>
      <c r="J1899" s="198">
        <f t="shared" si="20"/>
        <v>0</v>
      </c>
      <c r="K1899" s="194" t="s">
        <v>1</v>
      </c>
      <c r="L1899" s="40"/>
      <c r="M1899" s="199" t="s">
        <v>1</v>
      </c>
      <c r="N1899" s="200" t="s">
        <v>41</v>
      </c>
      <c r="O1899" s="72"/>
      <c r="P1899" s="201">
        <f t="shared" si="21"/>
        <v>0</v>
      </c>
      <c r="Q1899" s="201">
        <v>0</v>
      </c>
      <c r="R1899" s="201">
        <f t="shared" si="22"/>
        <v>0</v>
      </c>
      <c r="S1899" s="201">
        <v>0</v>
      </c>
      <c r="T1899" s="202">
        <f t="shared" si="23"/>
        <v>0</v>
      </c>
      <c r="U1899" s="35"/>
      <c r="V1899" s="35"/>
      <c r="W1899" s="35"/>
      <c r="X1899" s="35"/>
      <c r="Y1899" s="35"/>
      <c r="Z1899" s="35"/>
      <c r="AA1899" s="35"/>
      <c r="AB1899" s="35"/>
      <c r="AC1899" s="35"/>
      <c r="AD1899" s="35"/>
      <c r="AE1899" s="35"/>
      <c r="AR1899" s="203" t="s">
        <v>309</v>
      </c>
      <c r="AT1899" s="203" t="s">
        <v>178</v>
      </c>
      <c r="AU1899" s="203" t="s">
        <v>176</v>
      </c>
      <c r="AY1899" s="18" t="s">
        <v>175</v>
      </c>
      <c r="BE1899" s="204">
        <f t="shared" si="24"/>
        <v>0</v>
      </c>
      <c r="BF1899" s="204">
        <f t="shared" si="25"/>
        <v>0</v>
      </c>
      <c r="BG1899" s="204">
        <f t="shared" si="26"/>
        <v>0</v>
      </c>
      <c r="BH1899" s="204">
        <f t="shared" si="27"/>
        <v>0</v>
      </c>
      <c r="BI1899" s="204">
        <f t="shared" si="28"/>
        <v>0</v>
      </c>
      <c r="BJ1899" s="18" t="s">
        <v>83</v>
      </c>
      <c r="BK1899" s="204">
        <f t="shared" si="29"/>
        <v>0</v>
      </c>
      <c r="BL1899" s="18" t="s">
        <v>309</v>
      </c>
      <c r="BM1899" s="203" t="s">
        <v>1869</v>
      </c>
    </row>
    <row r="1900" spans="1:65" s="2" customFormat="1" ht="37.9" customHeight="1">
      <c r="A1900" s="35"/>
      <c r="B1900" s="36"/>
      <c r="C1900" s="192" t="s">
        <v>1870</v>
      </c>
      <c r="D1900" s="192" t="s">
        <v>178</v>
      </c>
      <c r="E1900" s="193" t="s">
        <v>1871</v>
      </c>
      <c r="F1900" s="194" t="s">
        <v>1872</v>
      </c>
      <c r="G1900" s="195" t="s">
        <v>181</v>
      </c>
      <c r="H1900" s="196">
        <v>1</v>
      </c>
      <c r="I1900" s="197"/>
      <c r="J1900" s="198">
        <f t="shared" si="20"/>
        <v>0</v>
      </c>
      <c r="K1900" s="194" t="s">
        <v>1</v>
      </c>
      <c r="L1900" s="40"/>
      <c r="M1900" s="199" t="s">
        <v>1</v>
      </c>
      <c r="N1900" s="200" t="s">
        <v>41</v>
      </c>
      <c r="O1900" s="72"/>
      <c r="P1900" s="201">
        <f t="shared" si="21"/>
        <v>0</v>
      </c>
      <c r="Q1900" s="201">
        <v>0</v>
      </c>
      <c r="R1900" s="201">
        <f t="shared" si="22"/>
        <v>0</v>
      </c>
      <c r="S1900" s="201">
        <v>0</v>
      </c>
      <c r="T1900" s="202">
        <f t="shared" si="23"/>
        <v>0</v>
      </c>
      <c r="U1900" s="35"/>
      <c r="V1900" s="35"/>
      <c r="W1900" s="35"/>
      <c r="X1900" s="35"/>
      <c r="Y1900" s="35"/>
      <c r="Z1900" s="35"/>
      <c r="AA1900" s="35"/>
      <c r="AB1900" s="35"/>
      <c r="AC1900" s="35"/>
      <c r="AD1900" s="35"/>
      <c r="AE1900" s="35"/>
      <c r="AR1900" s="203" t="s">
        <v>309</v>
      </c>
      <c r="AT1900" s="203" t="s">
        <v>178</v>
      </c>
      <c r="AU1900" s="203" t="s">
        <v>176</v>
      </c>
      <c r="AY1900" s="18" t="s">
        <v>175</v>
      </c>
      <c r="BE1900" s="204">
        <f t="shared" si="24"/>
        <v>0</v>
      </c>
      <c r="BF1900" s="204">
        <f t="shared" si="25"/>
        <v>0</v>
      </c>
      <c r="BG1900" s="204">
        <f t="shared" si="26"/>
        <v>0</v>
      </c>
      <c r="BH1900" s="204">
        <f t="shared" si="27"/>
        <v>0</v>
      </c>
      <c r="BI1900" s="204">
        <f t="shared" si="28"/>
        <v>0</v>
      </c>
      <c r="BJ1900" s="18" t="s">
        <v>83</v>
      </c>
      <c r="BK1900" s="204">
        <f t="shared" si="29"/>
        <v>0</v>
      </c>
      <c r="BL1900" s="18" t="s">
        <v>309</v>
      </c>
      <c r="BM1900" s="203" t="s">
        <v>1873</v>
      </c>
    </row>
    <row r="1901" spans="1:65" s="12" customFormat="1" ht="20.85" customHeight="1">
      <c r="B1901" s="176"/>
      <c r="C1901" s="177"/>
      <c r="D1901" s="178" t="s">
        <v>75</v>
      </c>
      <c r="E1901" s="190" t="s">
        <v>1874</v>
      </c>
      <c r="F1901" s="190" t="s">
        <v>1875</v>
      </c>
      <c r="G1901" s="177"/>
      <c r="H1901" s="177"/>
      <c r="I1901" s="180"/>
      <c r="J1901" s="191">
        <f>BK1901</f>
        <v>0</v>
      </c>
      <c r="K1901" s="177"/>
      <c r="L1901" s="182"/>
      <c r="M1901" s="183"/>
      <c r="N1901" s="184"/>
      <c r="O1901" s="184"/>
      <c r="P1901" s="185">
        <f>SUM(P1902:P1903)</f>
        <v>0</v>
      </c>
      <c r="Q1901" s="184"/>
      <c r="R1901" s="185">
        <f>SUM(R1902:R1903)</f>
        <v>0</v>
      </c>
      <c r="S1901" s="184"/>
      <c r="T1901" s="186">
        <f>SUM(T1902:T1903)</f>
        <v>0</v>
      </c>
      <c r="AR1901" s="187" t="s">
        <v>83</v>
      </c>
      <c r="AT1901" s="188" t="s">
        <v>75</v>
      </c>
      <c r="AU1901" s="188" t="s">
        <v>85</v>
      </c>
      <c r="AY1901" s="187" t="s">
        <v>175</v>
      </c>
      <c r="BK1901" s="189">
        <f>SUM(BK1902:BK1903)</f>
        <v>0</v>
      </c>
    </row>
    <row r="1902" spans="1:65" s="2" customFormat="1" ht="55.5" customHeight="1">
      <c r="A1902" s="35"/>
      <c r="B1902" s="36"/>
      <c r="C1902" s="192" t="s">
        <v>1876</v>
      </c>
      <c r="D1902" s="192" t="s">
        <v>178</v>
      </c>
      <c r="E1902" s="193" t="s">
        <v>1877</v>
      </c>
      <c r="F1902" s="194" t="s">
        <v>1878</v>
      </c>
      <c r="G1902" s="195" t="s">
        <v>1527</v>
      </c>
      <c r="H1902" s="196">
        <v>1</v>
      </c>
      <c r="I1902" s="197"/>
      <c r="J1902" s="198">
        <f>ROUND(I1902*H1902,2)</f>
        <v>0</v>
      </c>
      <c r="K1902" s="194" t="s">
        <v>1</v>
      </c>
      <c r="L1902" s="40"/>
      <c r="M1902" s="199" t="s">
        <v>1</v>
      </c>
      <c r="N1902" s="200" t="s">
        <v>41</v>
      </c>
      <c r="O1902" s="72"/>
      <c r="P1902" s="201">
        <f>O1902*H1902</f>
        <v>0</v>
      </c>
      <c r="Q1902" s="201">
        <v>0</v>
      </c>
      <c r="R1902" s="201">
        <f>Q1902*H1902</f>
        <v>0</v>
      </c>
      <c r="S1902" s="201">
        <v>0</v>
      </c>
      <c r="T1902" s="202">
        <f>S1902*H1902</f>
        <v>0</v>
      </c>
      <c r="U1902" s="35"/>
      <c r="V1902" s="35"/>
      <c r="W1902" s="35"/>
      <c r="X1902" s="35"/>
      <c r="Y1902" s="35"/>
      <c r="Z1902" s="35"/>
      <c r="AA1902" s="35"/>
      <c r="AB1902" s="35"/>
      <c r="AC1902" s="35"/>
      <c r="AD1902" s="35"/>
      <c r="AE1902" s="35"/>
      <c r="AR1902" s="203" t="s">
        <v>309</v>
      </c>
      <c r="AT1902" s="203" t="s">
        <v>178</v>
      </c>
      <c r="AU1902" s="203" t="s">
        <v>176</v>
      </c>
      <c r="AY1902" s="18" t="s">
        <v>175</v>
      </c>
      <c r="BE1902" s="204">
        <f>IF(N1902="základní",J1902,0)</f>
        <v>0</v>
      </c>
      <c r="BF1902" s="204">
        <f>IF(N1902="snížená",J1902,0)</f>
        <v>0</v>
      </c>
      <c r="BG1902" s="204">
        <f>IF(N1902="zákl. přenesená",J1902,0)</f>
        <v>0</v>
      </c>
      <c r="BH1902" s="204">
        <f>IF(N1902="sníž. přenesená",J1902,0)</f>
        <v>0</v>
      </c>
      <c r="BI1902" s="204">
        <f>IF(N1902="nulová",J1902,0)</f>
        <v>0</v>
      </c>
      <c r="BJ1902" s="18" t="s">
        <v>83</v>
      </c>
      <c r="BK1902" s="204">
        <f>ROUND(I1902*H1902,2)</f>
        <v>0</v>
      </c>
      <c r="BL1902" s="18" t="s">
        <v>309</v>
      </c>
      <c r="BM1902" s="203" t="s">
        <v>1879</v>
      </c>
    </row>
    <row r="1903" spans="1:65" s="2" customFormat="1" ht="55.5" customHeight="1">
      <c r="A1903" s="35"/>
      <c r="B1903" s="36"/>
      <c r="C1903" s="192" t="s">
        <v>1880</v>
      </c>
      <c r="D1903" s="192" t="s">
        <v>178</v>
      </c>
      <c r="E1903" s="193" t="s">
        <v>1881</v>
      </c>
      <c r="F1903" s="194" t="s">
        <v>1882</v>
      </c>
      <c r="G1903" s="195" t="s">
        <v>1527</v>
      </c>
      <c r="H1903" s="196">
        <v>1</v>
      </c>
      <c r="I1903" s="197"/>
      <c r="J1903" s="198">
        <f>ROUND(I1903*H1903,2)</f>
        <v>0</v>
      </c>
      <c r="K1903" s="194" t="s">
        <v>1</v>
      </c>
      <c r="L1903" s="40"/>
      <c r="M1903" s="199" t="s">
        <v>1</v>
      </c>
      <c r="N1903" s="200" t="s">
        <v>41</v>
      </c>
      <c r="O1903" s="72"/>
      <c r="P1903" s="201">
        <f>O1903*H1903</f>
        <v>0</v>
      </c>
      <c r="Q1903" s="201">
        <v>0</v>
      </c>
      <c r="R1903" s="201">
        <f>Q1903*H1903</f>
        <v>0</v>
      </c>
      <c r="S1903" s="201">
        <v>0</v>
      </c>
      <c r="T1903" s="202">
        <f>S1903*H1903</f>
        <v>0</v>
      </c>
      <c r="U1903" s="35"/>
      <c r="V1903" s="35"/>
      <c r="W1903" s="35"/>
      <c r="X1903" s="35"/>
      <c r="Y1903" s="35"/>
      <c r="Z1903" s="35"/>
      <c r="AA1903" s="35"/>
      <c r="AB1903" s="35"/>
      <c r="AC1903" s="35"/>
      <c r="AD1903" s="35"/>
      <c r="AE1903" s="35"/>
      <c r="AR1903" s="203" t="s">
        <v>309</v>
      </c>
      <c r="AT1903" s="203" t="s">
        <v>178</v>
      </c>
      <c r="AU1903" s="203" t="s">
        <v>176</v>
      </c>
      <c r="AY1903" s="18" t="s">
        <v>175</v>
      </c>
      <c r="BE1903" s="204">
        <f>IF(N1903="základní",J1903,0)</f>
        <v>0</v>
      </c>
      <c r="BF1903" s="204">
        <f>IF(N1903="snížená",J1903,0)</f>
        <v>0</v>
      </c>
      <c r="BG1903" s="204">
        <f>IF(N1903="zákl. přenesená",J1903,0)</f>
        <v>0</v>
      </c>
      <c r="BH1903" s="204">
        <f>IF(N1903="sníž. přenesená",J1903,0)</f>
        <v>0</v>
      </c>
      <c r="BI1903" s="204">
        <f>IF(N1903="nulová",J1903,0)</f>
        <v>0</v>
      </c>
      <c r="BJ1903" s="18" t="s">
        <v>83</v>
      </c>
      <c r="BK1903" s="204">
        <f>ROUND(I1903*H1903,2)</f>
        <v>0</v>
      </c>
      <c r="BL1903" s="18" t="s">
        <v>309</v>
      </c>
      <c r="BM1903" s="203" t="s">
        <v>1883</v>
      </c>
    </row>
    <row r="1904" spans="1:65" s="12" customFormat="1" ht="22.9" customHeight="1">
      <c r="B1904" s="176"/>
      <c r="C1904" s="177"/>
      <c r="D1904" s="178" t="s">
        <v>75</v>
      </c>
      <c r="E1904" s="190" t="s">
        <v>1884</v>
      </c>
      <c r="F1904" s="190" t="s">
        <v>1885</v>
      </c>
      <c r="G1904" s="177"/>
      <c r="H1904" s="177"/>
      <c r="I1904" s="180"/>
      <c r="J1904" s="191">
        <f>BK1904</f>
        <v>0</v>
      </c>
      <c r="K1904" s="177"/>
      <c r="L1904" s="182"/>
      <c r="M1904" s="183"/>
      <c r="N1904" s="184"/>
      <c r="O1904" s="184"/>
      <c r="P1904" s="185">
        <f>SUM(P1905:P2137)</f>
        <v>0</v>
      </c>
      <c r="Q1904" s="184"/>
      <c r="R1904" s="185">
        <f>SUM(R1905:R2137)</f>
        <v>1.3810156199999999</v>
      </c>
      <c r="S1904" s="184"/>
      <c r="T1904" s="186">
        <f>SUM(T1905:T2137)</f>
        <v>0</v>
      </c>
      <c r="AR1904" s="187" t="s">
        <v>85</v>
      </c>
      <c r="AT1904" s="188" t="s">
        <v>75</v>
      </c>
      <c r="AU1904" s="188" t="s">
        <v>83</v>
      </c>
      <c r="AY1904" s="187" t="s">
        <v>175</v>
      </c>
      <c r="BK1904" s="189">
        <f>SUM(BK1905:BK2137)</f>
        <v>0</v>
      </c>
    </row>
    <row r="1905" spans="1:65" s="2" customFormat="1" ht="16.5" customHeight="1">
      <c r="A1905" s="35"/>
      <c r="B1905" s="36"/>
      <c r="C1905" s="192" t="s">
        <v>1886</v>
      </c>
      <c r="D1905" s="192" t="s">
        <v>178</v>
      </c>
      <c r="E1905" s="193" t="s">
        <v>1887</v>
      </c>
      <c r="F1905" s="194" t="s">
        <v>1888</v>
      </c>
      <c r="G1905" s="195" t="s">
        <v>242</v>
      </c>
      <c r="H1905" s="196">
        <v>110.607</v>
      </c>
      <c r="I1905" s="197"/>
      <c r="J1905" s="198">
        <f>ROUND(I1905*H1905,2)</f>
        <v>0</v>
      </c>
      <c r="K1905" s="194" t="s">
        <v>224</v>
      </c>
      <c r="L1905" s="40"/>
      <c r="M1905" s="199" t="s">
        <v>1</v>
      </c>
      <c r="N1905" s="200" t="s">
        <v>41</v>
      </c>
      <c r="O1905" s="72"/>
      <c r="P1905" s="201">
        <f>O1905*H1905</f>
        <v>0</v>
      </c>
      <c r="Q1905" s="201">
        <v>0</v>
      </c>
      <c r="R1905" s="201">
        <f>Q1905*H1905</f>
        <v>0</v>
      </c>
      <c r="S1905" s="201">
        <v>0</v>
      </c>
      <c r="T1905" s="202">
        <f>S1905*H1905</f>
        <v>0</v>
      </c>
      <c r="U1905" s="35"/>
      <c r="V1905" s="35"/>
      <c r="W1905" s="35"/>
      <c r="X1905" s="35"/>
      <c r="Y1905" s="35"/>
      <c r="Z1905" s="35"/>
      <c r="AA1905" s="35"/>
      <c r="AB1905" s="35"/>
      <c r="AC1905" s="35"/>
      <c r="AD1905" s="35"/>
      <c r="AE1905" s="35"/>
      <c r="AR1905" s="203" t="s">
        <v>309</v>
      </c>
      <c r="AT1905" s="203" t="s">
        <v>178</v>
      </c>
      <c r="AU1905" s="203" t="s">
        <v>85</v>
      </c>
      <c r="AY1905" s="18" t="s">
        <v>175</v>
      </c>
      <c r="BE1905" s="204">
        <f>IF(N1905="základní",J1905,0)</f>
        <v>0</v>
      </c>
      <c r="BF1905" s="204">
        <f>IF(N1905="snížená",J1905,0)</f>
        <v>0</v>
      </c>
      <c r="BG1905" s="204">
        <f>IF(N1905="zákl. přenesená",J1905,0)</f>
        <v>0</v>
      </c>
      <c r="BH1905" s="204">
        <f>IF(N1905="sníž. přenesená",J1905,0)</f>
        <v>0</v>
      </c>
      <c r="BI1905" s="204">
        <f>IF(N1905="nulová",J1905,0)</f>
        <v>0</v>
      </c>
      <c r="BJ1905" s="18" t="s">
        <v>83</v>
      </c>
      <c r="BK1905" s="204">
        <f>ROUND(I1905*H1905,2)</f>
        <v>0</v>
      </c>
      <c r="BL1905" s="18" t="s">
        <v>309</v>
      </c>
      <c r="BM1905" s="203" t="s">
        <v>1889</v>
      </c>
    </row>
    <row r="1906" spans="1:65" s="2" customFormat="1" ht="11.25">
      <c r="A1906" s="35"/>
      <c r="B1906" s="36"/>
      <c r="C1906" s="37"/>
      <c r="D1906" s="227" t="s">
        <v>193</v>
      </c>
      <c r="E1906" s="37"/>
      <c r="F1906" s="228" t="s">
        <v>1890</v>
      </c>
      <c r="G1906" s="37"/>
      <c r="H1906" s="37"/>
      <c r="I1906" s="229"/>
      <c r="J1906" s="37"/>
      <c r="K1906" s="37"/>
      <c r="L1906" s="40"/>
      <c r="M1906" s="230"/>
      <c r="N1906" s="231"/>
      <c r="O1906" s="72"/>
      <c r="P1906" s="72"/>
      <c r="Q1906" s="72"/>
      <c r="R1906" s="72"/>
      <c r="S1906" s="72"/>
      <c r="T1906" s="73"/>
      <c r="U1906" s="35"/>
      <c r="V1906" s="35"/>
      <c r="W1906" s="35"/>
      <c r="X1906" s="35"/>
      <c r="Y1906" s="35"/>
      <c r="Z1906" s="35"/>
      <c r="AA1906" s="35"/>
      <c r="AB1906" s="35"/>
      <c r="AC1906" s="35"/>
      <c r="AD1906" s="35"/>
      <c r="AE1906" s="35"/>
      <c r="AT1906" s="18" t="s">
        <v>193</v>
      </c>
      <c r="AU1906" s="18" t="s">
        <v>85</v>
      </c>
    </row>
    <row r="1907" spans="1:65" s="13" customFormat="1" ht="22.5">
      <c r="B1907" s="205"/>
      <c r="C1907" s="206"/>
      <c r="D1907" s="207" t="s">
        <v>184</v>
      </c>
      <c r="E1907" s="208" t="s">
        <v>1</v>
      </c>
      <c r="F1907" s="209" t="s">
        <v>206</v>
      </c>
      <c r="G1907" s="206"/>
      <c r="H1907" s="208" t="s">
        <v>1</v>
      </c>
      <c r="I1907" s="210"/>
      <c r="J1907" s="206"/>
      <c r="K1907" s="206"/>
      <c r="L1907" s="211"/>
      <c r="M1907" s="212"/>
      <c r="N1907" s="213"/>
      <c r="O1907" s="213"/>
      <c r="P1907" s="213"/>
      <c r="Q1907" s="213"/>
      <c r="R1907" s="213"/>
      <c r="S1907" s="213"/>
      <c r="T1907" s="214"/>
      <c r="AT1907" s="215" t="s">
        <v>184</v>
      </c>
      <c r="AU1907" s="215" t="s">
        <v>85</v>
      </c>
      <c r="AV1907" s="13" t="s">
        <v>83</v>
      </c>
      <c r="AW1907" s="13" t="s">
        <v>34</v>
      </c>
      <c r="AX1907" s="13" t="s">
        <v>76</v>
      </c>
      <c r="AY1907" s="215" t="s">
        <v>175</v>
      </c>
    </row>
    <row r="1908" spans="1:65" s="13" customFormat="1" ht="11.25">
      <c r="B1908" s="205"/>
      <c r="C1908" s="206"/>
      <c r="D1908" s="207" t="s">
        <v>184</v>
      </c>
      <c r="E1908" s="208" t="s">
        <v>1</v>
      </c>
      <c r="F1908" s="209" t="s">
        <v>280</v>
      </c>
      <c r="G1908" s="206"/>
      <c r="H1908" s="208" t="s">
        <v>1</v>
      </c>
      <c r="I1908" s="210"/>
      <c r="J1908" s="206"/>
      <c r="K1908" s="206"/>
      <c r="L1908" s="211"/>
      <c r="M1908" s="212"/>
      <c r="N1908" s="213"/>
      <c r="O1908" s="213"/>
      <c r="P1908" s="213"/>
      <c r="Q1908" s="213"/>
      <c r="R1908" s="213"/>
      <c r="S1908" s="213"/>
      <c r="T1908" s="214"/>
      <c r="AT1908" s="215" t="s">
        <v>184</v>
      </c>
      <c r="AU1908" s="215" t="s">
        <v>85</v>
      </c>
      <c r="AV1908" s="13" t="s">
        <v>83</v>
      </c>
      <c r="AW1908" s="13" t="s">
        <v>34</v>
      </c>
      <c r="AX1908" s="13" t="s">
        <v>76</v>
      </c>
      <c r="AY1908" s="215" t="s">
        <v>175</v>
      </c>
    </row>
    <row r="1909" spans="1:65" s="13" customFormat="1" ht="11.25">
      <c r="B1909" s="205"/>
      <c r="C1909" s="206"/>
      <c r="D1909" s="207" t="s">
        <v>184</v>
      </c>
      <c r="E1909" s="208" t="s">
        <v>1</v>
      </c>
      <c r="F1909" s="209" t="s">
        <v>187</v>
      </c>
      <c r="G1909" s="206"/>
      <c r="H1909" s="208" t="s">
        <v>1</v>
      </c>
      <c r="I1909" s="210"/>
      <c r="J1909" s="206"/>
      <c r="K1909" s="206"/>
      <c r="L1909" s="211"/>
      <c r="M1909" s="212"/>
      <c r="N1909" s="213"/>
      <c r="O1909" s="213"/>
      <c r="P1909" s="213"/>
      <c r="Q1909" s="213"/>
      <c r="R1909" s="213"/>
      <c r="S1909" s="213"/>
      <c r="T1909" s="214"/>
      <c r="AT1909" s="215" t="s">
        <v>184</v>
      </c>
      <c r="AU1909" s="215" t="s">
        <v>85</v>
      </c>
      <c r="AV1909" s="13" t="s">
        <v>83</v>
      </c>
      <c r="AW1909" s="13" t="s">
        <v>34</v>
      </c>
      <c r="AX1909" s="13" t="s">
        <v>76</v>
      </c>
      <c r="AY1909" s="215" t="s">
        <v>175</v>
      </c>
    </row>
    <row r="1910" spans="1:65" s="13" customFormat="1" ht="11.25">
      <c r="B1910" s="205"/>
      <c r="C1910" s="206"/>
      <c r="D1910" s="207" t="s">
        <v>184</v>
      </c>
      <c r="E1910" s="208" t="s">
        <v>1</v>
      </c>
      <c r="F1910" s="209" t="s">
        <v>470</v>
      </c>
      <c r="G1910" s="206"/>
      <c r="H1910" s="208" t="s">
        <v>1</v>
      </c>
      <c r="I1910" s="210"/>
      <c r="J1910" s="206"/>
      <c r="K1910" s="206"/>
      <c r="L1910" s="211"/>
      <c r="M1910" s="212"/>
      <c r="N1910" s="213"/>
      <c r="O1910" s="213"/>
      <c r="P1910" s="213"/>
      <c r="Q1910" s="213"/>
      <c r="R1910" s="213"/>
      <c r="S1910" s="213"/>
      <c r="T1910" s="214"/>
      <c r="AT1910" s="215" t="s">
        <v>184</v>
      </c>
      <c r="AU1910" s="215" t="s">
        <v>85</v>
      </c>
      <c r="AV1910" s="13" t="s">
        <v>83</v>
      </c>
      <c r="AW1910" s="13" t="s">
        <v>34</v>
      </c>
      <c r="AX1910" s="13" t="s">
        <v>76</v>
      </c>
      <c r="AY1910" s="215" t="s">
        <v>175</v>
      </c>
    </row>
    <row r="1911" spans="1:65" s="13" customFormat="1" ht="11.25">
      <c r="B1911" s="205"/>
      <c r="C1911" s="206"/>
      <c r="D1911" s="207" t="s">
        <v>184</v>
      </c>
      <c r="E1911" s="208" t="s">
        <v>1</v>
      </c>
      <c r="F1911" s="209" t="s">
        <v>395</v>
      </c>
      <c r="G1911" s="206"/>
      <c r="H1911" s="208" t="s">
        <v>1</v>
      </c>
      <c r="I1911" s="210"/>
      <c r="J1911" s="206"/>
      <c r="K1911" s="206"/>
      <c r="L1911" s="211"/>
      <c r="M1911" s="212"/>
      <c r="N1911" s="213"/>
      <c r="O1911" s="213"/>
      <c r="P1911" s="213"/>
      <c r="Q1911" s="213"/>
      <c r="R1911" s="213"/>
      <c r="S1911" s="213"/>
      <c r="T1911" s="214"/>
      <c r="AT1911" s="215" t="s">
        <v>184</v>
      </c>
      <c r="AU1911" s="215" t="s">
        <v>85</v>
      </c>
      <c r="AV1911" s="13" t="s">
        <v>83</v>
      </c>
      <c r="AW1911" s="13" t="s">
        <v>34</v>
      </c>
      <c r="AX1911" s="13" t="s">
        <v>76</v>
      </c>
      <c r="AY1911" s="215" t="s">
        <v>175</v>
      </c>
    </row>
    <row r="1912" spans="1:65" s="14" customFormat="1" ht="11.25">
      <c r="B1912" s="216"/>
      <c r="C1912" s="217"/>
      <c r="D1912" s="207" t="s">
        <v>184</v>
      </c>
      <c r="E1912" s="218" t="s">
        <v>1</v>
      </c>
      <c r="F1912" s="219" t="s">
        <v>437</v>
      </c>
      <c r="G1912" s="217"/>
      <c r="H1912" s="220">
        <v>3.7</v>
      </c>
      <c r="I1912" s="221"/>
      <c r="J1912" s="217"/>
      <c r="K1912" s="217"/>
      <c r="L1912" s="222"/>
      <c r="M1912" s="223"/>
      <c r="N1912" s="224"/>
      <c r="O1912" s="224"/>
      <c r="P1912" s="224"/>
      <c r="Q1912" s="224"/>
      <c r="R1912" s="224"/>
      <c r="S1912" s="224"/>
      <c r="T1912" s="225"/>
      <c r="AT1912" s="226" t="s">
        <v>184</v>
      </c>
      <c r="AU1912" s="226" t="s">
        <v>85</v>
      </c>
      <c r="AV1912" s="14" t="s">
        <v>85</v>
      </c>
      <c r="AW1912" s="14" t="s">
        <v>34</v>
      </c>
      <c r="AX1912" s="14" t="s">
        <v>76</v>
      </c>
      <c r="AY1912" s="226" t="s">
        <v>175</v>
      </c>
    </row>
    <row r="1913" spans="1:65" s="14" customFormat="1" ht="11.25">
      <c r="B1913" s="216"/>
      <c r="C1913" s="217"/>
      <c r="D1913" s="207" t="s">
        <v>184</v>
      </c>
      <c r="E1913" s="218" t="s">
        <v>1</v>
      </c>
      <c r="F1913" s="219" t="s">
        <v>438</v>
      </c>
      <c r="G1913" s="217"/>
      <c r="H1913" s="220">
        <v>2.7</v>
      </c>
      <c r="I1913" s="221"/>
      <c r="J1913" s="217"/>
      <c r="K1913" s="217"/>
      <c r="L1913" s="222"/>
      <c r="M1913" s="223"/>
      <c r="N1913" s="224"/>
      <c r="O1913" s="224"/>
      <c r="P1913" s="224"/>
      <c r="Q1913" s="224"/>
      <c r="R1913" s="224"/>
      <c r="S1913" s="224"/>
      <c r="T1913" s="225"/>
      <c r="AT1913" s="226" t="s">
        <v>184</v>
      </c>
      <c r="AU1913" s="226" t="s">
        <v>85</v>
      </c>
      <c r="AV1913" s="14" t="s">
        <v>85</v>
      </c>
      <c r="AW1913" s="14" t="s">
        <v>34</v>
      </c>
      <c r="AX1913" s="14" t="s">
        <v>76</v>
      </c>
      <c r="AY1913" s="226" t="s">
        <v>175</v>
      </c>
    </row>
    <row r="1914" spans="1:65" s="14" customFormat="1" ht="11.25">
      <c r="B1914" s="216"/>
      <c r="C1914" s="217"/>
      <c r="D1914" s="207" t="s">
        <v>184</v>
      </c>
      <c r="E1914" s="218" t="s">
        <v>1</v>
      </c>
      <c r="F1914" s="219" t="s">
        <v>439</v>
      </c>
      <c r="G1914" s="217"/>
      <c r="H1914" s="220">
        <v>1.5</v>
      </c>
      <c r="I1914" s="221"/>
      <c r="J1914" s="217"/>
      <c r="K1914" s="217"/>
      <c r="L1914" s="222"/>
      <c r="M1914" s="223"/>
      <c r="N1914" s="224"/>
      <c r="O1914" s="224"/>
      <c r="P1914" s="224"/>
      <c r="Q1914" s="224"/>
      <c r="R1914" s="224"/>
      <c r="S1914" s="224"/>
      <c r="T1914" s="225"/>
      <c r="AT1914" s="226" t="s">
        <v>184</v>
      </c>
      <c r="AU1914" s="226" t="s">
        <v>85</v>
      </c>
      <c r="AV1914" s="14" t="s">
        <v>85</v>
      </c>
      <c r="AW1914" s="14" t="s">
        <v>34</v>
      </c>
      <c r="AX1914" s="14" t="s">
        <v>76</v>
      </c>
      <c r="AY1914" s="226" t="s">
        <v>175</v>
      </c>
    </row>
    <row r="1915" spans="1:65" s="14" customFormat="1" ht="11.25">
      <c r="B1915" s="216"/>
      <c r="C1915" s="217"/>
      <c r="D1915" s="207" t="s">
        <v>184</v>
      </c>
      <c r="E1915" s="218" t="s">
        <v>1</v>
      </c>
      <c r="F1915" s="219" t="s">
        <v>440</v>
      </c>
      <c r="G1915" s="217"/>
      <c r="H1915" s="220">
        <v>2.2999999999999998</v>
      </c>
      <c r="I1915" s="221"/>
      <c r="J1915" s="217"/>
      <c r="K1915" s="217"/>
      <c r="L1915" s="222"/>
      <c r="M1915" s="223"/>
      <c r="N1915" s="224"/>
      <c r="O1915" s="224"/>
      <c r="P1915" s="224"/>
      <c r="Q1915" s="224"/>
      <c r="R1915" s="224"/>
      <c r="S1915" s="224"/>
      <c r="T1915" s="225"/>
      <c r="AT1915" s="226" t="s">
        <v>184</v>
      </c>
      <c r="AU1915" s="226" t="s">
        <v>85</v>
      </c>
      <c r="AV1915" s="14" t="s">
        <v>85</v>
      </c>
      <c r="AW1915" s="14" t="s">
        <v>34</v>
      </c>
      <c r="AX1915" s="14" t="s">
        <v>76</v>
      </c>
      <c r="AY1915" s="226" t="s">
        <v>175</v>
      </c>
    </row>
    <row r="1916" spans="1:65" s="14" customFormat="1" ht="11.25">
      <c r="B1916" s="216"/>
      <c r="C1916" s="217"/>
      <c r="D1916" s="207" t="s">
        <v>184</v>
      </c>
      <c r="E1916" s="218" t="s">
        <v>1</v>
      </c>
      <c r="F1916" s="219" t="s">
        <v>441</v>
      </c>
      <c r="G1916" s="217"/>
      <c r="H1916" s="220">
        <v>1.8</v>
      </c>
      <c r="I1916" s="221"/>
      <c r="J1916" s="217"/>
      <c r="K1916" s="217"/>
      <c r="L1916" s="222"/>
      <c r="M1916" s="223"/>
      <c r="N1916" s="224"/>
      <c r="O1916" s="224"/>
      <c r="P1916" s="224"/>
      <c r="Q1916" s="224"/>
      <c r="R1916" s="224"/>
      <c r="S1916" s="224"/>
      <c r="T1916" s="225"/>
      <c r="AT1916" s="226" t="s">
        <v>184</v>
      </c>
      <c r="AU1916" s="226" t="s">
        <v>85</v>
      </c>
      <c r="AV1916" s="14" t="s">
        <v>85</v>
      </c>
      <c r="AW1916" s="14" t="s">
        <v>34</v>
      </c>
      <c r="AX1916" s="14" t="s">
        <v>76</v>
      </c>
      <c r="AY1916" s="226" t="s">
        <v>175</v>
      </c>
    </row>
    <row r="1917" spans="1:65" s="14" customFormat="1" ht="11.25">
      <c r="B1917" s="216"/>
      <c r="C1917" s="217"/>
      <c r="D1917" s="207" t="s">
        <v>184</v>
      </c>
      <c r="E1917" s="218" t="s">
        <v>1</v>
      </c>
      <c r="F1917" s="219" t="s">
        <v>442</v>
      </c>
      <c r="G1917" s="217"/>
      <c r="H1917" s="220">
        <v>1.7</v>
      </c>
      <c r="I1917" s="221"/>
      <c r="J1917" s="217"/>
      <c r="K1917" s="217"/>
      <c r="L1917" s="222"/>
      <c r="M1917" s="223"/>
      <c r="N1917" s="224"/>
      <c r="O1917" s="224"/>
      <c r="P1917" s="224"/>
      <c r="Q1917" s="224"/>
      <c r="R1917" s="224"/>
      <c r="S1917" s="224"/>
      <c r="T1917" s="225"/>
      <c r="AT1917" s="226" t="s">
        <v>184</v>
      </c>
      <c r="AU1917" s="226" t="s">
        <v>85</v>
      </c>
      <c r="AV1917" s="14" t="s">
        <v>85</v>
      </c>
      <c r="AW1917" s="14" t="s">
        <v>34</v>
      </c>
      <c r="AX1917" s="14" t="s">
        <v>76</v>
      </c>
      <c r="AY1917" s="226" t="s">
        <v>175</v>
      </c>
    </row>
    <row r="1918" spans="1:65" s="15" customFormat="1" ht="11.25">
      <c r="B1918" s="232"/>
      <c r="C1918" s="233"/>
      <c r="D1918" s="207" t="s">
        <v>184</v>
      </c>
      <c r="E1918" s="234" t="s">
        <v>1</v>
      </c>
      <c r="F1918" s="235" t="s">
        <v>290</v>
      </c>
      <c r="G1918" s="233"/>
      <c r="H1918" s="236">
        <v>13.7</v>
      </c>
      <c r="I1918" s="237"/>
      <c r="J1918" s="233"/>
      <c r="K1918" s="233"/>
      <c r="L1918" s="238"/>
      <c r="M1918" s="239"/>
      <c r="N1918" s="240"/>
      <c r="O1918" s="240"/>
      <c r="P1918" s="240"/>
      <c r="Q1918" s="240"/>
      <c r="R1918" s="240"/>
      <c r="S1918" s="240"/>
      <c r="T1918" s="241"/>
      <c r="AT1918" s="242" t="s">
        <v>184</v>
      </c>
      <c r="AU1918" s="242" t="s">
        <v>85</v>
      </c>
      <c r="AV1918" s="15" t="s">
        <v>176</v>
      </c>
      <c r="AW1918" s="15" t="s">
        <v>34</v>
      </c>
      <c r="AX1918" s="15" t="s">
        <v>76</v>
      </c>
      <c r="AY1918" s="242" t="s">
        <v>175</v>
      </c>
    </row>
    <row r="1919" spans="1:65" s="13" customFormat="1" ht="11.25">
      <c r="B1919" s="205"/>
      <c r="C1919" s="206"/>
      <c r="D1919" s="207" t="s">
        <v>184</v>
      </c>
      <c r="E1919" s="208" t="s">
        <v>1</v>
      </c>
      <c r="F1919" s="209" t="s">
        <v>402</v>
      </c>
      <c r="G1919" s="206"/>
      <c r="H1919" s="208" t="s">
        <v>1</v>
      </c>
      <c r="I1919" s="210"/>
      <c r="J1919" s="206"/>
      <c r="K1919" s="206"/>
      <c r="L1919" s="211"/>
      <c r="M1919" s="212"/>
      <c r="N1919" s="213"/>
      <c r="O1919" s="213"/>
      <c r="P1919" s="213"/>
      <c r="Q1919" s="213"/>
      <c r="R1919" s="213"/>
      <c r="S1919" s="213"/>
      <c r="T1919" s="214"/>
      <c r="AT1919" s="215" t="s">
        <v>184</v>
      </c>
      <c r="AU1919" s="215" t="s">
        <v>85</v>
      </c>
      <c r="AV1919" s="13" t="s">
        <v>83</v>
      </c>
      <c r="AW1919" s="13" t="s">
        <v>34</v>
      </c>
      <c r="AX1919" s="13" t="s">
        <v>76</v>
      </c>
      <c r="AY1919" s="215" t="s">
        <v>175</v>
      </c>
    </row>
    <row r="1920" spans="1:65" s="14" customFormat="1" ht="11.25">
      <c r="B1920" s="216"/>
      <c r="C1920" s="217"/>
      <c r="D1920" s="207" t="s">
        <v>184</v>
      </c>
      <c r="E1920" s="218" t="s">
        <v>1</v>
      </c>
      <c r="F1920" s="219" t="s">
        <v>443</v>
      </c>
      <c r="G1920" s="217"/>
      <c r="H1920" s="220">
        <v>6</v>
      </c>
      <c r="I1920" s="221"/>
      <c r="J1920" s="217"/>
      <c r="K1920" s="217"/>
      <c r="L1920" s="222"/>
      <c r="M1920" s="223"/>
      <c r="N1920" s="224"/>
      <c r="O1920" s="224"/>
      <c r="P1920" s="224"/>
      <c r="Q1920" s="224"/>
      <c r="R1920" s="224"/>
      <c r="S1920" s="224"/>
      <c r="T1920" s="225"/>
      <c r="AT1920" s="226" t="s">
        <v>184</v>
      </c>
      <c r="AU1920" s="226" t="s">
        <v>85</v>
      </c>
      <c r="AV1920" s="14" t="s">
        <v>85</v>
      </c>
      <c r="AW1920" s="14" t="s">
        <v>34</v>
      </c>
      <c r="AX1920" s="14" t="s">
        <v>76</v>
      </c>
      <c r="AY1920" s="226" t="s">
        <v>175</v>
      </c>
    </row>
    <row r="1921" spans="2:51" s="15" customFormat="1" ht="11.25">
      <c r="B1921" s="232"/>
      <c r="C1921" s="233"/>
      <c r="D1921" s="207" t="s">
        <v>184</v>
      </c>
      <c r="E1921" s="234" t="s">
        <v>1</v>
      </c>
      <c r="F1921" s="235" t="s">
        <v>290</v>
      </c>
      <c r="G1921" s="233"/>
      <c r="H1921" s="236">
        <v>6</v>
      </c>
      <c r="I1921" s="237"/>
      <c r="J1921" s="233"/>
      <c r="K1921" s="233"/>
      <c r="L1921" s="238"/>
      <c r="M1921" s="239"/>
      <c r="N1921" s="240"/>
      <c r="O1921" s="240"/>
      <c r="P1921" s="240"/>
      <c r="Q1921" s="240"/>
      <c r="R1921" s="240"/>
      <c r="S1921" s="240"/>
      <c r="T1921" s="241"/>
      <c r="AT1921" s="242" t="s">
        <v>184</v>
      </c>
      <c r="AU1921" s="242" t="s">
        <v>85</v>
      </c>
      <c r="AV1921" s="15" t="s">
        <v>176</v>
      </c>
      <c r="AW1921" s="15" t="s">
        <v>34</v>
      </c>
      <c r="AX1921" s="15" t="s">
        <v>76</v>
      </c>
      <c r="AY1921" s="242" t="s">
        <v>175</v>
      </c>
    </row>
    <row r="1922" spans="2:51" s="13" customFormat="1" ht="11.25">
      <c r="B1922" s="205"/>
      <c r="C1922" s="206"/>
      <c r="D1922" s="207" t="s">
        <v>184</v>
      </c>
      <c r="E1922" s="208" t="s">
        <v>1</v>
      </c>
      <c r="F1922" s="209" t="s">
        <v>404</v>
      </c>
      <c r="G1922" s="206"/>
      <c r="H1922" s="208" t="s">
        <v>1</v>
      </c>
      <c r="I1922" s="210"/>
      <c r="J1922" s="206"/>
      <c r="K1922" s="206"/>
      <c r="L1922" s="211"/>
      <c r="M1922" s="212"/>
      <c r="N1922" s="213"/>
      <c r="O1922" s="213"/>
      <c r="P1922" s="213"/>
      <c r="Q1922" s="213"/>
      <c r="R1922" s="213"/>
      <c r="S1922" s="213"/>
      <c r="T1922" s="214"/>
      <c r="AT1922" s="215" t="s">
        <v>184</v>
      </c>
      <c r="AU1922" s="215" t="s">
        <v>85</v>
      </c>
      <c r="AV1922" s="13" t="s">
        <v>83</v>
      </c>
      <c r="AW1922" s="13" t="s">
        <v>34</v>
      </c>
      <c r="AX1922" s="13" t="s">
        <v>76</v>
      </c>
      <c r="AY1922" s="215" t="s">
        <v>175</v>
      </c>
    </row>
    <row r="1923" spans="2:51" s="14" customFormat="1" ht="11.25">
      <c r="B1923" s="216"/>
      <c r="C1923" s="217"/>
      <c r="D1923" s="207" t="s">
        <v>184</v>
      </c>
      <c r="E1923" s="218" t="s">
        <v>1</v>
      </c>
      <c r="F1923" s="219" t="s">
        <v>515</v>
      </c>
      <c r="G1923" s="217"/>
      <c r="H1923" s="220">
        <v>20</v>
      </c>
      <c r="I1923" s="221"/>
      <c r="J1923" s="217"/>
      <c r="K1923" s="217"/>
      <c r="L1923" s="222"/>
      <c r="M1923" s="223"/>
      <c r="N1923" s="224"/>
      <c r="O1923" s="224"/>
      <c r="P1923" s="224"/>
      <c r="Q1923" s="224"/>
      <c r="R1923" s="224"/>
      <c r="S1923" s="224"/>
      <c r="T1923" s="225"/>
      <c r="AT1923" s="226" t="s">
        <v>184</v>
      </c>
      <c r="AU1923" s="226" t="s">
        <v>85</v>
      </c>
      <c r="AV1923" s="14" t="s">
        <v>85</v>
      </c>
      <c r="AW1923" s="14" t="s">
        <v>34</v>
      </c>
      <c r="AX1923" s="14" t="s">
        <v>76</v>
      </c>
      <c r="AY1923" s="226" t="s">
        <v>175</v>
      </c>
    </row>
    <row r="1924" spans="2:51" s="14" customFormat="1" ht="11.25">
      <c r="B1924" s="216"/>
      <c r="C1924" s="217"/>
      <c r="D1924" s="207" t="s">
        <v>184</v>
      </c>
      <c r="E1924" s="218" t="s">
        <v>1</v>
      </c>
      <c r="F1924" s="219" t="s">
        <v>444</v>
      </c>
      <c r="G1924" s="217"/>
      <c r="H1924" s="220">
        <v>1.8</v>
      </c>
      <c r="I1924" s="221"/>
      <c r="J1924" s="217"/>
      <c r="K1924" s="217"/>
      <c r="L1924" s="222"/>
      <c r="M1924" s="223"/>
      <c r="N1924" s="224"/>
      <c r="O1924" s="224"/>
      <c r="P1924" s="224"/>
      <c r="Q1924" s="224"/>
      <c r="R1924" s="224"/>
      <c r="S1924" s="224"/>
      <c r="T1924" s="225"/>
      <c r="AT1924" s="226" t="s">
        <v>184</v>
      </c>
      <c r="AU1924" s="226" t="s">
        <v>85</v>
      </c>
      <c r="AV1924" s="14" t="s">
        <v>85</v>
      </c>
      <c r="AW1924" s="14" t="s">
        <v>34</v>
      </c>
      <c r="AX1924" s="14" t="s">
        <v>76</v>
      </c>
      <c r="AY1924" s="226" t="s">
        <v>175</v>
      </c>
    </row>
    <row r="1925" spans="2:51" s="14" customFormat="1" ht="11.25">
      <c r="B1925" s="216"/>
      <c r="C1925" s="217"/>
      <c r="D1925" s="207" t="s">
        <v>184</v>
      </c>
      <c r="E1925" s="218" t="s">
        <v>1</v>
      </c>
      <c r="F1925" s="219" t="s">
        <v>520</v>
      </c>
      <c r="G1925" s="217"/>
      <c r="H1925" s="220">
        <v>22.4</v>
      </c>
      <c r="I1925" s="221"/>
      <c r="J1925" s="217"/>
      <c r="K1925" s="217"/>
      <c r="L1925" s="222"/>
      <c r="M1925" s="223"/>
      <c r="N1925" s="224"/>
      <c r="O1925" s="224"/>
      <c r="P1925" s="224"/>
      <c r="Q1925" s="224"/>
      <c r="R1925" s="224"/>
      <c r="S1925" s="224"/>
      <c r="T1925" s="225"/>
      <c r="AT1925" s="226" t="s">
        <v>184</v>
      </c>
      <c r="AU1925" s="226" t="s">
        <v>85</v>
      </c>
      <c r="AV1925" s="14" t="s">
        <v>85</v>
      </c>
      <c r="AW1925" s="14" t="s">
        <v>34</v>
      </c>
      <c r="AX1925" s="14" t="s">
        <v>76</v>
      </c>
      <c r="AY1925" s="226" t="s">
        <v>175</v>
      </c>
    </row>
    <row r="1926" spans="2:51" s="15" customFormat="1" ht="11.25">
      <c r="B1926" s="232"/>
      <c r="C1926" s="233"/>
      <c r="D1926" s="207" t="s">
        <v>184</v>
      </c>
      <c r="E1926" s="234" t="s">
        <v>1</v>
      </c>
      <c r="F1926" s="235" t="s">
        <v>290</v>
      </c>
      <c r="G1926" s="233"/>
      <c r="H1926" s="236">
        <v>44.2</v>
      </c>
      <c r="I1926" s="237"/>
      <c r="J1926" s="233"/>
      <c r="K1926" s="233"/>
      <c r="L1926" s="238"/>
      <c r="M1926" s="239"/>
      <c r="N1926" s="240"/>
      <c r="O1926" s="240"/>
      <c r="P1926" s="240"/>
      <c r="Q1926" s="240"/>
      <c r="R1926" s="240"/>
      <c r="S1926" s="240"/>
      <c r="T1926" s="241"/>
      <c r="AT1926" s="242" t="s">
        <v>184</v>
      </c>
      <c r="AU1926" s="242" t="s">
        <v>85</v>
      </c>
      <c r="AV1926" s="15" t="s">
        <v>176</v>
      </c>
      <c r="AW1926" s="15" t="s">
        <v>34</v>
      </c>
      <c r="AX1926" s="15" t="s">
        <v>76</v>
      </c>
      <c r="AY1926" s="242" t="s">
        <v>175</v>
      </c>
    </row>
    <row r="1927" spans="2:51" s="13" customFormat="1" ht="11.25">
      <c r="B1927" s="205"/>
      <c r="C1927" s="206"/>
      <c r="D1927" s="207" t="s">
        <v>184</v>
      </c>
      <c r="E1927" s="208" t="s">
        <v>1</v>
      </c>
      <c r="F1927" s="209" t="s">
        <v>406</v>
      </c>
      <c r="G1927" s="206"/>
      <c r="H1927" s="208" t="s">
        <v>1</v>
      </c>
      <c r="I1927" s="210"/>
      <c r="J1927" s="206"/>
      <c r="K1927" s="206"/>
      <c r="L1927" s="211"/>
      <c r="M1927" s="212"/>
      <c r="N1927" s="213"/>
      <c r="O1927" s="213"/>
      <c r="P1927" s="213"/>
      <c r="Q1927" s="213"/>
      <c r="R1927" s="213"/>
      <c r="S1927" s="213"/>
      <c r="T1927" s="214"/>
      <c r="AT1927" s="215" t="s">
        <v>184</v>
      </c>
      <c r="AU1927" s="215" t="s">
        <v>85</v>
      </c>
      <c r="AV1927" s="13" t="s">
        <v>83</v>
      </c>
      <c r="AW1927" s="13" t="s">
        <v>34</v>
      </c>
      <c r="AX1927" s="13" t="s">
        <v>76</v>
      </c>
      <c r="AY1927" s="215" t="s">
        <v>175</v>
      </c>
    </row>
    <row r="1928" spans="2:51" s="14" customFormat="1" ht="11.25">
      <c r="B1928" s="216"/>
      <c r="C1928" s="217"/>
      <c r="D1928" s="207" t="s">
        <v>184</v>
      </c>
      <c r="E1928" s="218" t="s">
        <v>1</v>
      </c>
      <c r="F1928" s="219" t="s">
        <v>445</v>
      </c>
      <c r="G1928" s="217"/>
      <c r="H1928" s="220">
        <v>10.6</v>
      </c>
      <c r="I1928" s="221"/>
      <c r="J1928" s="217"/>
      <c r="K1928" s="217"/>
      <c r="L1928" s="222"/>
      <c r="M1928" s="223"/>
      <c r="N1928" s="224"/>
      <c r="O1928" s="224"/>
      <c r="P1928" s="224"/>
      <c r="Q1928" s="224"/>
      <c r="R1928" s="224"/>
      <c r="S1928" s="224"/>
      <c r="T1928" s="225"/>
      <c r="AT1928" s="226" t="s">
        <v>184</v>
      </c>
      <c r="AU1928" s="226" t="s">
        <v>85</v>
      </c>
      <c r="AV1928" s="14" t="s">
        <v>85</v>
      </c>
      <c r="AW1928" s="14" t="s">
        <v>34</v>
      </c>
      <c r="AX1928" s="14" t="s">
        <v>76</v>
      </c>
      <c r="AY1928" s="226" t="s">
        <v>175</v>
      </c>
    </row>
    <row r="1929" spans="2:51" s="15" customFormat="1" ht="11.25">
      <c r="B1929" s="232"/>
      <c r="C1929" s="233"/>
      <c r="D1929" s="207" t="s">
        <v>184</v>
      </c>
      <c r="E1929" s="234" t="s">
        <v>1</v>
      </c>
      <c r="F1929" s="235" t="s">
        <v>290</v>
      </c>
      <c r="G1929" s="233"/>
      <c r="H1929" s="236">
        <v>10.6</v>
      </c>
      <c r="I1929" s="237"/>
      <c r="J1929" s="233"/>
      <c r="K1929" s="233"/>
      <c r="L1929" s="238"/>
      <c r="M1929" s="239"/>
      <c r="N1929" s="240"/>
      <c r="O1929" s="240"/>
      <c r="P1929" s="240"/>
      <c r="Q1929" s="240"/>
      <c r="R1929" s="240"/>
      <c r="S1929" s="240"/>
      <c r="T1929" s="241"/>
      <c r="AT1929" s="242" t="s">
        <v>184</v>
      </c>
      <c r="AU1929" s="242" t="s">
        <v>85</v>
      </c>
      <c r="AV1929" s="15" t="s">
        <v>176</v>
      </c>
      <c r="AW1929" s="15" t="s">
        <v>34</v>
      </c>
      <c r="AX1929" s="15" t="s">
        <v>76</v>
      </c>
      <c r="AY1929" s="242" t="s">
        <v>175</v>
      </c>
    </row>
    <row r="1930" spans="2:51" s="13" customFormat="1" ht="11.25">
      <c r="B1930" s="205"/>
      <c r="C1930" s="206"/>
      <c r="D1930" s="207" t="s">
        <v>184</v>
      </c>
      <c r="E1930" s="208" t="s">
        <v>1</v>
      </c>
      <c r="F1930" s="209" t="s">
        <v>1891</v>
      </c>
      <c r="G1930" s="206"/>
      <c r="H1930" s="208" t="s">
        <v>1</v>
      </c>
      <c r="I1930" s="210"/>
      <c r="J1930" s="206"/>
      <c r="K1930" s="206"/>
      <c r="L1930" s="211"/>
      <c r="M1930" s="212"/>
      <c r="N1930" s="213"/>
      <c r="O1930" s="213"/>
      <c r="P1930" s="213"/>
      <c r="Q1930" s="213"/>
      <c r="R1930" s="213"/>
      <c r="S1930" s="213"/>
      <c r="T1930" s="214"/>
      <c r="AT1930" s="215" t="s">
        <v>184</v>
      </c>
      <c r="AU1930" s="215" t="s">
        <v>85</v>
      </c>
      <c r="AV1930" s="13" t="s">
        <v>83</v>
      </c>
      <c r="AW1930" s="13" t="s">
        <v>34</v>
      </c>
      <c r="AX1930" s="13" t="s">
        <v>76</v>
      </c>
      <c r="AY1930" s="215" t="s">
        <v>175</v>
      </c>
    </row>
    <row r="1931" spans="2:51" s="14" customFormat="1" ht="11.25">
      <c r="B1931" s="216"/>
      <c r="C1931" s="217"/>
      <c r="D1931" s="207" t="s">
        <v>184</v>
      </c>
      <c r="E1931" s="218" t="s">
        <v>1</v>
      </c>
      <c r="F1931" s="219" t="s">
        <v>1892</v>
      </c>
      <c r="G1931" s="217"/>
      <c r="H1931" s="220">
        <v>5.03</v>
      </c>
      <c r="I1931" s="221"/>
      <c r="J1931" s="217"/>
      <c r="K1931" s="217"/>
      <c r="L1931" s="222"/>
      <c r="M1931" s="223"/>
      <c r="N1931" s="224"/>
      <c r="O1931" s="224"/>
      <c r="P1931" s="224"/>
      <c r="Q1931" s="224"/>
      <c r="R1931" s="224"/>
      <c r="S1931" s="224"/>
      <c r="T1931" s="225"/>
      <c r="AT1931" s="226" t="s">
        <v>184</v>
      </c>
      <c r="AU1931" s="226" t="s">
        <v>85</v>
      </c>
      <c r="AV1931" s="14" t="s">
        <v>85</v>
      </c>
      <c r="AW1931" s="14" t="s">
        <v>34</v>
      </c>
      <c r="AX1931" s="14" t="s">
        <v>76</v>
      </c>
      <c r="AY1931" s="226" t="s">
        <v>175</v>
      </c>
    </row>
    <row r="1932" spans="2:51" s="15" customFormat="1" ht="11.25">
      <c r="B1932" s="232"/>
      <c r="C1932" s="233"/>
      <c r="D1932" s="207" t="s">
        <v>184</v>
      </c>
      <c r="E1932" s="234" t="s">
        <v>1</v>
      </c>
      <c r="F1932" s="235" t="s">
        <v>290</v>
      </c>
      <c r="G1932" s="233"/>
      <c r="H1932" s="236">
        <v>5.03</v>
      </c>
      <c r="I1932" s="237"/>
      <c r="J1932" s="233"/>
      <c r="K1932" s="233"/>
      <c r="L1932" s="238"/>
      <c r="M1932" s="239"/>
      <c r="N1932" s="240"/>
      <c r="O1932" s="240"/>
      <c r="P1932" s="240"/>
      <c r="Q1932" s="240"/>
      <c r="R1932" s="240"/>
      <c r="S1932" s="240"/>
      <c r="T1932" s="241"/>
      <c r="AT1932" s="242" t="s">
        <v>184</v>
      </c>
      <c r="AU1932" s="242" t="s">
        <v>85</v>
      </c>
      <c r="AV1932" s="15" t="s">
        <v>176</v>
      </c>
      <c r="AW1932" s="15" t="s">
        <v>34</v>
      </c>
      <c r="AX1932" s="15" t="s">
        <v>76</v>
      </c>
      <c r="AY1932" s="242" t="s">
        <v>175</v>
      </c>
    </row>
    <row r="1933" spans="2:51" s="13" customFormat="1" ht="11.25">
      <c r="B1933" s="205"/>
      <c r="C1933" s="206"/>
      <c r="D1933" s="207" t="s">
        <v>184</v>
      </c>
      <c r="E1933" s="208" t="s">
        <v>1</v>
      </c>
      <c r="F1933" s="209" t="s">
        <v>1893</v>
      </c>
      <c r="G1933" s="206"/>
      <c r="H1933" s="208" t="s">
        <v>1</v>
      </c>
      <c r="I1933" s="210"/>
      <c r="J1933" s="206"/>
      <c r="K1933" s="206"/>
      <c r="L1933" s="211"/>
      <c r="M1933" s="212"/>
      <c r="N1933" s="213"/>
      <c r="O1933" s="213"/>
      <c r="P1933" s="213"/>
      <c r="Q1933" s="213"/>
      <c r="R1933" s="213"/>
      <c r="S1933" s="213"/>
      <c r="T1933" s="214"/>
      <c r="AT1933" s="215" t="s">
        <v>184</v>
      </c>
      <c r="AU1933" s="215" t="s">
        <v>85</v>
      </c>
      <c r="AV1933" s="13" t="s">
        <v>83</v>
      </c>
      <c r="AW1933" s="13" t="s">
        <v>34</v>
      </c>
      <c r="AX1933" s="13" t="s">
        <v>76</v>
      </c>
      <c r="AY1933" s="215" t="s">
        <v>175</v>
      </c>
    </row>
    <row r="1934" spans="2:51" s="13" customFormat="1" ht="11.25">
      <c r="B1934" s="205"/>
      <c r="C1934" s="206"/>
      <c r="D1934" s="207" t="s">
        <v>184</v>
      </c>
      <c r="E1934" s="208" t="s">
        <v>1</v>
      </c>
      <c r="F1934" s="209" t="s">
        <v>1894</v>
      </c>
      <c r="G1934" s="206"/>
      <c r="H1934" s="208" t="s">
        <v>1</v>
      </c>
      <c r="I1934" s="210"/>
      <c r="J1934" s="206"/>
      <c r="K1934" s="206"/>
      <c r="L1934" s="211"/>
      <c r="M1934" s="212"/>
      <c r="N1934" s="213"/>
      <c r="O1934" s="213"/>
      <c r="P1934" s="213"/>
      <c r="Q1934" s="213"/>
      <c r="R1934" s="213"/>
      <c r="S1934" s="213"/>
      <c r="T1934" s="214"/>
      <c r="AT1934" s="215" t="s">
        <v>184</v>
      </c>
      <c r="AU1934" s="215" t="s">
        <v>85</v>
      </c>
      <c r="AV1934" s="13" t="s">
        <v>83</v>
      </c>
      <c r="AW1934" s="13" t="s">
        <v>34</v>
      </c>
      <c r="AX1934" s="13" t="s">
        <v>76</v>
      </c>
      <c r="AY1934" s="215" t="s">
        <v>175</v>
      </c>
    </row>
    <row r="1935" spans="2:51" s="14" customFormat="1" ht="11.25">
      <c r="B1935" s="216"/>
      <c r="C1935" s="217"/>
      <c r="D1935" s="207" t="s">
        <v>184</v>
      </c>
      <c r="E1935" s="218" t="s">
        <v>1</v>
      </c>
      <c r="F1935" s="219" t="s">
        <v>1895</v>
      </c>
      <c r="G1935" s="217"/>
      <c r="H1935" s="220">
        <v>23.814</v>
      </c>
      <c r="I1935" s="221"/>
      <c r="J1935" s="217"/>
      <c r="K1935" s="217"/>
      <c r="L1935" s="222"/>
      <c r="M1935" s="223"/>
      <c r="N1935" s="224"/>
      <c r="O1935" s="224"/>
      <c r="P1935" s="224"/>
      <c r="Q1935" s="224"/>
      <c r="R1935" s="224"/>
      <c r="S1935" s="224"/>
      <c r="T1935" s="225"/>
      <c r="AT1935" s="226" t="s">
        <v>184</v>
      </c>
      <c r="AU1935" s="226" t="s">
        <v>85</v>
      </c>
      <c r="AV1935" s="14" t="s">
        <v>85</v>
      </c>
      <c r="AW1935" s="14" t="s">
        <v>34</v>
      </c>
      <c r="AX1935" s="14" t="s">
        <v>76</v>
      </c>
      <c r="AY1935" s="226" t="s">
        <v>175</v>
      </c>
    </row>
    <row r="1936" spans="2:51" s="14" customFormat="1" ht="11.25">
      <c r="B1936" s="216"/>
      <c r="C1936" s="217"/>
      <c r="D1936" s="207" t="s">
        <v>184</v>
      </c>
      <c r="E1936" s="218" t="s">
        <v>1</v>
      </c>
      <c r="F1936" s="219" t="s">
        <v>1896</v>
      </c>
      <c r="G1936" s="217"/>
      <c r="H1936" s="220">
        <v>7.2624999999999993</v>
      </c>
      <c r="I1936" s="221"/>
      <c r="J1936" s="217"/>
      <c r="K1936" s="217"/>
      <c r="L1936" s="222"/>
      <c r="M1936" s="223"/>
      <c r="N1936" s="224"/>
      <c r="O1936" s="224"/>
      <c r="P1936" s="224"/>
      <c r="Q1936" s="224"/>
      <c r="R1936" s="224"/>
      <c r="S1936" s="224"/>
      <c r="T1936" s="225"/>
      <c r="AT1936" s="226" t="s">
        <v>184</v>
      </c>
      <c r="AU1936" s="226" t="s">
        <v>85</v>
      </c>
      <c r="AV1936" s="14" t="s">
        <v>85</v>
      </c>
      <c r="AW1936" s="14" t="s">
        <v>34</v>
      </c>
      <c r="AX1936" s="14" t="s">
        <v>76</v>
      </c>
      <c r="AY1936" s="226" t="s">
        <v>175</v>
      </c>
    </row>
    <row r="1937" spans="1:65" s="15" customFormat="1" ht="11.25">
      <c r="B1937" s="232"/>
      <c r="C1937" s="233"/>
      <c r="D1937" s="207" t="s">
        <v>184</v>
      </c>
      <c r="E1937" s="234" t="s">
        <v>1</v>
      </c>
      <c r="F1937" s="235" t="s">
        <v>290</v>
      </c>
      <c r="G1937" s="233"/>
      <c r="H1937" s="236">
        <v>31.076499999999999</v>
      </c>
      <c r="I1937" s="237"/>
      <c r="J1937" s="233"/>
      <c r="K1937" s="233"/>
      <c r="L1937" s="238"/>
      <c r="M1937" s="239"/>
      <c r="N1937" s="240"/>
      <c r="O1937" s="240"/>
      <c r="P1937" s="240"/>
      <c r="Q1937" s="240"/>
      <c r="R1937" s="240"/>
      <c r="S1937" s="240"/>
      <c r="T1937" s="241"/>
      <c r="AT1937" s="242" t="s">
        <v>184</v>
      </c>
      <c r="AU1937" s="242" t="s">
        <v>85</v>
      </c>
      <c r="AV1937" s="15" t="s">
        <v>176</v>
      </c>
      <c r="AW1937" s="15" t="s">
        <v>34</v>
      </c>
      <c r="AX1937" s="15" t="s">
        <v>76</v>
      </c>
      <c r="AY1937" s="242" t="s">
        <v>175</v>
      </c>
    </row>
    <row r="1938" spans="1:65" s="16" customFormat="1" ht="11.25">
      <c r="B1938" s="243"/>
      <c r="C1938" s="244"/>
      <c r="D1938" s="207" t="s">
        <v>184</v>
      </c>
      <c r="E1938" s="245" t="s">
        <v>1</v>
      </c>
      <c r="F1938" s="246" t="s">
        <v>291</v>
      </c>
      <c r="G1938" s="244"/>
      <c r="H1938" s="247">
        <v>110.6065</v>
      </c>
      <c r="I1938" s="248"/>
      <c r="J1938" s="244"/>
      <c r="K1938" s="244"/>
      <c r="L1938" s="249"/>
      <c r="M1938" s="250"/>
      <c r="N1938" s="251"/>
      <c r="O1938" s="251"/>
      <c r="P1938" s="251"/>
      <c r="Q1938" s="251"/>
      <c r="R1938" s="251"/>
      <c r="S1938" s="251"/>
      <c r="T1938" s="252"/>
      <c r="AT1938" s="253" t="s">
        <v>184</v>
      </c>
      <c r="AU1938" s="253" t="s">
        <v>85</v>
      </c>
      <c r="AV1938" s="16" t="s">
        <v>182</v>
      </c>
      <c r="AW1938" s="16" t="s">
        <v>34</v>
      </c>
      <c r="AX1938" s="16" t="s">
        <v>83</v>
      </c>
      <c r="AY1938" s="253" t="s">
        <v>175</v>
      </c>
    </row>
    <row r="1939" spans="1:65" s="2" customFormat="1" ht="16.5" customHeight="1">
      <c r="A1939" s="35"/>
      <c r="B1939" s="36"/>
      <c r="C1939" s="192" t="s">
        <v>1897</v>
      </c>
      <c r="D1939" s="192" t="s">
        <v>178</v>
      </c>
      <c r="E1939" s="193" t="s">
        <v>1898</v>
      </c>
      <c r="F1939" s="194" t="s">
        <v>1899</v>
      </c>
      <c r="G1939" s="195" t="s">
        <v>242</v>
      </c>
      <c r="H1939" s="196">
        <v>110.607</v>
      </c>
      <c r="I1939" s="197"/>
      <c r="J1939" s="198">
        <f>ROUND(I1939*H1939,2)</f>
        <v>0</v>
      </c>
      <c r="K1939" s="194" t="s">
        <v>224</v>
      </c>
      <c r="L1939" s="40"/>
      <c r="M1939" s="199" t="s">
        <v>1</v>
      </c>
      <c r="N1939" s="200" t="s">
        <v>41</v>
      </c>
      <c r="O1939" s="72"/>
      <c r="P1939" s="201">
        <f>O1939*H1939</f>
        <v>0</v>
      </c>
      <c r="Q1939" s="201">
        <v>2.9999999999999997E-4</v>
      </c>
      <c r="R1939" s="201">
        <f>Q1939*H1939</f>
        <v>3.3182099999999999E-2</v>
      </c>
      <c r="S1939" s="201">
        <v>0</v>
      </c>
      <c r="T1939" s="202">
        <f>S1939*H1939</f>
        <v>0</v>
      </c>
      <c r="U1939" s="35"/>
      <c r="V1939" s="35"/>
      <c r="W1939" s="35"/>
      <c r="X1939" s="35"/>
      <c r="Y1939" s="35"/>
      <c r="Z1939" s="35"/>
      <c r="AA1939" s="35"/>
      <c r="AB1939" s="35"/>
      <c r="AC1939" s="35"/>
      <c r="AD1939" s="35"/>
      <c r="AE1939" s="35"/>
      <c r="AR1939" s="203" t="s">
        <v>309</v>
      </c>
      <c r="AT1939" s="203" t="s">
        <v>178</v>
      </c>
      <c r="AU1939" s="203" t="s">
        <v>85</v>
      </c>
      <c r="AY1939" s="18" t="s">
        <v>175</v>
      </c>
      <c r="BE1939" s="204">
        <f>IF(N1939="základní",J1939,0)</f>
        <v>0</v>
      </c>
      <c r="BF1939" s="204">
        <f>IF(N1939="snížená",J1939,0)</f>
        <v>0</v>
      </c>
      <c r="BG1939" s="204">
        <f>IF(N1939="zákl. přenesená",J1939,0)</f>
        <v>0</v>
      </c>
      <c r="BH1939" s="204">
        <f>IF(N1939="sníž. přenesená",J1939,0)</f>
        <v>0</v>
      </c>
      <c r="BI1939" s="204">
        <f>IF(N1939="nulová",J1939,0)</f>
        <v>0</v>
      </c>
      <c r="BJ1939" s="18" t="s">
        <v>83</v>
      </c>
      <c r="BK1939" s="204">
        <f>ROUND(I1939*H1939,2)</f>
        <v>0</v>
      </c>
      <c r="BL1939" s="18" t="s">
        <v>309</v>
      </c>
      <c r="BM1939" s="203" t="s">
        <v>1900</v>
      </c>
    </row>
    <row r="1940" spans="1:65" s="2" customFormat="1" ht="11.25">
      <c r="A1940" s="35"/>
      <c r="B1940" s="36"/>
      <c r="C1940" s="37"/>
      <c r="D1940" s="227" t="s">
        <v>193</v>
      </c>
      <c r="E1940" s="37"/>
      <c r="F1940" s="228" t="s">
        <v>1901</v>
      </c>
      <c r="G1940" s="37"/>
      <c r="H1940" s="37"/>
      <c r="I1940" s="229"/>
      <c r="J1940" s="37"/>
      <c r="K1940" s="37"/>
      <c r="L1940" s="40"/>
      <c r="M1940" s="230"/>
      <c r="N1940" s="231"/>
      <c r="O1940" s="72"/>
      <c r="P1940" s="72"/>
      <c r="Q1940" s="72"/>
      <c r="R1940" s="72"/>
      <c r="S1940" s="72"/>
      <c r="T1940" s="73"/>
      <c r="U1940" s="35"/>
      <c r="V1940" s="35"/>
      <c r="W1940" s="35"/>
      <c r="X1940" s="35"/>
      <c r="Y1940" s="35"/>
      <c r="Z1940" s="35"/>
      <c r="AA1940" s="35"/>
      <c r="AB1940" s="35"/>
      <c r="AC1940" s="35"/>
      <c r="AD1940" s="35"/>
      <c r="AE1940" s="35"/>
      <c r="AT1940" s="18" t="s">
        <v>193</v>
      </c>
      <c r="AU1940" s="18" t="s">
        <v>85</v>
      </c>
    </row>
    <row r="1941" spans="1:65" s="13" customFormat="1" ht="22.5">
      <c r="B1941" s="205"/>
      <c r="C1941" s="206"/>
      <c r="D1941" s="207" t="s">
        <v>184</v>
      </c>
      <c r="E1941" s="208" t="s">
        <v>1</v>
      </c>
      <c r="F1941" s="209" t="s">
        <v>206</v>
      </c>
      <c r="G1941" s="206"/>
      <c r="H1941" s="208" t="s">
        <v>1</v>
      </c>
      <c r="I1941" s="210"/>
      <c r="J1941" s="206"/>
      <c r="K1941" s="206"/>
      <c r="L1941" s="211"/>
      <c r="M1941" s="212"/>
      <c r="N1941" s="213"/>
      <c r="O1941" s="213"/>
      <c r="P1941" s="213"/>
      <c r="Q1941" s="213"/>
      <c r="R1941" s="213"/>
      <c r="S1941" s="213"/>
      <c r="T1941" s="214"/>
      <c r="AT1941" s="215" t="s">
        <v>184</v>
      </c>
      <c r="AU1941" s="215" t="s">
        <v>85</v>
      </c>
      <c r="AV1941" s="13" t="s">
        <v>83</v>
      </c>
      <c r="AW1941" s="13" t="s">
        <v>34</v>
      </c>
      <c r="AX1941" s="13" t="s">
        <v>76</v>
      </c>
      <c r="AY1941" s="215" t="s">
        <v>175</v>
      </c>
    </row>
    <row r="1942" spans="1:65" s="13" customFormat="1" ht="11.25">
      <c r="B1942" s="205"/>
      <c r="C1942" s="206"/>
      <c r="D1942" s="207" t="s">
        <v>184</v>
      </c>
      <c r="E1942" s="208" t="s">
        <v>1</v>
      </c>
      <c r="F1942" s="209" t="s">
        <v>280</v>
      </c>
      <c r="G1942" s="206"/>
      <c r="H1942" s="208" t="s">
        <v>1</v>
      </c>
      <c r="I1942" s="210"/>
      <c r="J1942" s="206"/>
      <c r="K1942" s="206"/>
      <c r="L1942" s="211"/>
      <c r="M1942" s="212"/>
      <c r="N1942" s="213"/>
      <c r="O1942" s="213"/>
      <c r="P1942" s="213"/>
      <c r="Q1942" s="213"/>
      <c r="R1942" s="213"/>
      <c r="S1942" s="213"/>
      <c r="T1942" s="214"/>
      <c r="AT1942" s="215" t="s">
        <v>184</v>
      </c>
      <c r="AU1942" s="215" t="s">
        <v>85</v>
      </c>
      <c r="AV1942" s="13" t="s">
        <v>83</v>
      </c>
      <c r="AW1942" s="13" t="s">
        <v>34</v>
      </c>
      <c r="AX1942" s="13" t="s">
        <v>76</v>
      </c>
      <c r="AY1942" s="215" t="s">
        <v>175</v>
      </c>
    </row>
    <row r="1943" spans="1:65" s="13" customFormat="1" ht="11.25">
      <c r="B1943" s="205"/>
      <c r="C1943" s="206"/>
      <c r="D1943" s="207" t="s">
        <v>184</v>
      </c>
      <c r="E1943" s="208" t="s">
        <v>1</v>
      </c>
      <c r="F1943" s="209" t="s">
        <v>187</v>
      </c>
      <c r="G1943" s="206"/>
      <c r="H1943" s="208" t="s">
        <v>1</v>
      </c>
      <c r="I1943" s="210"/>
      <c r="J1943" s="206"/>
      <c r="K1943" s="206"/>
      <c r="L1943" s="211"/>
      <c r="M1943" s="212"/>
      <c r="N1943" s="213"/>
      <c r="O1943" s="213"/>
      <c r="P1943" s="213"/>
      <c r="Q1943" s="213"/>
      <c r="R1943" s="213"/>
      <c r="S1943" s="213"/>
      <c r="T1943" s="214"/>
      <c r="AT1943" s="215" t="s">
        <v>184</v>
      </c>
      <c r="AU1943" s="215" t="s">
        <v>85</v>
      </c>
      <c r="AV1943" s="13" t="s">
        <v>83</v>
      </c>
      <c r="AW1943" s="13" t="s">
        <v>34</v>
      </c>
      <c r="AX1943" s="13" t="s">
        <v>76</v>
      </c>
      <c r="AY1943" s="215" t="s">
        <v>175</v>
      </c>
    </row>
    <row r="1944" spans="1:65" s="13" customFormat="1" ht="11.25">
      <c r="B1944" s="205"/>
      <c r="C1944" s="206"/>
      <c r="D1944" s="207" t="s">
        <v>184</v>
      </c>
      <c r="E1944" s="208" t="s">
        <v>1</v>
      </c>
      <c r="F1944" s="209" t="s">
        <v>470</v>
      </c>
      <c r="G1944" s="206"/>
      <c r="H1944" s="208" t="s">
        <v>1</v>
      </c>
      <c r="I1944" s="210"/>
      <c r="J1944" s="206"/>
      <c r="K1944" s="206"/>
      <c r="L1944" s="211"/>
      <c r="M1944" s="212"/>
      <c r="N1944" s="213"/>
      <c r="O1944" s="213"/>
      <c r="P1944" s="213"/>
      <c r="Q1944" s="213"/>
      <c r="R1944" s="213"/>
      <c r="S1944" s="213"/>
      <c r="T1944" s="214"/>
      <c r="AT1944" s="215" t="s">
        <v>184</v>
      </c>
      <c r="AU1944" s="215" t="s">
        <v>85</v>
      </c>
      <c r="AV1944" s="13" t="s">
        <v>83</v>
      </c>
      <c r="AW1944" s="13" t="s">
        <v>34</v>
      </c>
      <c r="AX1944" s="13" t="s">
        <v>76</v>
      </c>
      <c r="AY1944" s="215" t="s">
        <v>175</v>
      </c>
    </row>
    <row r="1945" spans="1:65" s="13" customFormat="1" ht="11.25">
      <c r="B1945" s="205"/>
      <c r="C1945" s="206"/>
      <c r="D1945" s="207" t="s">
        <v>184</v>
      </c>
      <c r="E1945" s="208" t="s">
        <v>1</v>
      </c>
      <c r="F1945" s="209" t="s">
        <v>395</v>
      </c>
      <c r="G1945" s="206"/>
      <c r="H1945" s="208" t="s">
        <v>1</v>
      </c>
      <c r="I1945" s="210"/>
      <c r="J1945" s="206"/>
      <c r="K1945" s="206"/>
      <c r="L1945" s="211"/>
      <c r="M1945" s="212"/>
      <c r="N1945" s="213"/>
      <c r="O1945" s="213"/>
      <c r="P1945" s="213"/>
      <c r="Q1945" s="213"/>
      <c r="R1945" s="213"/>
      <c r="S1945" s="213"/>
      <c r="T1945" s="214"/>
      <c r="AT1945" s="215" t="s">
        <v>184</v>
      </c>
      <c r="AU1945" s="215" t="s">
        <v>85</v>
      </c>
      <c r="AV1945" s="13" t="s">
        <v>83</v>
      </c>
      <c r="AW1945" s="13" t="s">
        <v>34</v>
      </c>
      <c r="AX1945" s="13" t="s">
        <v>76</v>
      </c>
      <c r="AY1945" s="215" t="s">
        <v>175</v>
      </c>
    </row>
    <row r="1946" spans="1:65" s="14" customFormat="1" ht="11.25">
      <c r="B1946" s="216"/>
      <c r="C1946" s="217"/>
      <c r="D1946" s="207" t="s">
        <v>184</v>
      </c>
      <c r="E1946" s="218" t="s">
        <v>1</v>
      </c>
      <c r="F1946" s="219" t="s">
        <v>437</v>
      </c>
      <c r="G1946" s="217"/>
      <c r="H1946" s="220">
        <v>3.7</v>
      </c>
      <c r="I1946" s="221"/>
      <c r="J1946" s="217"/>
      <c r="K1946" s="217"/>
      <c r="L1946" s="222"/>
      <c r="M1946" s="223"/>
      <c r="N1946" s="224"/>
      <c r="O1946" s="224"/>
      <c r="P1946" s="224"/>
      <c r="Q1946" s="224"/>
      <c r="R1946" s="224"/>
      <c r="S1946" s="224"/>
      <c r="T1946" s="225"/>
      <c r="AT1946" s="226" t="s">
        <v>184</v>
      </c>
      <c r="AU1946" s="226" t="s">
        <v>85</v>
      </c>
      <c r="AV1946" s="14" t="s">
        <v>85</v>
      </c>
      <c r="AW1946" s="14" t="s">
        <v>34</v>
      </c>
      <c r="AX1946" s="14" t="s">
        <v>76</v>
      </c>
      <c r="AY1946" s="226" t="s">
        <v>175</v>
      </c>
    </row>
    <row r="1947" spans="1:65" s="14" customFormat="1" ht="11.25">
      <c r="B1947" s="216"/>
      <c r="C1947" s="217"/>
      <c r="D1947" s="207" t="s">
        <v>184</v>
      </c>
      <c r="E1947" s="218" t="s">
        <v>1</v>
      </c>
      <c r="F1947" s="219" t="s">
        <v>438</v>
      </c>
      <c r="G1947" s="217"/>
      <c r="H1947" s="220">
        <v>2.7</v>
      </c>
      <c r="I1947" s="221"/>
      <c r="J1947" s="217"/>
      <c r="K1947" s="217"/>
      <c r="L1947" s="222"/>
      <c r="M1947" s="223"/>
      <c r="N1947" s="224"/>
      <c r="O1947" s="224"/>
      <c r="P1947" s="224"/>
      <c r="Q1947" s="224"/>
      <c r="R1947" s="224"/>
      <c r="S1947" s="224"/>
      <c r="T1947" s="225"/>
      <c r="AT1947" s="226" t="s">
        <v>184</v>
      </c>
      <c r="AU1947" s="226" t="s">
        <v>85</v>
      </c>
      <c r="AV1947" s="14" t="s">
        <v>85</v>
      </c>
      <c r="AW1947" s="14" t="s">
        <v>34</v>
      </c>
      <c r="AX1947" s="14" t="s">
        <v>76</v>
      </c>
      <c r="AY1947" s="226" t="s">
        <v>175</v>
      </c>
    </row>
    <row r="1948" spans="1:65" s="14" customFormat="1" ht="11.25">
      <c r="B1948" s="216"/>
      <c r="C1948" s="217"/>
      <c r="D1948" s="207" t="s">
        <v>184</v>
      </c>
      <c r="E1948" s="218" t="s">
        <v>1</v>
      </c>
      <c r="F1948" s="219" t="s">
        <v>439</v>
      </c>
      <c r="G1948" s="217"/>
      <c r="H1948" s="220">
        <v>1.5</v>
      </c>
      <c r="I1948" s="221"/>
      <c r="J1948" s="217"/>
      <c r="K1948" s="217"/>
      <c r="L1948" s="222"/>
      <c r="M1948" s="223"/>
      <c r="N1948" s="224"/>
      <c r="O1948" s="224"/>
      <c r="P1948" s="224"/>
      <c r="Q1948" s="224"/>
      <c r="R1948" s="224"/>
      <c r="S1948" s="224"/>
      <c r="T1948" s="225"/>
      <c r="AT1948" s="226" t="s">
        <v>184</v>
      </c>
      <c r="AU1948" s="226" t="s">
        <v>85</v>
      </c>
      <c r="AV1948" s="14" t="s">
        <v>85</v>
      </c>
      <c r="AW1948" s="14" t="s">
        <v>34</v>
      </c>
      <c r="AX1948" s="14" t="s">
        <v>76</v>
      </c>
      <c r="AY1948" s="226" t="s">
        <v>175</v>
      </c>
    </row>
    <row r="1949" spans="1:65" s="14" customFormat="1" ht="11.25">
      <c r="B1949" s="216"/>
      <c r="C1949" s="217"/>
      <c r="D1949" s="207" t="s">
        <v>184</v>
      </c>
      <c r="E1949" s="218" t="s">
        <v>1</v>
      </c>
      <c r="F1949" s="219" t="s">
        <v>440</v>
      </c>
      <c r="G1949" s="217"/>
      <c r="H1949" s="220">
        <v>2.2999999999999998</v>
      </c>
      <c r="I1949" s="221"/>
      <c r="J1949" s="217"/>
      <c r="K1949" s="217"/>
      <c r="L1949" s="222"/>
      <c r="M1949" s="223"/>
      <c r="N1949" s="224"/>
      <c r="O1949" s="224"/>
      <c r="P1949" s="224"/>
      <c r="Q1949" s="224"/>
      <c r="R1949" s="224"/>
      <c r="S1949" s="224"/>
      <c r="T1949" s="225"/>
      <c r="AT1949" s="226" t="s">
        <v>184</v>
      </c>
      <c r="AU1949" s="226" t="s">
        <v>85</v>
      </c>
      <c r="AV1949" s="14" t="s">
        <v>85</v>
      </c>
      <c r="AW1949" s="14" t="s">
        <v>34</v>
      </c>
      <c r="AX1949" s="14" t="s">
        <v>76</v>
      </c>
      <c r="AY1949" s="226" t="s">
        <v>175</v>
      </c>
    </row>
    <row r="1950" spans="1:65" s="14" customFormat="1" ht="11.25">
      <c r="B1950" s="216"/>
      <c r="C1950" s="217"/>
      <c r="D1950" s="207" t="s">
        <v>184</v>
      </c>
      <c r="E1950" s="218" t="s">
        <v>1</v>
      </c>
      <c r="F1950" s="219" t="s">
        <v>441</v>
      </c>
      <c r="G1950" s="217"/>
      <c r="H1950" s="220">
        <v>1.8</v>
      </c>
      <c r="I1950" s="221"/>
      <c r="J1950" s="217"/>
      <c r="K1950" s="217"/>
      <c r="L1950" s="222"/>
      <c r="M1950" s="223"/>
      <c r="N1950" s="224"/>
      <c r="O1950" s="224"/>
      <c r="P1950" s="224"/>
      <c r="Q1950" s="224"/>
      <c r="R1950" s="224"/>
      <c r="S1950" s="224"/>
      <c r="T1950" s="225"/>
      <c r="AT1950" s="226" t="s">
        <v>184</v>
      </c>
      <c r="AU1950" s="226" t="s">
        <v>85</v>
      </c>
      <c r="AV1950" s="14" t="s">
        <v>85</v>
      </c>
      <c r="AW1950" s="14" t="s">
        <v>34</v>
      </c>
      <c r="AX1950" s="14" t="s">
        <v>76</v>
      </c>
      <c r="AY1950" s="226" t="s">
        <v>175</v>
      </c>
    </row>
    <row r="1951" spans="1:65" s="14" customFormat="1" ht="11.25">
      <c r="B1951" s="216"/>
      <c r="C1951" s="217"/>
      <c r="D1951" s="207" t="s">
        <v>184</v>
      </c>
      <c r="E1951" s="218" t="s">
        <v>1</v>
      </c>
      <c r="F1951" s="219" t="s">
        <v>442</v>
      </c>
      <c r="G1951" s="217"/>
      <c r="H1951" s="220">
        <v>1.7</v>
      </c>
      <c r="I1951" s="221"/>
      <c r="J1951" s="217"/>
      <c r="K1951" s="217"/>
      <c r="L1951" s="222"/>
      <c r="M1951" s="223"/>
      <c r="N1951" s="224"/>
      <c r="O1951" s="224"/>
      <c r="P1951" s="224"/>
      <c r="Q1951" s="224"/>
      <c r="R1951" s="224"/>
      <c r="S1951" s="224"/>
      <c r="T1951" s="225"/>
      <c r="AT1951" s="226" t="s">
        <v>184</v>
      </c>
      <c r="AU1951" s="226" t="s">
        <v>85</v>
      </c>
      <c r="AV1951" s="14" t="s">
        <v>85</v>
      </c>
      <c r="AW1951" s="14" t="s">
        <v>34</v>
      </c>
      <c r="AX1951" s="14" t="s">
        <v>76</v>
      </c>
      <c r="AY1951" s="226" t="s">
        <v>175</v>
      </c>
    </row>
    <row r="1952" spans="1:65" s="15" customFormat="1" ht="11.25">
      <c r="B1952" s="232"/>
      <c r="C1952" s="233"/>
      <c r="D1952" s="207" t="s">
        <v>184</v>
      </c>
      <c r="E1952" s="234" t="s">
        <v>1</v>
      </c>
      <c r="F1952" s="235" t="s">
        <v>290</v>
      </c>
      <c r="G1952" s="233"/>
      <c r="H1952" s="236">
        <v>13.7</v>
      </c>
      <c r="I1952" s="237"/>
      <c r="J1952" s="233"/>
      <c r="K1952" s="233"/>
      <c r="L1952" s="238"/>
      <c r="M1952" s="239"/>
      <c r="N1952" s="240"/>
      <c r="O1952" s="240"/>
      <c r="P1952" s="240"/>
      <c r="Q1952" s="240"/>
      <c r="R1952" s="240"/>
      <c r="S1952" s="240"/>
      <c r="T1952" s="241"/>
      <c r="AT1952" s="242" t="s">
        <v>184</v>
      </c>
      <c r="AU1952" s="242" t="s">
        <v>85</v>
      </c>
      <c r="AV1952" s="15" t="s">
        <v>176</v>
      </c>
      <c r="AW1952" s="15" t="s">
        <v>34</v>
      </c>
      <c r="AX1952" s="15" t="s">
        <v>76</v>
      </c>
      <c r="AY1952" s="242" t="s">
        <v>175</v>
      </c>
    </row>
    <row r="1953" spans="2:51" s="13" customFormat="1" ht="11.25">
      <c r="B1953" s="205"/>
      <c r="C1953" s="206"/>
      <c r="D1953" s="207" t="s">
        <v>184</v>
      </c>
      <c r="E1953" s="208" t="s">
        <v>1</v>
      </c>
      <c r="F1953" s="209" t="s">
        <v>402</v>
      </c>
      <c r="G1953" s="206"/>
      <c r="H1953" s="208" t="s">
        <v>1</v>
      </c>
      <c r="I1953" s="210"/>
      <c r="J1953" s="206"/>
      <c r="K1953" s="206"/>
      <c r="L1953" s="211"/>
      <c r="M1953" s="212"/>
      <c r="N1953" s="213"/>
      <c r="O1953" s="213"/>
      <c r="P1953" s="213"/>
      <c r="Q1953" s="213"/>
      <c r="R1953" s="213"/>
      <c r="S1953" s="213"/>
      <c r="T1953" s="214"/>
      <c r="AT1953" s="215" t="s">
        <v>184</v>
      </c>
      <c r="AU1953" s="215" t="s">
        <v>85</v>
      </c>
      <c r="AV1953" s="13" t="s">
        <v>83</v>
      </c>
      <c r="AW1953" s="13" t="s">
        <v>34</v>
      </c>
      <c r="AX1953" s="13" t="s">
        <v>76</v>
      </c>
      <c r="AY1953" s="215" t="s">
        <v>175</v>
      </c>
    </row>
    <row r="1954" spans="2:51" s="14" customFormat="1" ht="11.25">
      <c r="B1954" s="216"/>
      <c r="C1954" s="217"/>
      <c r="D1954" s="207" t="s">
        <v>184</v>
      </c>
      <c r="E1954" s="218" t="s">
        <v>1</v>
      </c>
      <c r="F1954" s="219" t="s">
        <v>443</v>
      </c>
      <c r="G1954" s="217"/>
      <c r="H1954" s="220">
        <v>6</v>
      </c>
      <c r="I1954" s="221"/>
      <c r="J1954" s="217"/>
      <c r="K1954" s="217"/>
      <c r="L1954" s="222"/>
      <c r="M1954" s="223"/>
      <c r="N1954" s="224"/>
      <c r="O1954" s="224"/>
      <c r="P1954" s="224"/>
      <c r="Q1954" s="224"/>
      <c r="R1954" s="224"/>
      <c r="S1954" s="224"/>
      <c r="T1954" s="225"/>
      <c r="AT1954" s="226" t="s">
        <v>184</v>
      </c>
      <c r="AU1954" s="226" t="s">
        <v>85</v>
      </c>
      <c r="AV1954" s="14" t="s">
        <v>85</v>
      </c>
      <c r="AW1954" s="14" t="s">
        <v>34</v>
      </c>
      <c r="AX1954" s="14" t="s">
        <v>76</v>
      </c>
      <c r="AY1954" s="226" t="s">
        <v>175</v>
      </c>
    </row>
    <row r="1955" spans="2:51" s="15" customFormat="1" ht="11.25">
      <c r="B1955" s="232"/>
      <c r="C1955" s="233"/>
      <c r="D1955" s="207" t="s">
        <v>184</v>
      </c>
      <c r="E1955" s="234" t="s">
        <v>1</v>
      </c>
      <c r="F1955" s="235" t="s">
        <v>290</v>
      </c>
      <c r="G1955" s="233"/>
      <c r="H1955" s="236">
        <v>6</v>
      </c>
      <c r="I1955" s="237"/>
      <c r="J1955" s="233"/>
      <c r="K1955" s="233"/>
      <c r="L1955" s="238"/>
      <c r="M1955" s="239"/>
      <c r="N1955" s="240"/>
      <c r="O1955" s="240"/>
      <c r="P1955" s="240"/>
      <c r="Q1955" s="240"/>
      <c r="R1955" s="240"/>
      <c r="S1955" s="240"/>
      <c r="T1955" s="241"/>
      <c r="AT1955" s="242" t="s">
        <v>184</v>
      </c>
      <c r="AU1955" s="242" t="s">
        <v>85</v>
      </c>
      <c r="AV1955" s="15" t="s">
        <v>176</v>
      </c>
      <c r="AW1955" s="15" t="s">
        <v>34</v>
      </c>
      <c r="AX1955" s="15" t="s">
        <v>76</v>
      </c>
      <c r="AY1955" s="242" t="s">
        <v>175</v>
      </c>
    </row>
    <row r="1956" spans="2:51" s="13" customFormat="1" ht="11.25">
      <c r="B1956" s="205"/>
      <c r="C1956" s="206"/>
      <c r="D1956" s="207" t="s">
        <v>184</v>
      </c>
      <c r="E1956" s="208" t="s">
        <v>1</v>
      </c>
      <c r="F1956" s="209" t="s">
        <v>404</v>
      </c>
      <c r="G1956" s="206"/>
      <c r="H1956" s="208" t="s">
        <v>1</v>
      </c>
      <c r="I1956" s="210"/>
      <c r="J1956" s="206"/>
      <c r="K1956" s="206"/>
      <c r="L1956" s="211"/>
      <c r="M1956" s="212"/>
      <c r="N1956" s="213"/>
      <c r="O1956" s="213"/>
      <c r="P1956" s="213"/>
      <c r="Q1956" s="213"/>
      <c r="R1956" s="213"/>
      <c r="S1956" s="213"/>
      <c r="T1956" s="214"/>
      <c r="AT1956" s="215" t="s">
        <v>184</v>
      </c>
      <c r="AU1956" s="215" t="s">
        <v>85</v>
      </c>
      <c r="AV1956" s="13" t="s">
        <v>83</v>
      </c>
      <c r="AW1956" s="13" t="s">
        <v>34</v>
      </c>
      <c r="AX1956" s="13" t="s">
        <v>76</v>
      </c>
      <c r="AY1956" s="215" t="s">
        <v>175</v>
      </c>
    </row>
    <row r="1957" spans="2:51" s="14" customFormat="1" ht="11.25">
      <c r="B1957" s="216"/>
      <c r="C1957" s="217"/>
      <c r="D1957" s="207" t="s">
        <v>184</v>
      </c>
      <c r="E1957" s="218" t="s">
        <v>1</v>
      </c>
      <c r="F1957" s="219" t="s">
        <v>515</v>
      </c>
      <c r="G1957" s="217"/>
      <c r="H1957" s="220">
        <v>20</v>
      </c>
      <c r="I1957" s="221"/>
      <c r="J1957" s="217"/>
      <c r="K1957" s="217"/>
      <c r="L1957" s="222"/>
      <c r="M1957" s="223"/>
      <c r="N1957" s="224"/>
      <c r="O1957" s="224"/>
      <c r="P1957" s="224"/>
      <c r="Q1957" s="224"/>
      <c r="R1957" s="224"/>
      <c r="S1957" s="224"/>
      <c r="T1957" s="225"/>
      <c r="AT1957" s="226" t="s">
        <v>184</v>
      </c>
      <c r="AU1957" s="226" t="s">
        <v>85</v>
      </c>
      <c r="AV1957" s="14" t="s">
        <v>85</v>
      </c>
      <c r="AW1957" s="14" t="s">
        <v>34</v>
      </c>
      <c r="AX1957" s="14" t="s">
        <v>76</v>
      </c>
      <c r="AY1957" s="226" t="s">
        <v>175</v>
      </c>
    </row>
    <row r="1958" spans="2:51" s="14" customFormat="1" ht="11.25">
      <c r="B1958" s="216"/>
      <c r="C1958" s="217"/>
      <c r="D1958" s="207" t="s">
        <v>184</v>
      </c>
      <c r="E1958" s="218" t="s">
        <v>1</v>
      </c>
      <c r="F1958" s="219" t="s">
        <v>444</v>
      </c>
      <c r="G1958" s="217"/>
      <c r="H1958" s="220">
        <v>1.8</v>
      </c>
      <c r="I1958" s="221"/>
      <c r="J1958" s="217"/>
      <c r="K1958" s="217"/>
      <c r="L1958" s="222"/>
      <c r="M1958" s="223"/>
      <c r="N1958" s="224"/>
      <c r="O1958" s="224"/>
      <c r="P1958" s="224"/>
      <c r="Q1958" s="224"/>
      <c r="R1958" s="224"/>
      <c r="S1958" s="224"/>
      <c r="T1958" s="225"/>
      <c r="AT1958" s="226" t="s">
        <v>184</v>
      </c>
      <c r="AU1958" s="226" t="s">
        <v>85</v>
      </c>
      <c r="AV1958" s="14" t="s">
        <v>85</v>
      </c>
      <c r="AW1958" s="14" t="s">
        <v>34</v>
      </c>
      <c r="AX1958" s="14" t="s">
        <v>76</v>
      </c>
      <c r="AY1958" s="226" t="s">
        <v>175</v>
      </c>
    </row>
    <row r="1959" spans="2:51" s="14" customFormat="1" ht="11.25">
      <c r="B1959" s="216"/>
      <c r="C1959" s="217"/>
      <c r="D1959" s="207" t="s">
        <v>184</v>
      </c>
      <c r="E1959" s="218" t="s">
        <v>1</v>
      </c>
      <c r="F1959" s="219" t="s">
        <v>520</v>
      </c>
      <c r="G1959" s="217"/>
      <c r="H1959" s="220">
        <v>22.4</v>
      </c>
      <c r="I1959" s="221"/>
      <c r="J1959" s="217"/>
      <c r="K1959" s="217"/>
      <c r="L1959" s="222"/>
      <c r="M1959" s="223"/>
      <c r="N1959" s="224"/>
      <c r="O1959" s="224"/>
      <c r="P1959" s="224"/>
      <c r="Q1959" s="224"/>
      <c r="R1959" s="224"/>
      <c r="S1959" s="224"/>
      <c r="T1959" s="225"/>
      <c r="AT1959" s="226" t="s">
        <v>184</v>
      </c>
      <c r="AU1959" s="226" t="s">
        <v>85</v>
      </c>
      <c r="AV1959" s="14" t="s">
        <v>85</v>
      </c>
      <c r="AW1959" s="14" t="s">
        <v>34</v>
      </c>
      <c r="AX1959" s="14" t="s">
        <v>76</v>
      </c>
      <c r="AY1959" s="226" t="s">
        <v>175</v>
      </c>
    </row>
    <row r="1960" spans="2:51" s="15" customFormat="1" ht="11.25">
      <c r="B1960" s="232"/>
      <c r="C1960" s="233"/>
      <c r="D1960" s="207" t="s">
        <v>184</v>
      </c>
      <c r="E1960" s="234" t="s">
        <v>1</v>
      </c>
      <c r="F1960" s="235" t="s">
        <v>290</v>
      </c>
      <c r="G1960" s="233"/>
      <c r="H1960" s="236">
        <v>44.2</v>
      </c>
      <c r="I1960" s="237"/>
      <c r="J1960" s="233"/>
      <c r="K1960" s="233"/>
      <c r="L1960" s="238"/>
      <c r="M1960" s="239"/>
      <c r="N1960" s="240"/>
      <c r="O1960" s="240"/>
      <c r="P1960" s="240"/>
      <c r="Q1960" s="240"/>
      <c r="R1960" s="240"/>
      <c r="S1960" s="240"/>
      <c r="T1960" s="241"/>
      <c r="AT1960" s="242" t="s">
        <v>184</v>
      </c>
      <c r="AU1960" s="242" t="s">
        <v>85</v>
      </c>
      <c r="AV1960" s="15" t="s">
        <v>176</v>
      </c>
      <c r="AW1960" s="15" t="s">
        <v>34</v>
      </c>
      <c r="AX1960" s="15" t="s">
        <v>76</v>
      </c>
      <c r="AY1960" s="242" t="s">
        <v>175</v>
      </c>
    </row>
    <row r="1961" spans="2:51" s="13" customFormat="1" ht="11.25">
      <c r="B1961" s="205"/>
      <c r="C1961" s="206"/>
      <c r="D1961" s="207" t="s">
        <v>184</v>
      </c>
      <c r="E1961" s="208" t="s">
        <v>1</v>
      </c>
      <c r="F1961" s="209" t="s">
        <v>406</v>
      </c>
      <c r="G1961" s="206"/>
      <c r="H1961" s="208" t="s">
        <v>1</v>
      </c>
      <c r="I1961" s="210"/>
      <c r="J1961" s="206"/>
      <c r="K1961" s="206"/>
      <c r="L1961" s="211"/>
      <c r="M1961" s="212"/>
      <c r="N1961" s="213"/>
      <c r="O1961" s="213"/>
      <c r="P1961" s="213"/>
      <c r="Q1961" s="213"/>
      <c r="R1961" s="213"/>
      <c r="S1961" s="213"/>
      <c r="T1961" s="214"/>
      <c r="AT1961" s="215" t="s">
        <v>184</v>
      </c>
      <c r="AU1961" s="215" t="s">
        <v>85</v>
      </c>
      <c r="AV1961" s="13" t="s">
        <v>83</v>
      </c>
      <c r="AW1961" s="13" t="s">
        <v>34</v>
      </c>
      <c r="AX1961" s="13" t="s">
        <v>76</v>
      </c>
      <c r="AY1961" s="215" t="s">
        <v>175</v>
      </c>
    </row>
    <row r="1962" spans="2:51" s="14" customFormat="1" ht="11.25">
      <c r="B1962" s="216"/>
      <c r="C1962" s="217"/>
      <c r="D1962" s="207" t="s">
        <v>184</v>
      </c>
      <c r="E1962" s="218" t="s">
        <v>1</v>
      </c>
      <c r="F1962" s="219" t="s">
        <v>445</v>
      </c>
      <c r="G1962" s="217"/>
      <c r="H1962" s="220">
        <v>10.6</v>
      </c>
      <c r="I1962" s="221"/>
      <c r="J1962" s="217"/>
      <c r="K1962" s="217"/>
      <c r="L1962" s="222"/>
      <c r="M1962" s="223"/>
      <c r="N1962" s="224"/>
      <c r="O1962" s="224"/>
      <c r="P1962" s="224"/>
      <c r="Q1962" s="224"/>
      <c r="R1962" s="224"/>
      <c r="S1962" s="224"/>
      <c r="T1962" s="225"/>
      <c r="AT1962" s="226" t="s">
        <v>184</v>
      </c>
      <c r="AU1962" s="226" t="s">
        <v>85</v>
      </c>
      <c r="AV1962" s="14" t="s">
        <v>85</v>
      </c>
      <c r="AW1962" s="14" t="s">
        <v>34</v>
      </c>
      <c r="AX1962" s="14" t="s">
        <v>76</v>
      </c>
      <c r="AY1962" s="226" t="s">
        <v>175</v>
      </c>
    </row>
    <row r="1963" spans="2:51" s="15" customFormat="1" ht="11.25">
      <c r="B1963" s="232"/>
      <c r="C1963" s="233"/>
      <c r="D1963" s="207" t="s">
        <v>184</v>
      </c>
      <c r="E1963" s="234" t="s">
        <v>1</v>
      </c>
      <c r="F1963" s="235" t="s">
        <v>290</v>
      </c>
      <c r="G1963" s="233"/>
      <c r="H1963" s="236">
        <v>10.6</v>
      </c>
      <c r="I1963" s="237"/>
      <c r="J1963" s="233"/>
      <c r="K1963" s="233"/>
      <c r="L1963" s="238"/>
      <c r="M1963" s="239"/>
      <c r="N1963" s="240"/>
      <c r="O1963" s="240"/>
      <c r="P1963" s="240"/>
      <c r="Q1963" s="240"/>
      <c r="R1963" s="240"/>
      <c r="S1963" s="240"/>
      <c r="T1963" s="241"/>
      <c r="AT1963" s="242" t="s">
        <v>184</v>
      </c>
      <c r="AU1963" s="242" t="s">
        <v>85</v>
      </c>
      <c r="AV1963" s="15" t="s">
        <v>176</v>
      </c>
      <c r="AW1963" s="15" t="s">
        <v>34</v>
      </c>
      <c r="AX1963" s="15" t="s">
        <v>76</v>
      </c>
      <c r="AY1963" s="242" t="s">
        <v>175</v>
      </c>
    </row>
    <row r="1964" spans="2:51" s="13" customFormat="1" ht="11.25">
      <c r="B1964" s="205"/>
      <c r="C1964" s="206"/>
      <c r="D1964" s="207" t="s">
        <v>184</v>
      </c>
      <c r="E1964" s="208" t="s">
        <v>1</v>
      </c>
      <c r="F1964" s="209" t="s">
        <v>1891</v>
      </c>
      <c r="G1964" s="206"/>
      <c r="H1964" s="208" t="s">
        <v>1</v>
      </c>
      <c r="I1964" s="210"/>
      <c r="J1964" s="206"/>
      <c r="K1964" s="206"/>
      <c r="L1964" s="211"/>
      <c r="M1964" s="212"/>
      <c r="N1964" s="213"/>
      <c r="O1964" s="213"/>
      <c r="P1964" s="213"/>
      <c r="Q1964" s="213"/>
      <c r="R1964" s="213"/>
      <c r="S1964" s="213"/>
      <c r="T1964" s="214"/>
      <c r="AT1964" s="215" t="s">
        <v>184</v>
      </c>
      <c r="AU1964" s="215" t="s">
        <v>85</v>
      </c>
      <c r="AV1964" s="13" t="s">
        <v>83</v>
      </c>
      <c r="AW1964" s="13" t="s">
        <v>34</v>
      </c>
      <c r="AX1964" s="13" t="s">
        <v>76</v>
      </c>
      <c r="AY1964" s="215" t="s">
        <v>175</v>
      </c>
    </row>
    <row r="1965" spans="2:51" s="14" customFormat="1" ht="11.25">
      <c r="B1965" s="216"/>
      <c r="C1965" s="217"/>
      <c r="D1965" s="207" t="s">
        <v>184</v>
      </c>
      <c r="E1965" s="218" t="s">
        <v>1</v>
      </c>
      <c r="F1965" s="219" t="s">
        <v>1892</v>
      </c>
      <c r="G1965" s="217"/>
      <c r="H1965" s="220">
        <v>5.03</v>
      </c>
      <c r="I1965" s="221"/>
      <c r="J1965" s="217"/>
      <c r="K1965" s="217"/>
      <c r="L1965" s="222"/>
      <c r="M1965" s="223"/>
      <c r="N1965" s="224"/>
      <c r="O1965" s="224"/>
      <c r="P1965" s="224"/>
      <c r="Q1965" s="224"/>
      <c r="R1965" s="224"/>
      <c r="S1965" s="224"/>
      <c r="T1965" s="225"/>
      <c r="AT1965" s="226" t="s">
        <v>184</v>
      </c>
      <c r="AU1965" s="226" t="s">
        <v>85</v>
      </c>
      <c r="AV1965" s="14" t="s">
        <v>85</v>
      </c>
      <c r="AW1965" s="14" t="s">
        <v>34</v>
      </c>
      <c r="AX1965" s="14" t="s">
        <v>76</v>
      </c>
      <c r="AY1965" s="226" t="s">
        <v>175</v>
      </c>
    </row>
    <row r="1966" spans="2:51" s="15" customFormat="1" ht="11.25">
      <c r="B1966" s="232"/>
      <c r="C1966" s="233"/>
      <c r="D1966" s="207" t="s">
        <v>184</v>
      </c>
      <c r="E1966" s="234" t="s">
        <v>1</v>
      </c>
      <c r="F1966" s="235" t="s">
        <v>290</v>
      </c>
      <c r="G1966" s="233"/>
      <c r="H1966" s="236">
        <v>5.03</v>
      </c>
      <c r="I1966" s="237"/>
      <c r="J1966" s="233"/>
      <c r="K1966" s="233"/>
      <c r="L1966" s="238"/>
      <c r="M1966" s="239"/>
      <c r="N1966" s="240"/>
      <c r="O1966" s="240"/>
      <c r="P1966" s="240"/>
      <c r="Q1966" s="240"/>
      <c r="R1966" s="240"/>
      <c r="S1966" s="240"/>
      <c r="T1966" s="241"/>
      <c r="AT1966" s="242" t="s">
        <v>184</v>
      </c>
      <c r="AU1966" s="242" t="s">
        <v>85</v>
      </c>
      <c r="AV1966" s="15" t="s">
        <v>176</v>
      </c>
      <c r="AW1966" s="15" t="s">
        <v>34</v>
      </c>
      <c r="AX1966" s="15" t="s">
        <v>76</v>
      </c>
      <c r="AY1966" s="242" t="s">
        <v>175</v>
      </c>
    </row>
    <row r="1967" spans="2:51" s="13" customFormat="1" ht="11.25">
      <c r="B1967" s="205"/>
      <c r="C1967" s="206"/>
      <c r="D1967" s="207" t="s">
        <v>184</v>
      </c>
      <c r="E1967" s="208" t="s">
        <v>1</v>
      </c>
      <c r="F1967" s="209" t="s">
        <v>1893</v>
      </c>
      <c r="G1967" s="206"/>
      <c r="H1967" s="208" t="s">
        <v>1</v>
      </c>
      <c r="I1967" s="210"/>
      <c r="J1967" s="206"/>
      <c r="K1967" s="206"/>
      <c r="L1967" s="211"/>
      <c r="M1967" s="212"/>
      <c r="N1967" s="213"/>
      <c r="O1967" s="213"/>
      <c r="P1967" s="213"/>
      <c r="Q1967" s="213"/>
      <c r="R1967" s="213"/>
      <c r="S1967" s="213"/>
      <c r="T1967" s="214"/>
      <c r="AT1967" s="215" t="s">
        <v>184</v>
      </c>
      <c r="AU1967" s="215" t="s">
        <v>85</v>
      </c>
      <c r="AV1967" s="13" t="s">
        <v>83</v>
      </c>
      <c r="AW1967" s="13" t="s">
        <v>34</v>
      </c>
      <c r="AX1967" s="13" t="s">
        <v>76</v>
      </c>
      <c r="AY1967" s="215" t="s">
        <v>175</v>
      </c>
    </row>
    <row r="1968" spans="2:51" s="13" customFormat="1" ht="11.25">
      <c r="B1968" s="205"/>
      <c r="C1968" s="206"/>
      <c r="D1968" s="207" t="s">
        <v>184</v>
      </c>
      <c r="E1968" s="208" t="s">
        <v>1</v>
      </c>
      <c r="F1968" s="209" t="s">
        <v>1894</v>
      </c>
      <c r="G1968" s="206"/>
      <c r="H1968" s="208" t="s">
        <v>1</v>
      </c>
      <c r="I1968" s="210"/>
      <c r="J1968" s="206"/>
      <c r="K1968" s="206"/>
      <c r="L1968" s="211"/>
      <c r="M1968" s="212"/>
      <c r="N1968" s="213"/>
      <c r="O1968" s="213"/>
      <c r="P1968" s="213"/>
      <c r="Q1968" s="213"/>
      <c r="R1968" s="213"/>
      <c r="S1968" s="213"/>
      <c r="T1968" s="214"/>
      <c r="AT1968" s="215" t="s">
        <v>184</v>
      </c>
      <c r="AU1968" s="215" t="s">
        <v>85</v>
      </c>
      <c r="AV1968" s="13" t="s">
        <v>83</v>
      </c>
      <c r="AW1968" s="13" t="s">
        <v>34</v>
      </c>
      <c r="AX1968" s="13" t="s">
        <v>76</v>
      </c>
      <c r="AY1968" s="215" t="s">
        <v>175</v>
      </c>
    </row>
    <row r="1969" spans="1:65" s="14" customFormat="1" ht="11.25">
      <c r="B1969" s="216"/>
      <c r="C1969" s="217"/>
      <c r="D1969" s="207" t="s">
        <v>184</v>
      </c>
      <c r="E1969" s="218" t="s">
        <v>1</v>
      </c>
      <c r="F1969" s="219" t="s">
        <v>1895</v>
      </c>
      <c r="G1969" s="217"/>
      <c r="H1969" s="220">
        <v>23.814</v>
      </c>
      <c r="I1969" s="221"/>
      <c r="J1969" s="217"/>
      <c r="K1969" s="217"/>
      <c r="L1969" s="222"/>
      <c r="M1969" s="223"/>
      <c r="N1969" s="224"/>
      <c r="O1969" s="224"/>
      <c r="P1969" s="224"/>
      <c r="Q1969" s="224"/>
      <c r="R1969" s="224"/>
      <c r="S1969" s="224"/>
      <c r="T1969" s="225"/>
      <c r="AT1969" s="226" t="s">
        <v>184</v>
      </c>
      <c r="AU1969" s="226" t="s">
        <v>85</v>
      </c>
      <c r="AV1969" s="14" t="s">
        <v>85</v>
      </c>
      <c r="AW1969" s="14" t="s">
        <v>34</v>
      </c>
      <c r="AX1969" s="14" t="s">
        <v>76</v>
      </c>
      <c r="AY1969" s="226" t="s">
        <v>175</v>
      </c>
    </row>
    <row r="1970" spans="1:65" s="14" customFormat="1" ht="11.25">
      <c r="B1970" s="216"/>
      <c r="C1970" s="217"/>
      <c r="D1970" s="207" t="s">
        <v>184</v>
      </c>
      <c r="E1970" s="218" t="s">
        <v>1</v>
      </c>
      <c r="F1970" s="219" t="s">
        <v>1896</v>
      </c>
      <c r="G1970" s="217"/>
      <c r="H1970" s="220">
        <v>7.2624999999999993</v>
      </c>
      <c r="I1970" s="221"/>
      <c r="J1970" s="217"/>
      <c r="K1970" s="217"/>
      <c r="L1970" s="222"/>
      <c r="M1970" s="223"/>
      <c r="N1970" s="224"/>
      <c r="O1970" s="224"/>
      <c r="P1970" s="224"/>
      <c r="Q1970" s="224"/>
      <c r="R1970" s="224"/>
      <c r="S1970" s="224"/>
      <c r="T1970" s="225"/>
      <c r="AT1970" s="226" t="s">
        <v>184</v>
      </c>
      <c r="AU1970" s="226" t="s">
        <v>85</v>
      </c>
      <c r="AV1970" s="14" t="s">
        <v>85</v>
      </c>
      <c r="AW1970" s="14" t="s">
        <v>34</v>
      </c>
      <c r="AX1970" s="14" t="s">
        <v>76</v>
      </c>
      <c r="AY1970" s="226" t="s">
        <v>175</v>
      </c>
    </row>
    <row r="1971" spans="1:65" s="15" customFormat="1" ht="11.25">
      <c r="B1971" s="232"/>
      <c r="C1971" s="233"/>
      <c r="D1971" s="207" t="s">
        <v>184</v>
      </c>
      <c r="E1971" s="234" t="s">
        <v>1</v>
      </c>
      <c r="F1971" s="235" t="s">
        <v>290</v>
      </c>
      <c r="G1971" s="233"/>
      <c r="H1971" s="236">
        <v>31.076499999999999</v>
      </c>
      <c r="I1971" s="237"/>
      <c r="J1971" s="233"/>
      <c r="K1971" s="233"/>
      <c r="L1971" s="238"/>
      <c r="M1971" s="239"/>
      <c r="N1971" s="240"/>
      <c r="O1971" s="240"/>
      <c r="P1971" s="240"/>
      <c r="Q1971" s="240"/>
      <c r="R1971" s="240"/>
      <c r="S1971" s="240"/>
      <c r="T1971" s="241"/>
      <c r="AT1971" s="242" t="s">
        <v>184</v>
      </c>
      <c r="AU1971" s="242" t="s">
        <v>85</v>
      </c>
      <c r="AV1971" s="15" t="s">
        <v>176</v>
      </c>
      <c r="AW1971" s="15" t="s">
        <v>34</v>
      </c>
      <c r="AX1971" s="15" t="s">
        <v>76</v>
      </c>
      <c r="AY1971" s="242" t="s">
        <v>175</v>
      </c>
    </row>
    <row r="1972" spans="1:65" s="16" customFormat="1" ht="11.25">
      <c r="B1972" s="243"/>
      <c r="C1972" s="244"/>
      <c r="D1972" s="207" t="s">
        <v>184</v>
      </c>
      <c r="E1972" s="245" t="s">
        <v>1</v>
      </c>
      <c r="F1972" s="246" t="s">
        <v>291</v>
      </c>
      <c r="G1972" s="244"/>
      <c r="H1972" s="247">
        <v>110.6065</v>
      </c>
      <c r="I1972" s="248"/>
      <c r="J1972" s="244"/>
      <c r="K1972" s="244"/>
      <c r="L1972" s="249"/>
      <c r="M1972" s="250"/>
      <c r="N1972" s="251"/>
      <c r="O1972" s="251"/>
      <c r="P1972" s="251"/>
      <c r="Q1972" s="251"/>
      <c r="R1972" s="251"/>
      <c r="S1972" s="251"/>
      <c r="T1972" s="252"/>
      <c r="AT1972" s="253" t="s">
        <v>184</v>
      </c>
      <c r="AU1972" s="253" t="s">
        <v>85</v>
      </c>
      <c r="AV1972" s="16" t="s">
        <v>182</v>
      </c>
      <c r="AW1972" s="16" t="s">
        <v>34</v>
      </c>
      <c r="AX1972" s="16" t="s">
        <v>83</v>
      </c>
      <c r="AY1972" s="253" t="s">
        <v>175</v>
      </c>
    </row>
    <row r="1973" spans="1:65" s="2" customFormat="1" ht="24.2" customHeight="1">
      <c r="A1973" s="35"/>
      <c r="B1973" s="36"/>
      <c r="C1973" s="192" t="s">
        <v>1902</v>
      </c>
      <c r="D1973" s="192" t="s">
        <v>178</v>
      </c>
      <c r="E1973" s="193" t="s">
        <v>1903</v>
      </c>
      <c r="F1973" s="194" t="s">
        <v>1904</v>
      </c>
      <c r="G1973" s="195" t="s">
        <v>242</v>
      </c>
      <c r="H1973" s="196">
        <v>5.03</v>
      </c>
      <c r="I1973" s="197"/>
      <c r="J1973" s="198">
        <f>ROUND(I1973*H1973,2)</f>
        <v>0</v>
      </c>
      <c r="K1973" s="194" t="s">
        <v>224</v>
      </c>
      <c r="L1973" s="40"/>
      <c r="M1973" s="199" t="s">
        <v>1</v>
      </c>
      <c r="N1973" s="200" t="s">
        <v>41</v>
      </c>
      <c r="O1973" s="72"/>
      <c r="P1973" s="201">
        <f>O1973*H1973</f>
        <v>0</v>
      </c>
      <c r="Q1973" s="201">
        <v>2.5499999999999998E-2</v>
      </c>
      <c r="R1973" s="201">
        <f>Q1973*H1973</f>
        <v>0.12826499999999999</v>
      </c>
      <c r="S1973" s="201">
        <v>0</v>
      </c>
      <c r="T1973" s="202">
        <f>S1973*H1973</f>
        <v>0</v>
      </c>
      <c r="U1973" s="35"/>
      <c r="V1973" s="35"/>
      <c r="W1973" s="35"/>
      <c r="X1973" s="35"/>
      <c r="Y1973" s="35"/>
      <c r="Z1973" s="35"/>
      <c r="AA1973" s="35"/>
      <c r="AB1973" s="35"/>
      <c r="AC1973" s="35"/>
      <c r="AD1973" s="35"/>
      <c r="AE1973" s="35"/>
      <c r="AR1973" s="203" t="s">
        <v>309</v>
      </c>
      <c r="AT1973" s="203" t="s">
        <v>178</v>
      </c>
      <c r="AU1973" s="203" t="s">
        <v>85</v>
      </c>
      <c r="AY1973" s="18" t="s">
        <v>175</v>
      </c>
      <c r="BE1973" s="204">
        <f>IF(N1973="základní",J1973,0)</f>
        <v>0</v>
      </c>
      <c r="BF1973" s="204">
        <f>IF(N1973="snížená",J1973,0)</f>
        <v>0</v>
      </c>
      <c r="BG1973" s="204">
        <f>IF(N1973="zákl. přenesená",J1973,0)</f>
        <v>0</v>
      </c>
      <c r="BH1973" s="204">
        <f>IF(N1973="sníž. přenesená",J1973,0)</f>
        <v>0</v>
      </c>
      <c r="BI1973" s="204">
        <f>IF(N1973="nulová",J1973,0)</f>
        <v>0</v>
      </c>
      <c r="BJ1973" s="18" t="s">
        <v>83</v>
      </c>
      <c r="BK1973" s="204">
        <f>ROUND(I1973*H1973,2)</f>
        <v>0</v>
      </c>
      <c r="BL1973" s="18" t="s">
        <v>309</v>
      </c>
      <c r="BM1973" s="203" t="s">
        <v>1905</v>
      </c>
    </row>
    <row r="1974" spans="1:65" s="2" customFormat="1" ht="11.25">
      <c r="A1974" s="35"/>
      <c r="B1974" s="36"/>
      <c r="C1974" s="37"/>
      <c r="D1974" s="227" t="s">
        <v>193</v>
      </c>
      <c r="E1974" s="37"/>
      <c r="F1974" s="228" t="s">
        <v>1906</v>
      </c>
      <c r="G1974" s="37"/>
      <c r="H1974" s="37"/>
      <c r="I1974" s="229"/>
      <c r="J1974" s="37"/>
      <c r="K1974" s="37"/>
      <c r="L1974" s="40"/>
      <c r="M1974" s="230"/>
      <c r="N1974" s="231"/>
      <c r="O1974" s="72"/>
      <c r="P1974" s="72"/>
      <c r="Q1974" s="72"/>
      <c r="R1974" s="72"/>
      <c r="S1974" s="72"/>
      <c r="T1974" s="73"/>
      <c r="U1974" s="35"/>
      <c r="V1974" s="35"/>
      <c r="W1974" s="35"/>
      <c r="X1974" s="35"/>
      <c r="Y1974" s="35"/>
      <c r="Z1974" s="35"/>
      <c r="AA1974" s="35"/>
      <c r="AB1974" s="35"/>
      <c r="AC1974" s="35"/>
      <c r="AD1974" s="35"/>
      <c r="AE1974" s="35"/>
      <c r="AT1974" s="18" t="s">
        <v>193</v>
      </c>
      <c r="AU1974" s="18" t="s">
        <v>85</v>
      </c>
    </row>
    <row r="1975" spans="1:65" s="13" customFormat="1" ht="22.5">
      <c r="B1975" s="205"/>
      <c r="C1975" s="206"/>
      <c r="D1975" s="207" t="s">
        <v>184</v>
      </c>
      <c r="E1975" s="208" t="s">
        <v>1</v>
      </c>
      <c r="F1975" s="209" t="s">
        <v>206</v>
      </c>
      <c r="G1975" s="206"/>
      <c r="H1975" s="208" t="s">
        <v>1</v>
      </c>
      <c r="I1975" s="210"/>
      <c r="J1975" s="206"/>
      <c r="K1975" s="206"/>
      <c r="L1975" s="211"/>
      <c r="M1975" s="212"/>
      <c r="N1975" s="213"/>
      <c r="O1975" s="213"/>
      <c r="P1975" s="213"/>
      <c r="Q1975" s="213"/>
      <c r="R1975" s="213"/>
      <c r="S1975" s="213"/>
      <c r="T1975" s="214"/>
      <c r="AT1975" s="215" t="s">
        <v>184</v>
      </c>
      <c r="AU1975" s="215" t="s">
        <v>85</v>
      </c>
      <c r="AV1975" s="13" t="s">
        <v>83</v>
      </c>
      <c r="AW1975" s="13" t="s">
        <v>34</v>
      </c>
      <c r="AX1975" s="13" t="s">
        <v>76</v>
      </c>
      <c r="AY1975" s="215" t="s">
        <v>175</v>
      </c>
    </row>
    <row r="1976" spans="1:65" s="13" customFormat="1" ht="11.25">
      <c r="B1976" s="205"/>
      <c r="C1976" s="206"/>
      <c r="D1976" s="207" t="s">
        <v>184</v>
      </c>
      <c r="E1976" s="208" t="s">
        <v>1</v>
      </c>
      <c r="F1976" s="209" t="s">
        <v>280</v>
      </c>
      <c r="G1976" s="206"/>
      <c r="H1976" s="208" t="s">
        <v>1</v>
      </c>
      <c r="I1976" s="210"/>
      <c r="J1976" s="206"/>
      <c r="K1976" s="206"/>
      <c r="L1976" s="211"/>
      <c r="M1976" s="212"/>
      <c r="N1976" s="213"/>
      <c r="O1976" s="213"/>
      <c r="P1976" s="213"/>
      <c r="Q1976" s="213"/>
      <c r="R1976" s="213"/>
      <c r="S1976" s="213"/>
      <c r="T1976" s="214"/>
      <c r="AT1976" s="215" t="s">
        <v>184</v>
      </c>
      <c r="AU1976" s="215" t="s">
        <v>85</v>
      </c>
      <c r="AV1976" s="13" t="s">
        <v>83</v>
      </c>
      <c r="AW1976" s="13" t="s">
        <v>34</v>
      </c>
      <c r="AX1976" s="13" t="s">
        <v>76</v>
      </c>
      <c r="AY1976" s="215" t="s">
        <v>175</v>
      </c>
    </row>
    <row r="1977" spans="1:65" s="13" customFormat="1" ht="11.25">
      <c r="B1977" s="205"/>
      <c r="C1977" s="206"/>
      <c r="D1977" s="207" t="s">
        <v>184</v>
      </c>
      <c r="E1977" s="208" t="s">
        <v>1</v>
      </c>
      <c r="F1977" s="209" t="s">
        <v>187</v>
      </c>
      <c r="G1977" s="206"/>
      <c r="H1977" s="208" t="s">
        <v>1</v>
      </c>
      <c r="I1977" s="210"/>
      <c r="J1977" s="206"/>
      <c r="K1977" s="206"/>
      <c r="L1977" s="211"/>
      <c r="M1977" s="212"/>
      <c r="N1977" s="213"/>
      <c r="O1977" s="213"/>
      <c r="P1977" s="213"/>
      <c r="Q1977" s="213"/>
      <c r="R1977" s="213"/>
      <c r="S1977" s="213"/>
      <c r="T1977" s="214"/>
      <c r="AT1977" s="215" t="s">
        <v>184</v>
      </c>
      <c r="AU1977" s="215" t="s">
        <v>85</v>
      </c>
      <c r="AV1977" s="13" t="s">
        <v>83</v>
      </c>
      <c r="AW1977" s="13" t="s">
        <v>34</v>
      </c>
      <c r="AX1977" s="13" t="s">
        <v>76</v>
      </c>
      <c r="AY1977" s="215" t="s">
        <v>175</v>
      </c>
    </row>
    <row r="1978" spans="1:65" s="13" customFormat="1" ht="11.25">
      <c r="B1978" s="205"/>
      <c r="C1978" s="206"/>
      <c r="D1978" s="207" t="s">
        <v>184</v>
      </c>
      <c r="E1978" s="208" t="s">
        <v>1</v>
      </c>
      <c r="F1978" s="209" t="s">
        <v>1891</v>
      </c>
      <c r="G1978" s="206"/>
      <c r="H1978" s="208" t="s">
        <v>1</v>
      </c>
      <c r="I1978" s="210"/>
      <c r="J1978" s="206"/>
      <c r="K1978" s="206"/>
      <c r="L1978" s="211"/>
      <c r="M1978" s="212"/>
      <c r="N1978" s="213"/>
      <c r="O1978" s="213"/>
      <c r="P1978" s="213"/>
      <c r="Q1978" s="213"/>
      <c r="R1978" s="213"/>
      <c r="S1978" s="213"/>
      <c r="T1978" s="214"/>
      <c r="AT1978" s="215" t="s">
        <v>184</v>
      </c>
      <c r="AU1978" s="215" t="s">
        <v>85</v>
      </c>
      <c r="AV1978" s="13" t="s">
        <v>83</v>
      </c>
      <c r="AW1978" s="13" t="s">
        <v>34</v>
      </c>
      <c r="AX1978" s="13" t="s">
        <v>76</v>
      </c>
      <c r="AY1978" s="215" t="s">
        <v>175</v>
      </c>
    </row>
    <row r="1979" spans="1:65" s="14" customFormat="1" ht="11.25">
      <c r="B1979" s="216"/>
      <c r="C1979" s="217"/>
      <c r="D1979" s="207" t="s">
        <v>184</v>
      </c>
      <c r="E1979" s="218" t="s">
        <v>1</v>
      </c>
      <c r="F1979" s="219" t="s">
        <v>1892</v>
      </c>
      <c r="G1979" s="217"/>
      <c r="H1979" s="220">
        <v>5.03</v>
      </c>
      <c r="I1979" s="221"/>
      <c r="J1979" s="217"/>
      <c r="K1979" s="217"/>
      <c r="L1979" s="222"/>
      <c r="M1979" s="223"/>
      <c r="N1979" s="224"/>
      <c r="O1979" s="224"/>
      <c r="P1979" s="224"/>
      <c r="Q1979" s="224"/>
      <c r="R1979" s="224"/>
      <c r="S1979" s="224"/>
      <c r="T1979" s="225"/>
      <c r="AT1979" s="226" t="s">
        <v>184</v>
      </c>
      <c r="AU1979" s="226" t="s">
        <v>85</v>
      </c>
      <c r="AV1979" s="14" t="s">
        <v>85</v>
      </c>
      <c r="AW1979" s="14" t="s">
        <v>34</v>
      </c>
      <c r="AX1979" s="14" t="s">
        <v>76</v>
      </c>
      <c r="AY1979" s="226" t="s">
        <v>175</v>
      </c>
    </row>
    <row r="1980" spans="1:65" s="15" customFormat="1" ht="11.25">
      <c r="B1980" s="232"/>
      <c r="C1980" s="233"/>
      <c r="D1980" s="207" t="s">
        <v>184</v>
      </c>
      <c r="E1980" s="234" t="s">
        <v>1</v>
      </c>
      <c r="F1980" s="235" t="s">
        <v>290</v>
      </c>
      <c r="G1980" s="233"/>
      <c r="H1980" s="236">
        <v>5.03</v>
      </c>
      <c r="I1980" s="237"/>
      <c r="J1980" s="233"/>
      <c r="K1980" s="233"/>
      <c r="L1980" s="238"/>
      <c r="M1980" s="239"/>
      <c r="N1980" s="240"/>
      <c r="O1980" s="240"/>
      <c r="P1980" s="240"/>
      <c r="Q1980" s="240"/>
      <c r="R1980" s="240"/>
      <c r="S1980" s="240"/>
      <c r="T1980" s="241"/>
      <c r="AT1980" s="242" t="s">
        <v>184</v>
      </c>
      <c r="AU1980" s="242" t="s">
        <v>85</v>
      </c>
      <c r="AV1980" s="15" t="s">
        <v>176</v>
      </c>
      <c r="AW1980" s="15" t="s">
        <v>34</v>
      </c>
      <c r="AX1980" s="15" t="s">
        <v>76</v>
      </c>
      <c r="AY1980" s="242" t="s">
        <v>175</v>
      </c>
    </row>
    <row r="1981" spans="1:65" s="16" customFormat="1" ht="11.25">
      <c r="B1981" s="243"/>
      <c r="C1981" s="244"/>
      <c r="D1981" s="207" t="s">
        <v>184</v>
      </c>
      <c r="E1981" s="245" t="s">
        <v>1</v>
      </c>
      <c r="F1981" s="246" t="s">
        <v>291</v>
      </c>
      <c r="G1981" s="244"/>
      <c r="H1981" s="247">
        <v>5.03</v>
      </c>
      <c r="I1981" s="248"/>
      <c r="J1981" s="244"/>
      <c r="K1981" s="244"/>
      <c r="L1981" s="249"/>
      <c r="M1981" s="250"/>
      <c r="N1981" s="251"/>
      <c r="O1981" s="251"/>
      <c r="P1981" s="251"/>
      <c r="Q1981" s="251"/>
      <c r="R1981" s="251"/>
      <c r="S1981" s="251"/>
      <c r="T1981" s="252"/>
      <c r="AT1981" s="253" t="s">
        <v>184</v>
      </c>
      <c r="AU1981" s="253" t="s">
        <v>85</v>
      </c>
      <c r="AV1981" s="16" t="s">
        <v>182</v>
      </c>
      <c r="AW1981" s="16" t="s">
        <v>34</v>
      </c>
      <c r="AX1981" s="16" t="s">
        <v>83</v>
      </c>
      <c r="AY1981" s="253" t="s">
        <v>175</v>
      </c>
    </row>
    <row r="1982" spans="1:65" s="2" customFormat="1" ht="37.9" customHeight="1">
      <c r="A1982" s="35"/>
      <c r="B1982" s="36"/>
      <c r="C1982" s="192" t="s">
        <v>1907</v>
      </c>
      <c r="D1982" s="192" t="s">
        <v>178</v>
      </c>
      <c r="E1982" s="193" t="s">
        <v>1908</v>
      </c>
      <c r="F1982" s="194" t="s">
        <v>1909</v>
      </c>
      <c r="G1982" s="195" t="s">
        <v>242</v>
      </c>
      <c r="H1982" s="196">
        <v>5.03</v>
      </c>
      <c r="I1982" s="197"/>
      <c r="J1982" s="198">
        <f>ROUND(I1982*H1982,2)</f>
        <v>0</v>
      </c>
      <c r="K1982" s="194" t="s">
        <v>1</v>
      </c>
      <c r="L1982" s="40"/>
      <c r="M1982" s="199" t="s">
        <v>1</v>
      </c>
      <c r="N1982" s="200" t="s">
        <v>41</v>
      </c>
      <c r="O1982" s="72"/>
      <c r="P1982" s="201">
        <f>O1982*H1982</f>
        <v>0</v>
      </c>
      <c r="Q1982" s="201">
        <v>4.4999999999999997E-3</v>
      </c>
      <c r="R1982" s="201">
        <f>Q1982*H1982</f>
        <v>2.2634999999999999E-2</v>
      </c>
      <c r="S1982" s="201">
        <v>0</v>
      </c>
      <c r="T1982" s="202">
        <f>S1982*H1982</f>
        <v>0</v>
      </c>
      <c r="U1982" s="35"/>
      <c r="V1982" s="35"/>
      <c r="W1982" s="35"/>
      <c r="X1982" s="35"/>
      <c r="Y1982" s="35"/>
      <c r="Z1982" s="35"/>
      <c r="AA1982" s="35"/>
      <c r="AB1982" s="35"/>
      <c r="AC1982" s="35"/>
      <c r="AD1982" s="35"/>
      <c r="AE1982" s="35"/>
      <c r="AR1982" s="203" t="s">
        <v>309</v>
      </c>
      <c r="AT1982" s="203" t="s">
        <v>178</v>
      </c>
      <c r="AU1982" s="203" t="s">
        <v>85</v>
      </c>
      <c r="AY1982" s="18" t="s">
        <v>175</v>
      </c>
      <c r="BE1982" s="204">
        <f>IF(N1982="základní",J1982,0)</f>
        <v>0</v>
      </c>
      <c r="BF1982" s="204">
        <f>IF(N1982="snížená",J1982,0)</f>
        <v>0</v>
      </c>
      <c r="BG1982" s="204">
        <f>IF(N1982="zákl. přenesená",J1982,0)</f>
        <v>0</v>
      </c>
      <c r="BH1982" s="204">
        <f>IF(N1982="sníž. přenesená",J1982,0)</f>
        <v>0</v>
      </c>
      <c r="BI1982" s="204">
        <f>IF(N1982="nulová",J1982,0)</f>
        <v>0</v>
      </c>
      <c r="BJ1982" s="18" t="s">
        <v>83</v>
      </c>
      <c r="BK1982" s="204">
        <f>ROUND(I1982*H1982,2)</f>
        <v>0</v>
      </c>
      <c r="BL1982" s="18" t="s">
        <v>309</v>
      </c>
      <c r="BM1982" s="203" t="s">
        <v>1910</v>
      </c>
    </row>
    <row r="1983" spans="1:65" s="2" customFormat="1" ht="33" customHeight="1">
      <c r="A1983" s="35"/>
      <c r="B1983" s="36"/>
      <c r="C1983" s="192" t="s">
        <v>1911</v>
      </c>
      <c r="D1983" s="192" t="s">
        <v>178</v>
      </c>
      <c r="E1983" s="193" t="s">
        <v>1912</v>
      </c>
      <c r="F1983" s="194" t="s">
        <v>1913</v>
      </c>
      <c r="G1983" s="195" t="s">
        <v>251</v>
      </c>
      <c r="H1983" s="196">
        <v>38.549999999999997</v>
      </c>
      <c r="I1983" s="197"/>
      <c r="J1983" s="198">
        <f>ROUND(I1983*H1983,2)</f>
        <v>0</v>
      </c>
      <c r="K1983" s="194" t="s">
        <v>224</v>
      </c>
      <c r="L1983" s="40"/>
      <c r="M1983" s="199" t="s">
        <v>1</v>
      </c>
      <c r="N1983" s="200" t="s">
        <v>41</v>
      </c>
      <c r="O1983" s="72"/>
      <c r="P1983" s="201">
        <f>O1983*H1983</f>
        <v>0</v>
      </c>
      <c r="Q1983" s="201">
        <v>5.8E-4</v>
      </c>
      <c r="R1983" s="201">
        <f>Q1983*H1983</f>
        <v>2.2358999999999997E-2</v>
      </c>
      <c r="S1983" s="201">
        <v>0</v>
      </c>
      <c r="T1983" s="202">
        <f>S1983*H1983</f>
        <v>0</v>
      </c>
      <c r="U1983" s="35"/>
      <c r="V1983" s="35"/>
      <c r="W1983" s="35"/>
      <c r="X1983" s="35"/>
      <c r="Y1983" s="35"/>
      <c r="Z1983" s="35"/>
      <c r="AA1983" s="35"/>
      <c r="AB1983" s="35"/>
      <c r="AC1983" s="35"/>
      <c r="AD1983" s="35"/>
      <c r="AE1983" s="35"/>
      <c r="AR1983" s="203" t="s">
        <v>309</v>
      </c>
      <c r="AT1983" s="203" t="s">
        <v>178</v>
      </c>
      <c r="AU1983" s="203" t="s">
        <v>85</v>
      </c>
      <c r="AY1983" s="18" t="s">
        <v>175</v>
      </c>
      <c r="BE1983" s="204">
        <f>IF(N1983="základní",J1983,0)</f>
        <v>0</v>
      </c>
      <c r="BF1983" s="204">
        <f>IF(N1983="snížená",J1983,0)</f>
        <v>0</v>
      </c>
      <c r="BG1983" s="204">
        <f>IF(N1983="zákl. přenesená",J1983,0)</f>
        <v>0</v>
      </c>
      <c r="BH1983" s="204">
        <f>IF(N1983="sníž. přenesená",J1983,0)</f>
        <v>0</v>
      </c>
      <c r="BI1983" s="204">
        <f>IF(N1983="nulová",J1983,0)</f>
        <v>0</v>
      </c>
      <c r="BJ1983" s="18" t="s">
        <v>83</v>
      </c>
      <c r="BK1983" s="204">
        <f>ROUND(I1983*H1983,2)</f>
        <v>0</v>
      </c>
      <c r="BL1983" s="18" t="s">
        <v>309</v>
      </c>
      <c r="BM1983" s="203" t="s">
        <v>1914</v>
      </c>
    </row>
    <row r="1984" spans="1:65" s="2" customFormat="1" ht="11.25">
      <c r="A1984" s="35"/>
      <c r="B1984" s="36"/>
      <c r="C1984" s="37"/>
      <c r="D1984" s="227" t="s">
        <v>193</v>
      </c>
      <c r="E1984" s="37"/>
      <c r="F1984" s="228" t="s">
        <v>1915</v>
      </c>
      <c r="G1984" s="37"/>
      <c r="H1984" s="37"/>
      <c r="I1984" s="229"/>
      <c r="J1984" s="37"/>
      <c r="K1984" s="37"/>
      <c r="L1984" s="40"/>
      <c r="M1984" s="230"/>
      <c r="N1984" s="231"/>
      <c r="O1984" s="72"/>
      <c r="P1984" s="72"/>
      <c r="Q1984" s="72"/>
      <c r="R1984" s="72"/>
      <c r="S1984" s="72"/>
      <c r="T1984" s="73"/>
      <c r="U1984" s="35"/>
      <c r="V1984" s="35"/>
      <c r="W1984" s="35"/>
      <c r="X1984" s="35"/>
      <c r="Y1984" s="35"/>
      <c r="Z1984" s="35"/>
      <c r="AA1984" s="35"/>
      <c r="AB1984" s="35"/>
      <c r="AC1984" s="35"/>
      <c r="AD1984" s="35"/>
      <c r="AE1984" s="35"/>
      <c r="AT1984" s="18" t="s">
        <v>193</v>
      </c>
      <c r="AU1984" s="18" t="s">
        <v>85</v>
      </c>
    </row>
    <row r="1985" spans="1:65" s="13" customFormat="1" ht="22.5">
      <c r="B1985" s="205"/>
      <c r="C1985" s="206"/>
      <c r="D1985" s="207" t="s">
        <v>184</v>
      </c>
      <c r="E1985" s="208" t="s">
        <v>1</v>
      </c>
      <c r="F1985" s="209" t="s">
        <v>206</v>
      </c>
      <c r="G1985" s="206"/>
      <c r="H1985" s="208" t="s">
        <v>1</v>
      </c>
      <c r="I1985" s="210"/>
      <c r="J1985" s="206"/>
      <c r="K1985" s="206"/>
      <c r="L1985" s="211"/>
      <c r="M1985" s="212"/>
      <c r="N1985" s="213"/>
      <c r="O1985" s="213"/>
      <c r="P1985" s="213"/>
      <c r="Q1985" s="213"/>
      <c r="R1985" s="213"/>
      <c r="S1985" s="213"/>
      <c r="T1985" s="214"/>
      <c r="AT1985" s="215" t="s">
        <v>184</v>
      </c>
      <c r="AU1985" s="215" t="s">
        <v>85</v>
      </c>
      <c r="AV1985" s="13" t="s">
        <v>83</v>
      </c>
      <c r="AW1985" s="13" t="s">
        <v>34</v>
      </c>
      <c r="AX1985" s="13" t="s">
        <v>76</v>
      </c>
      <c r="AY1985" s="215" t="s">
        <v>175</v>
      </c>
    </row>
    <row r="1986" spans="1:65" s="13" customFormat="1" ht="11.25">
      <c r="B1986" s="205"/>
      <c r="C1986" s="206"/>
      <c r="D1986" s="207" t="s">
        <v>184</v>
      </c>
      <c r="E1986" s="208" t="s">
        <v>1</v>
      </c>
      <c r="F1986" s="209" t="s">
        <v>280</v>
      </c>
      <c r="G1986" s="206"/>
      <c r="H1986" s="208" t="s">
        <v>1</v>
      </c>
      <c r="I1986" s="210"/>
      <c r="J1986" s="206"/>
      <c r="K1986" s="206"/>
      <c r="L1986" s="211"/>
      <c r="M1986" s="212"/>
      <c r="N1986" s="213"/>
      <c r="O1986" s="213"/>
      <c r="P1986" s="213"/>
      <c r="Q1986" s="213"/>
      <c r="R1986" s="213"/>
      <c r="S1986" s="213"/>
      <c r="T1986" s="214"/>
      <c r="AT1986" s="215" t="s">
        <v>184</v>
      </c>
      <c r="AU1986" s="215" t="s">
        <v>85</v>
      </c>
      <c r="AV1986" s="13" t="s">
        <v>83</v>
      </c>
      <c r="AW1986" s="13" t="s">
        <v>34</v>
      </c>
      <c r="AX1986" s="13" t="s">
        <v>76</v>
      </c>
      <c r="AY1986" s="215" t="s">
        <v>175</v>
      </c>
    </row>
    <row r="1987" spans="1:65" s="13" customFormat="1" ht="11.25">
      <c r="B1987" s="205"/>
      <c r="C1987" s="206"/>
      <c r="D1987" s="207" t="s">
        <v>184</v>
      </c>
      <c r="E1987" s="208" t="s">
        <v>1</v>
      </c>
      <c r="F1987" s="209" t="s">
        <v>187</v>
      </c>
      <c r="G1987" s="206"/>
      <c r="H1987" s="208" t="s">
        <v>1</v>
      </c>
      <c r="I1987" s="210"/>
      <c r="J1987" s="206"/>
      <c r="K1987" s="206"/>
      <c r="L1987" s="211"/>
      <c r="M1987" s="212"/>
      <c r="N1987" s="213"/>
      <c r="O1987" s="213"/>
      <c r="P1987" s="213"/>
      <c r="Q1987" s="213"/>
      <c r="R1987" s="213"/>
      <c r="S1987" s="213"/>
      <c r="T1987" s="214"/>
      <c r="AT1987" s="215" t="s">
        <v>184</v>
      </c>
      <c r="AU1987" s="215" t="s">
        <v>85</v>
      </c>
      <c r="AV1987" s="13" t="s">
        <v>83</v>
      </c>
      <c r="AW1987" s="13" t="s">
        <v>34</v>
      </c>
      <c r="AX1987" s="13" t="s">
        <v>76</v>
      </c>
      <c r="AY1987" s="215" t="s">
        <v>175</v>
      </c>
    </row>
    <row r="1988" spans="1:65" s="13" customFormat="1" ht="11.25">
      <c r="B1988" s="205"/>
      <c r="C1988" s="206"/>
      <c r="D1988" s="207" t="s">
        <v>184</v>
      </c>
      <c r="E1988" s="208" t="s">
        <v>1</v>
      </c>
      <c r="F1988" s="209" t="s">
        <v>404</v>
      </c>
      <c r="G1988" s="206"/>
      <c r="H1988" s="208" t="s">
        <v>1</v>
      </c>
      <c r="I1988" s="210"/>
      <c r="J1988" s="206"/>
      <c r="K1988" s="206"/>
      <c r="L1988" s="211"/>
      <c r="M1988" s="212"/>
      <c r="N1988" s="213"/>
      <c r="O1988" s="213"/>
      <c r="P1988" s="213"/>
      <c r="Q1988" s="213"/>
      <c r="R1988" s="213"/>
      <c r="S1988" s="213"/>
      <c r="T1988" s="214"/>
      <c r="AT1988" s="215" t="s">
        <v>184</v>
      </c>
      <c r="AU1988" s="215" t="s">
        <v>85</v>
      </c>
      <c r="AV1988" s="13" t="s">
        <v>83</v>
      </c>
      <c r="AW1988" s="13" t="s">
        <v>34</v>
      </c>
      <c r="AX1988" s="13" t="s">
        <v>76</v>
      </c>
      <c r="AY1988" s="215" t="s">
        <v>175</v>
      </c>
    </row>
    <row r="1989" spans="1:65" s="14" customFormat="1" ht="11.25">
      <c r="B1989" s="216"/>
      <c r="C1989" s="217"/>
      <c r="D1989" s="207" t="s">
        <v>184</v>
      </c>
      <c r="E1989" s="218" t="s">
        <v>1</v>
      </c>
      <c r="F1989" s="219" t="s">
        <v>1916</v>
      </c>
      <c r="G1989" s="217"/>
      <c r="H1989" s="220">
        <v>15.65</v>
      </c>
      <c r="I1989" s="221"/>
      <c r="J1989" s="217"/>
      <c r="K1989" s="217"/>
      <c r="L1989" s="222"/>
      <c r="M1989" s="223"/>
      <c r="N1989" s="224"/>
      <c r="O1989" s="224"/>
      <c r="P1989" s="224"/>
      <c r="Q1989" s="224"/>
      <c r="R1989" s="224"/>
      <c r="S1989" s="224"/>
      <c r="T1989" s="225"/>
      <c r="AT1989" s="226" t="s">
        <v>184</v>
      </c>
      <c r="AU1989" s="226" t="s">
        <v>85</v>
      </c>
      <c r="AV1989" s="14" t="s">
        <v>85</v>
      </c>
      <c r="AW1989" s="14" t="s">
        <v>34</v>
      </c>
      <c r="AX1989" s="14" t="s">
        <v>76</v>
      </c>
      <c r="AY1989" s="226" t="s">
        <v>175</v>
      </c>
    </row>
    <row r="1990" spans="1:65" s="14" customFormat="1" ht="11.25">
      <c r="B1990" s="216"/>
      <c r="C1990" s="217"/>
      <c r="D1990" s="207" t="s">
        <v>184</v>
      </c>
      <c r="E1990" s="218" t="s">
        <v>1</v>
      </c>
      <c r="F1990" s="219" t="s">
        <v>1917</v>
      </c>
      <c r="G1990" s="217"/>
      <c r="H1990" s="220">
        <v>20.5</v>
      </c>
      <c r="I1990" s="221"/>
      <c r="J1990" s="217"/>
      <c r="K1990" s="217"/>
      <c r="L1990" s="222"/>
      <c r="M1990" s="223"/>
      <c r="N1990" s="224"/>
      <c r="O1990" s="224"/>
      <c r="P1990" s="224"/>
      <c r="Q1990" s="224"/>
      <c r="R1990" s="224"/>
      <c r="S1990" s="224"/>
      <c r="T1990" s="225"/>
      <c r="AT1990" s="226" t="s">
        <v>184</v>
      </c>
      <c r="AU1990" s="226" t="s">
        <v>85</v>
      </c>
      <c r="AV1990" s="14" t="s">
        <v>85</v>
      </c>
      <c r="AW1990" s="14" t="s">
        <v>34</v>
      </c>
      <c r="AX1990" s="14" t="s">
        <v>76</v>
      </c>
      <c r="AY1990" s="226" t="s">
        <v>175</v>
      </c>
    </row>
    <row r="1991" spans="1:65" s="15" customFormat="1" ht="11.25">
      <c r="B1991" s="232"/>
      <c r="C1991" s="233"/>
      <c r="D1991" s="207" t="s">
        <v>184</v>
      </c>
      <c r="E1991" s="234" t="s">
        <v>1</v>
      </c>
      <c r="F1991" s="235" t="s">
        <v>290</v>
      </c>
      <c r="G1991" s="233"/>
      <c r="H1991" s="236">
        <v>36.15</v>
      </c>
      <c r="I1991" s="237"/>
      <c r="J1991" s="233"/>
      <c r="K1991" s="233"/>
      <c r="L1991" s="238"/>
      <c r="M1991" s="239"/>
      <c r="N1991" s="240"/>
      <c r="O1991" s="240"/>
      <c r="P1991" s="240"/>
      <c r="Q1991" s="240"/>
      <c r="R1991" s="240"/>
      <c r="S1991" s="240"/>
      <c r="T1991" s="241"/>
      <c r="AT1991" s="242" t="s">
        <v>184</v>
      </c>
      <c r="AU1991" s="242" t="s">
        <v>85</v>
      </c>
      <c r="AV1991" s="15" t="s">
        <v>176</v>
      </c>
      <c r="AW1991" s="15" t="s">
        <v>34</v>
      </c>
      <c r="AX1991" s="15" t="s">
        <v>76</v>
      </c>
      <c r="AY1991" s="242" t="s">
        <v>175</v>
      </c>
    </row>
    <row r="1992" spans="1:65" s="13" customFormat="1" ht="11.25">
      <c r="B1992" s="205"/>
      <c r="C1992" s="206"/>
      <c r="D1992" s="207" t="s">
        <v>184</v>
      </c>
      <c r="E1992" s="208" t="s">
        <v>1</v>
      </c>
      <c r="F1992" s="209" t="s">
        <v>1891</v>
      </c>
      <c r="G1992" s="206"/>
      <c r="H1992" s="208" t="s">
        <v>1</v>
      </c>
      <c r="I1992" s="210"/>
      <c r="J1992" s="206"/>
      <c r="K1992" s="206"/>
      <c r="L1992" s="211"/>
      <c r="M1992" s="212"/>
      <c r="N1992" s="213"/>
      <c r="O1992" s="213"/>
      <c r="P1992" s="213"/>
      <c r="Q1992" s="213"/>
      <c r="R1992" s="213"/>
      <c r="S1992" s="213"/>
      <c r="T1992" s="214"/>
      <c r="AT1992" s="215" t="s">
        <v>184</v>
      </c>
      <c r="AU1992" s="215" t="s">
        <v>85</v>
      </c>
      <c r="AV1992" s="13" t="s">
        <v>83</v>
      </c>
      <c r="AW1992" s="13" t="s">
        <v>34</v>
      </c>
      <c r="AX1992" s="13" t="s">
        <v>76</v>
      </c>
      <c r="AY1992" s="215" t="s">
        <v>175</v>
      </c>
    </row>
    <row r="1993" spans="1:65" s="14" customFormat="1" ht="11.25">
      <c r="B1993" s="216"/>
      <c r="C1993" s="217"/>
      <c r="D1993" s="207" t="s">
        <v>184</v>
      </c>
      <c r="E1993" s="218" t="s">
        <v>1</v>
      </c>
      <c r="F1993" s="219" t="s">
        <v>1918</v>
      </c>
      <c r="G1993" s="217"/>
      <c r="H1993" s="220">
        <v>2.4</v>
      </c>
      <c r="I1993" s="221"/>
      <c r="J1993" s="217"/>
      <c r="K1993" s="217"/>
      <c r="L1993" s="222"/>
      <c r="M1993" s="223"/>
      <c r="N1993" s="224"/>
      <c r="O1993" s="224"/>
      <c r="P1993" s="224"/>
      <c r="Q1993" s="224"/>
      <c r="R1993" s="224"/>
      <c r="S1993" s="224"/>
      <c r="T1993" s="225"/>
      <c r="AT1993" s="226" t="s">
        <v>184</v>
      </c>
      <c r="AU1993" s="226" t="s">
        <v>85</v>
      </c>
      <c r="AV1993" s="14" t="s">
        <v>85</v>
      </c>
      <c r="AW1993" s="14" t="s">
        <v>34</v>
      </c>
      <c r="AX1993" s="14" t="s">
        <v>76</v>
      </c>
      <c r="AY1993" s="226" t="s">
        <v>175</v>
      </c>
    </row>
    <row r="1994" spans="1:65" s="15" customFormat="1" ht="11.25">
      <c r="B1994" s="232"/>
      <c r="C1994" s="233"/>
      <c r="D1994" s="207" t="s">
        <v>184</v>
      </c>
      <c r="E1994" s="234" t="s">
        <v>1</v>
      </c>
      <c r="F1994" s="235" t="s">
        <v>290</v>
      </c>
      <c r="G1994" s="233"/>
      <c r="H1994" s="236">
        <v>2.4</v>
      </c>
      <c r="I1994" s="237"/>
      <c r="J1994" s="233"/>
      <c r="K1994" s="233"/>
      <c r="L1994" s="238"/>
      <c r="M1994" s="239"/>
      <c r="N1994" s="240"/>
      <c r="O1994" s="240"/>
      <c r="P1994" s="240"/>
      <c r="Q1994" s="240"/>
      <c r="R1994" s="240"/>
      <c r="S1994" s="240"/>
      <c r="T1994" s="241"/>
      <c r="AT1994" s="242" t="s">
        <v>184</v>
      </c>
      <c r="AU1994" s="242" t="s">
        <v>85</v>
      </c>
      <c r="AV1994" s="15" t="s">
        <v>176</v>
      </c>
      <c r="AW1994" s="15" t="s">
        <v>34</v>
      </c>
      <c r="AX1994" s="15" t="s">
        <v>76</v>
      </c>
      <c r="AY1994" s="242" t="s">
        <v>175</v>
      </c>
    </row>
    <row r="1995" spans="1:65" s="16" customFormat="1" ht="11.25">
      <c r="B1995" s="243"/>
      <c r="C1995" s="244"/>
      <c r="D1995" s="207" t="s">
        <v>184</v>
      </c>
      <c r="E1995" s="245" t="s">
        <v>1</v>
      </c>
      <c r="F1995" s="246" t="s">
        <v>291</v>
      </c>
      <c r="G1995" s="244"/>
      <c r="H1995" s="247">
        <v>38.549999999999997</v>
      </c>
      <c r="I1995" s="248"/>
      <c r="J1995" s="244"/>
      <c r="K1995" s="244"/>
      <c r="L1995" s="249"/>
      <c r="M1995" s="250"/>
      <c r="N1995" s="251"/>
      <c r="O1995" s="251"/>
      <c r="P1995" s="251"/>
      <c r="Q1995" s="251"/>
      <c r="R1995" s="251"/>
      <c r="S1995" s="251"/>
      <c r="T1995" s="252"/>
      <c r="AT1995" s="253" t="s">
        <v>184</v>
      </c>
      <c r="AU1995" s="253" t="s">
        <v>85</v>
      </c>
      <c r="AV1995" s="16" t="s">
        <v>182</v>
      </c>
      <c r="AW1995" s="16" t="s">
        <v>34</v>
      </c>
      <c r="AX1995" s="16" t="s">
        <v>83</v>
      </c>
      <c r="AY1995" s="253" t="s">
        <v>175</v>
      </c>
    </row>
    <row r="1996" spans="1:65" s="2" customFormat="1" ht="24.2" customHeight="1">
      <c r="A1996" s="35"/>
      <c r="B1996" s="36"/>
      <c r="C1996" s="254" t="s">
        <v>1919</v>
      </c>
      <c r="D1996" s="254" t="s">
        <v>539</v>
      </c>
      <c r="E1996" s="255" t="s">
        <v>1920</v>
      </c>
      <c r="F1996" s="256" t="s">
        <v>1921</v>
      </c>
      <c r="G1996" s="257" t="s">
        <v>251</v>
      </c>
      <c r="H1996" s="258">
        <v>40.058</v>
      </c>
      <c r="I1996" s="259"/>
      <c r="J1996" s="260">
        <f>ROUND(I1996*H1996,2)</f>
        <v>0</v>
      </c>
      <c r="K1996" s="256" t="s">
        <v>224</v>
      </c>
      <c r="L1996" s="261"/>
      <c r="M1996" s="262" t="s">
        <v>1</v>
      </c>
      <c r="N1996" s="263" t="s">
        <v>41</v>
      </c>
      <c r="O1996" s="72"/>
      <c r="P1996" s="201">
        <f>O1996*H1996</f>
        <v>0</v>
      </c>
      <c r="Q1996" s="201">
        <v>2.64E-3</v>
      </c>
      <c r="R1996" s="201">
        <f>Q1996*H1996</f>
        <v>0.10575311999999999</v>
      </c>
      <c r="S1996" s="201">
        <v>0</v>
      </c>
      <c r="T1996" s="202">
        <f>S1996*H1996</f>
        <v>0</v>
      </c>
      <c r="U1996" s="35"/>
      <c r="V1996" s="35"/>
      <c r="W1996" s="35"/>
      <c r="X1996" s="35"/>
      <c r="Y1996" s="35"/>
      <c r="Z1996" s="35"/>
      <c r="AA1996" s="35"/>
      <c r="AB1996" s="35"/>
      <c r="AC1996" s="35"/>
      <c r="AD1996" s="35"/>
      <c r="AE1996" s="35"/>
      <c r="AR1996" s="203" t="s">
        <v>532</v>
      </c>
      <c r="AT1996" s="203" t="s">
        <v>539</v>
      </c>
      <c r="AU1996" s="203" t="s">
        <v>85</v>
      </c>
      <c r="AY1996" s="18" t="s">
        <v>175</v>
      </c>
      <c r="BE1996" s="204">
        <f>IF(N1996="základní",J1996,0)</f>
        <v>0</v>
      </c>
      <c r="BF1996" s="204">
        <f>IF(N1996="snížená",J1996,0)</f>
        <v>0</v>
      </c>
      <c r="BG1996" s="204">
        <f>IF(N1996="zákl. přenesená",J1996,0)</f>
        <v>0</v>
      </c>
      <c r="BH1996" s="204">
        <f>IF(N1996="sníž. přenesená",J1996,0)</f>
        <v>0</v>
      </c>
      <c r="BI1996" s="204">
        <f>IF(N1996="nulová",J1996,0)</f>
        <v>0</v>
      </c>
      <c r="BJ1996" s="18" t="s">
        <v>83</v>
      </c>
      <c r="BK1996" s="204">
        <f>ROUND(I1996*H1996,2)</f>
        <v>0</v>
      </c>
      <c r="BL1996" s="18" t="s">
        <v>309</v>
      </c>
      <c r="BM1996" s="203" t="s">
        <v>1922</v>
      </c>
    </row>
    <row r="1997" spans="1:65" s="13" customFormat="1" ht="22.5">
      <c r="B1997" s="205"/>
      <c r="C1997" s="206"/>
      <c r="D1997" s="207" t="s">
        <v>184</v>
      </c>
      <c r="E1997" s="208" t="s">
        <v>1</v>
      </c>
      <c r="F1997" s="209" t="s">
        <v>206</v>
      </c>
      <c r="G1997" s="206"/>
      <c r="H1997" s="208" t="s">
        <v>1</v>
      </c>
      <c r="I1997" s="210"/>
      <c r="J1997" s="206"/>
      <c r="K1997" s="206"/>
      <c r="L1997" s="211"/>
      <c r="M1997" s="212"/>
      <c r="N1997" s="213"/>
      <c r="O1997" s="213"/>
      <c r="P1997" s="213"/>
      <c r="Q1997" s="213"/>
      <c r="R1997" s="213"/>
      <c r="S1997" s="213"/>
      <c r="T1997" s="214"/>
      <c r="AT1997" s="215" t="s">
        <v>184</v>
      </c>
      <c r="AU1997" s="215" t="s">
        <v>85</v>
      </c>
      <c r="AV1997" s="13" t="s">
        <v>83</v>
      </c>
      <c r="AW1997" s="13" t="s">
        <v>34</v>
      </c>
      <c r="AX1997" s="13" t="s">
        <v>76</v>
      </c>
      <c r="AY1997" s="215" t="s">
        <v>175</v>
      </c>
    </row>
    <row r="1998" spans="1:65" s="13" customFormat="1" ht="11.25">
      <c r="B1998" s="205"/>
      <c r="C1998" s="206"/>
      <c r="D1998" s="207" t="s">
        <v>184</v>
      </c>
      <c r="E1998" s="208" t="s">
        <v>1</v>
      </c>
      <c r="F1998" s="209" t="s">
        <v>280</v>
      </c>
      <c r="G1998" s="206"/>
      <c r="H1998" s="208" t="s">
        <v>1</v>
      </c>
      <c r="I1998" s="210"/>
      <c r="J1998" s="206"/>
      <c r="K1998" s="206"/>
      <c r="L1998" s="211"/>
      <c r="M1998" s="212"/>
      <c r="N1998" s="213"/>
      <c r="O1998" s="213"/>
      <c r="P1998" s="213"/>
      <c r="Q1998" s="213"/>
      <c r="R1998" s="213"/>
      <c r="S1998" s="213"/>
      <c r="T1998" s="214"/>
      <c r="AT1998" s="215" t="s">
        <v>184</v>
      </c>
      <c r="AU1998" s="215" t="s">
        <v>85</v>
      </c>
      <c r="AV1998" s="13" t="s">
        <v>83</v>
      </c>
      <c r="AW1998" s="13" t="s">
        <v>34</v>
      </c>
      <c r="AX1998" s="13" t="s">
        <v>76</v>
      </c>
      <c r="AY1998" s="215" t="s">
        <v>175</v>
      </c>
    </row>
    <row r="1999" spans="1:65" s="13" customFormat="1" ht="11.25">
      <c r="B1999" s="205"/>
      <c r="C1999" s="206"/>
      <c r="D1999" s="207" t="s">
        <v>184</v>
      </c>
      <c r="E1999" s="208" t="s">
        <v>1</v>
      </c>
      <c r="F1999" s="209" t="s">
        <v>187</v>
      </c>
      <c r="G1999" s="206"/>
      <c r="H1999" s="208" t="s">
        <v>1</v>
      </c>
      <c r="I1999" s="210"/>
      <c r="J1999" s="206"/>
      <c r="K1999" s="206"/>
      <c r="L1999" s="211"/>
      <c r="M1999" s="212"/>
      <c r="N1999" s="213"/>
      <c r="O1999" s="213"/>
      <c r="P1999" s="213"/>
      <c r="Q1999" s="213"/>
      <c r="R1999" s="213"/>
      <c r="S1999" s="213"/>
      <c r="T1999" s="214"/>
      <c r="AT1999" s="215" t="s">
        <v>184</v>
      </c>
      <c r="AU1999" s="215" t="s">
        <v>85</v>
      </c>
      <c r="AV1999" s="13" t="s">
        <v>83</v>
      </c>
      <c r="AW1999" s="13" t="s">
        <v>34</v>
      </c>
      <c r="AX1999" s="13" t="s">
        <v>76</v>
      </c>
      <c r="AY1999" s="215" t="s">
        <v>175</v>
      </c>
    </row>
    <row r="2000" spans="1:65" s="13" customFormat="1" ht="11.25">
      <c r="B2000" s="205"/>
      <c r="C2000" s="206"/>
      <c r="D2000" s="207" t="s">
        <v>184</v>
      </c>
      <c r="E2000" s="208" t="s">
        <v>1</v>
      </c>
      <c r="F2000" s="209" t="s">
        <v>404</v>
      </c>
      <c r="G2000" s="206"/>
      <c r="H2000" s="208" t="s">
        <v>1</v>
      </c>
      <c r="I2000" s="210"/>
      <c r="J2000" s="206"/>
      <c r="K2000" s="206"/>
      <c r="L2000" s="211"/>
      <c r="M2000" s="212"/>
      <c r="N2000" s="213"/>
      <c r="O2000" s="213"/>
      <c r="P2000" s="213"/>
      <c r="Q2000" s="213"/>
      <c r="R2000" s="213"/>
      <c r="S2000" s="213"/>
      <c r="T2000" s="214"/>
      <c r="AT2000" s="215" t="s">
        <v>184</v>
      </c>
      <c r="AU2000" s="215" t="s">
        <v>85</v>
      </c>
      <c r="AV2000" s="13" t="s">
        <v>83</v>
      </c>
      <c r="AW2000" s="13" t="s">
        <v>34</v>
      </c>
      <c r="AX2000" s="13" t="s">
        <v>76</v>
      </c>
      <c r="AY2000" s="215" t="s">
        <v>175</v>
      </c>
    </row>
    <row r="2001" spans="1:65" s="14" customFormat="1" ht="11.25">
      <c r="B2001" s="216"/>
      <c r="C2001" s="217"/>
      <c r="D2001" s="207" t="s">
        <v>184</v>
      </c>
      <c r="E2001" s="218" t="s">
        <v>1</v>
      </c>
      <c r="F2001" s="219" t="s">
        <v>1916</v>
      </c>
      <c r="G2001" s="217"/>
      <c r="H2001" s="220">
        <v>15.65</v>
      </c>
      <c r="I2001" s="221"/>
      <c r="J2001" s="217"/>
      <c r="K2001" s="217"/>
      <c r="L2001" s="222"/>
      <c r="M2001" s="223"/>
      <c r="N2001" s="224"/>
      <c r="O2001" s="224"/>
      <c r="P2001" s="224"/>
      <c r="Q2001" s="224"/>
      <c r="R2001" s="224"/>
      <c r="S2001" s="224"/>
      <c r="T2001" s="225"/>
      <c r="AT2001" s="226" t="s">
        <v>184</v>
      </c>
      <c r="AU2001" s="226" t="s">
        <v>85</v>
      </c>
      <c r="AV2001" s="14" t="s">
        <v>85</v>
      </c>
      <c r="AW2001" s="14" t="s">
        <v>34</v>
      </c>
      <c r="AX2001" s="14" t="s">
        <v>76</v>
      </c>
      <c r="AY2001" s="226" t="s">
        <v>175</v>
      </c>
    </row>
    <row r="2002" spans="1:65" s="14" customFormat="1" ht="11.25">
      <c r="B2002" s="216"/>
      <c r="C2002" s="217"/>
      <c r="D2002" s="207" t="s">
        <v>184</v>
      </c>
      <c r="E2002" s="218" t="s">
        <v>1</v>
      </c>
      <c r="F2002" s="219" t="s">
        <v>1917</v>
      </c>
      <c r="G2002" s="217"/>
      <c r="H2002" s="220">
        <v>20.5</v>
      </c>
      <c r="I2002" s="221"/>
      <c r="J2002" s="217"/>
      <c r="K2002" s="217"/>
      <c r="L2002" s="222"/>
      <c r="M2002" s="223"/>
      <c r="N2002" s="224"/>
      <c r="O2002" s="224"/>
      <c r="P2002" s="224"/>
      <c r="Q2002" s="224"/>
      <c r="R2002" s="224"/>
      <c r="S2002" s="224"/>
      <c r="T2002" s="225"/>
      <c r="AT2002" s="226" t="s">
        <v>184</v>
      </c>
      <c r="AU2002" s="226" t="s">
        <v>85</v>
      </c>
      <c r="AV2002" s="14" t="s">
        <v>85</v>
      </c>
      <c r="AW2002" s="14" t="s">
        <v>34</v>
      </c>
      <c r="AX2002" s="14" t="s">
        <v>76</v>
      </c>
      <c r="AY2002" s="226" t="s">
        <v>175</v>
      </c>
    </row>
    <row r="2003" spans="1:65" s="15" customFormat="1" ht="11.25">
      <c r="B2003" s="232"/>
      <c r="C2003" s="233"/>
      <c r="D2003" s="207" t="s">
        <v>184</v>
      </c>
      <c r="E2003" s="234" t="s">
        <v>1</v>
      </c>
      <c r="F2003" s="235" t="s">
        <v>290</v>
      </c>
      <c r="G2003" s="233"/>
      <c r="H2003" s="236">
        <v>36.15</v>
      </c>
      <c r="I2003" s="237"/>
      <c r="J2003" s="233"/>
      <c r="K2003" s="233"/>
      <c r="L2003" s="238"/>
      <c r="M2003" s="239"/>
      <c r="N2003" s="240"/>
      <c r="O2003" s="240"/>
      <c r="P2003" s="240"/>
      <c r="Q2003" s="240"/>
      <c r="R2003" s="240"/>
      <c r="S2003" s="240"/>
      <c r="T2003" s="241"/>
      <c r="AT2003" s="242" t="s">
        <v>184</v>
      </c>
      <c r="AU2003" s="242" t="s">
        <v>85</v>
      </c>
      <c r="AV2003" s="15" t="s">
        <v>176</v>
      </c>
      <c r="AW2003" s="15" t="s">
        <v>34</v>
      </c>
      <c r="AX2003" s="15" t="s">
        <v>76</v>
      </c>
      <c r="AY2003" s="242" t="s">
        <v>175</v>
      </c>
    </row>
    <row r="2004" spans="1:65" s="13" customFormat="1" ht="11.25">
      <c r="B2004" s="205"/>
      <c r="C2004" s="206"/>
      <c r="D2004" s="207" t="s">
        <v>184</v>
      </c>
      <c r="E2004" s="208" t="s">
        <v>1</v>
      </c>
      <c r="F2004" s="209" t="s">
        <v>1891</v>
      </c>
      <c r="G2004" s="206"/>
      <c r="H2004" s="208" t="s">
        <v>1</v>
      </c>
      <c r="I2004" s="210"/>
      <c r="J2004" s="206"/>
      <c r="K2004" s="206"/>
      <c r="L2004" s="211"/>
      <c r="M2004" s="212"/>
      <c r="N2004" s="213"/>
      <c r="O2004" s="213"/>
      <c r="P2004" s="213"/>
      <c r="Q2004" s="213"/>
      <c r="R2004" s="213"/>
      <c r="S2004" s="213"/>
      <c r="T2004" s="214"/>
      <c r="AT2004" s="215" t="s">
        <v>184</v>
      </c>
      <c r="AU2004" s="215" t="s">
        <v>85</v>
      </c>
      <c r="AV2004" s="13" t="s">
        <v>83</v>
      </c>
      <c r="AW2004" s="13" t="s">
        <v>34</v>
      </c>
      <c r="AX2004" s="13" t="s">
        <v>76</v>
      </c>
      <c r="AY2004" s="215" t="s">
        <v>175</v>
      </c>
    </row>
    <row r="2005" spans="1:65" s="14" customFormat="1" ht="11.25">
      <c r="B2005" s="216"/>
      <c r="C2005" s="217"/>
      <c r="D2005" s="207" t="s">
        <v>184</v>
      </c>
      <c r="E2005" s="218" t="s">
        <v>1</v>
      </c>
      <c r="F2005" s="219" t="s">
        <v>1923</v>
      </c>
      <c r="G2005" s="217"/>
      <c r="H2005" s="220">
        <v>2</v>
      </c>
      <c r="I2005" s="221"/>
      <c r="J2005" s="217"/>
      <c r="K2005" s="217"/>
      <c r="L2005" s="222"/>
      <c r="M2005" s="223"/>
      <c r="N2005" s="224"/>
      <c r="O2005" s="224"/>
      <c r="P2005" s="224"/>
      <c r="Q2005" s="224"/>
      <c r="R2005" s="224"/>
      <c r="S2005" s="224"/>
      <c r="T2005" s="225"/>
      <c r="AT2005" s="226" t="s">
        <v>184</v>
      </c>
      <c r="AU2005" s="226" t="s">
        <v>85</v>
      </c>
      <c r="AV2005" s="14" t="s">
        <v>85</v>
      </c>
      <c r="AW2005" s="14" t="s">
        <v>34</v>
      </c>
      <c r="AX2005" s="14" t="s">
        <v>76</v>
      </c>
      <c r="AY2005" s="226" t="s">
        <v>175</v>
      </c>
    </row>
    <row r="2006" spans="1:65" s="15" customFormat="1" ht="11.25">
      <c r="B2006" s="232"/>
      <c r="C2006" s="233"/>
      <c r="D2006" s="207" t="s">
        <v>184</v>
      </c>
      <c r="E2006" s="234" t="s">
        <v>1</v>
      </c>
      <c r="F2006" s="235" t="s">
        <v>290</v>
      </c>
      <c r="G2006" s="233"/>
      <c r="H2006" s="236">
        <v>2</v>
      </c>
      <c r="I2006" s="237"/>
      <c r="J2006" s="233"/>
      <c r="K2006" s="233"/>
      <c r="L2006" s="238"/>
      <c r="M2006" s="239"/>
      <c r="N2006" s="240"/>
      <c r="O2006" s="240"/>
      <c r="P2006" s="240"/>
      <c r="Q2006" s="240"/>
      <c r="R2006" s="240"/>
      <c r="S2006" s="240"/>
      <c r="T2006" s="241"/>
      <c r="AT2006" s="242" t="s">
        <v>184</v>
      </c>
      <c r="AU2006" s="242" t="s">
        <v>85</v>
      </c>
      <c r="AV2006" s="15" t="s">
        <v>176</v>
      </c>
      <c r="AW2006" s="15" t="s">
        <v>34</v>
      </c>
      <c r="AX2006" s="15" t="s">
        <v>76</v>
      </c>
      <c r="AY2006" s="242" t="s">
        <v>175</v>
      </c>
    </row>
    <row r="2007" spans="1:65" s="16" customFormat="1" ht="11.25">
      <c r="B2007" s="243"/>
      <c r="C2007" s="244"/>
      <c r="D2007" s="207" t="s">
        <v>184</v>
      </c>
      <c r="E2007" s="245" t="s">
        <v>1</v>
      </c>
      <c r="F2007" s="246" t="s">
        <v>291</v>
      </c>
      <c r="G2007" s="244"/>
      <c r="H2007" s="247">
        <v>38.15</v>
      </c>
      <c r="I2007" s="248"/>
      <c r="J2007" s="244"/>
      <c r="K2007" s="244"/>
      <c r="L2007" s="249"/>
      <c r="M2007" s="250"/>
      <c r="N2007" s="251"/>
      <c r="O2007" s="251"/>
      <c r="P2007" s="251"/>
      <c r="Q2007" s="251"/>
      <c r="R2007" s="251"/>
      <c r="S2007" s="251"/>
      <c r="T2007" s="252"/>
      <c r="AT2007" s="253" t="s">
        <v>184</v>
      </c>
      <c r="AU2007" s="253" t="s">
        <v>85</v>
      </c>
      <c r="AV2007" s="16" t="s">
        <v>182</v>
      </c>
      <c r="AW2007" s="16" t="s">
        <v>34</v>
      </c>
      <c r="AX2007" s="16" t="s">
        <v>83</v>
      </c>
      <c r="AY2007" s="253" t="s">
        <v>175</v>
      </c>
    </row>
    <row r="2008" spans="1:65" s="14" customFormat="1" ht="11.25">
      <c r="B2008" s="216"/>
      <c r="C2008" s="217"/>
      <c r="D2008" s="207" t="s">
        <v>184</v>
      </c>
      <c r="E2008" s="217"/>
      <c r="F2008" s="219" t="s">
        <v>1924</v>
      </c>
      <c r="G2008" s="217"/>
      <c r="H2008" s="220">
        <v>40.058</v>
      </c>
      <c r="I2008" s="221"/>
      <c r="J2008" s="217"/>
      <c r="K2008" s="217"/>
      <c r="L2008" s="222"/>
      <c r="M2008" s="223"/>
      <c r="N2008" s="224"/>
      <c r="O2008" s="224"/>
      <c r="P2008" s="224"/>
      <c r="Q2008" s="224"/>
      <c r="R2008" s="224"/>
      <c r="S2008" s="224"/>
      <c r="T2008" s="225"/>
      <c r="AT2008" s="226" t="s">
        <v>184</v>
      </c>
      <c r="AU2008" s="226" t="s">
        <v>85</v>
      </c>
      <c r="AV2008" s="14" t="s">
        <v>85</v>
      </c>
      <c r="AW2008" s="14" t="s">
        <v>4</v>
      </c>
      <c r="AX2008" s="14" t="s">
        <v>83</v>
      </c>
      <c r="AY2008" s="226" t="s">
        <v>175</v>
      </c>
    </row>
    <row r="2009" spans="1:65" s="2" customFormat="1" ht="33" customHeight="1">
      <c r="A2009" s="35"/>
      <c r="B2009" s="36"/>
      <c r="C2009" s="192" t="s">
        <v>1925</v>
      </c>
      <c r="D2009" s="192" t="s">
        <v>178</v>
      </c>
      <c r="E2009" s="193" t="s">
        <v>1926</v>
      </c>
      <c r="F2009" s="194" t="s">
        <v>1927</v>
      </c>
      <c r="G2009" s="195" t="s">
        <v>242</v>
      </c>
      <c r="H2009" s="196">
        <v>74.5</v>
      </c>
      <c r="I2009" s="197"/>
      <c r="J2009" s="198">
        <f>ROUND(I2009*H2009,2)</f>
        <v>0</v>
      </c>
      <c r="K2009" s="194" t="s">
        <v>224</v>
      </c>
      <c r="L2009" s="40"/>
      <c r="M2009" s="199" t="s">
        <v>1</v>
      </c>
      <c r="N2009" s="200" t="s">
        <v>41</v>
      </c>
      <c r="O2009" s="72"/>
      <c r="P2009" s="201">
        <f>O2009*H2009</f>
        <v>0</v>
      </c>
      <c r="Q2009" s="201">
        <v>9.0299999999999998E-3</v>
      </c>
      <c r="R2009" s="201">
        <f>Q2009*H2009</f>
        <v>0.67273499999999997</v>
      </c>
      <c r="S2009" s="201">
        <v>0</v>
      </c>
      <c r="T2009" s="202">
        <f>S2009*H2009</f>
        <v>0</v>
      </c>
      <c r="U2009" s="35"/>
      <c r="V2009" s="35"/>
      <c r="W2009" s="35"/>
      <c r="X2009" s="35"/>
      <c r="Y2009" s="35"/>
      <c r="Z2009" s="35"/>
      <c r="AA2009" s="35"/>
      <c r="AB2009" s="35"/>
      <c r="AC2009" s="35"/>
      <c r="AD2009" s="35"/>
      <c r="AE2009" s="35"/>
      <c r="AR2009" s="203" t="s">
        <v>309</v>
      </c>
      <c r="AT2009" s="203" t="s">
        <v>178</v>
      </c>
      <c r="AU2009" s="203" t="s">
        <v>85</v>
      </c>
      <c r="AY2009" s="18" t="s">
        <v>175</v>
      </c>
      <c r="BE2009" s="204">
        <f>IF(N2009="základní",J2009,0)</f>
        <v>0</v>
      </c>
      <c r="BF2009" s="204">
        <f>IF(N2009="snížená",J2009,0)</f>
        <v>0</v>
      </c>
      <c r="BG2009" s="204">
        <f>IF(N2009="zákl. přenesená",J2009,0)</f>
        <v>0</v>
      </c>
      <c r="BH2009" s="204">
        <f>IF(N2009="sníž. přenesená",J2009,0)</f>
        <v>0</v>
      </c>
      <c r="BI2009" s="204">
        <f>IF(N2009="nulová",J2009,0)</f>
        <v>0</v>
      </c>
      <c r="BJ2009" s="18" t="s">
        <v>83</v>
      </c>
      <c r="BK2009" s="204">
        <f>ROUND(I2009*H2009,2)</f>
        <v>0</v>
      </c>
      <c r="BL2009" s="18" t="s">
        <v>309</v>
      </c>
      <c r="BM2009" s="203" t="s">
        <v>1928</v>
      </c>
    </row>
    <row r="2010" spans="1:65" s="2" customFormat="1" ht="11.25">
      <c r="A2010" s="35"/>
      <c r="B2010" s="36"/>
      <c r="C2010" s="37"/>
      <c r="D2010" s="227" t="s">
        <v>193</v>
      </c>
      <c r="E2010" s="37"/>
      <c r="F2010" s="228" t="s">
        <v>1929</v>
      </c>
      <c r="G2010" s="37"/>
      <c r="H2010" s="37"/>
      <c r="I2010" s="229"/>
      <c r="J2010" s="37"/>
      <c r="K2010" s="37"/>
      <c r="L2010" s="40"/>
      <c r="M2010" s="230"/>
      <c r="N2010" s="231"/>
      <c r="O2010" s="72"/>
      <c r="P2010" s="72"/>
      <c r="Q2010" s="72"/>
      <c r="R2010" s="72"/>
      <c r="S2010" s="72"/>
      <c r="T2010" s="73"/>
      <c r="U2010" s="35"/>
      <c r="V2010" s="35"/>
      <c r="W2010" s="35"/>
      <c r="X2010" s="35"/>
      <c r="Y2010" s="35"/>
      <c r="Z2010" s="35"/>
      <c r="AA2010" s="35"/>
      <c r="AB2010" s="35"/>
      <c r="AC2010" s="35"/>
      <c r="AD2010" s="35"/>
      <c r="AE2010" s="35"/>
      <c r="AT2010" s="18" t="s">
        <v>193</v>
      </c>
      <c r="AU2010" s="18" t="s">
        <v>85</v>
      </c>
    </row>
    <row r="2011" spans="1:65" s="2" customFormat="1" ht="37.9" customHeight="1">
      <c r="A2011" s="35"/>
      <c r="B2011" s="36"/>
      <c r="C2011" s="254" t="s">
        <v>1930</v>
      </c>
      <c r="D2011" s="254" t="s">
        <v>539</v>
      </c>
      <c r="E2011" s="255" t="s">
        <v>1931</v>
      </c>
      <c r="F2011" s="256" t="s">
        <v>1932</v>
      </c>
      <c r="G2011" s="257" t="s">
        <v>242</v>
      </c>
      <c r="H2011" s="258">
        <v>85.674999999999997</v>
      </c>
      <c r="I2011" s="259"/>
      <c r="J2011" s="260">
        <f>ROUND(I2011*H2011,2)</f>
        <v>0</v>
      </c>
      <c r="K2011" s="256" t="s">
        <v>1</v>
      </c>
      <c r="L2011" s="261"/>
      <c r="M2011" s="262" t="s">
        <v>1</v>
      </c>
      <c r="N2011" s="263" t="s">
        <v>41</v>
      </c>
      <c r="O2011" s="72"/>
      <c r="P2011" s="201">
        <f>O2011*H2011</f>
        <v>0</v>
      </c>
      <c r="Q2011" s="201">
        <v>1.98E-3</v>
      </c>
      <c r="R2011" s="201">
        <f>Q2011*H2011</f>
        <v>0.1696365</v>
      </c>
      <c r="S2011" s="201">
        <v>0</v>
      </c>
      <c r="T2011" s="202">
        <f>S2011*H2011</f>
        <v>0</v>
      </c>
      <c r="U2011" s="35"/>
      <c r="V2011" s="35"/>
      <c r="W2011" s="35"/>
      <c r="X2011" s="35"/>
      <c r="Y2011" s="35"/>
      <c r="Z2011" s="35"/>
      <c r="AA2011" s="35"/>
      <c r="AB2011" s="35"/>
      <c r="AC2011" s="35"/>
      <c r="AD2011" s="35"/>
      <c r="AE2011" s="35"/>
      <c r="AR2011" s="203" t="s">
        <v>532</v>
      </c>
      <c r="AT2011" s="203" t="s">
        <v>539</v>
      </c>
      <c r="AU2011" s="203" t="s">
        <v>85</v>
      </c>
      <c r="AY2011" s="18" t="s">
        <v>175</v>
      </c>
      <c r="BE2011" s="204">
        <f>IF(N2011="základní",J2011,0)</f>
        <v>0</v>
      </c>
      <c r="BF2011" s="204">
        <f>IF(N2011="snížená",J2011,0)</f>
        <v>0</v>
      </c>
      <c r="BG2011" s="204">
        <f>IF(N2011="zákl. přenesená",J2011,0)</f>
        <v>0</v>
      </c>
      <c r="BH2011" s="204">
        <f>IF(N2011="sníž. přenesená",J2011,0)</f>
        <v>0</v>
      </c>
      <c r="BI2011" s="204">
        <f>IF(N2011="nulová",J2011,0)</f>
        <v>0</v>
      </c>
      <c r="BJ2011" s="18" t="s">
        <v>83</v>
      </c>
      <c r="BK2011" s="204">
        <f>ROUND(I2011*H2011,2)</f>
        <v>0</v>
      </c>
      <c r="BL2011" s="18" t="s">
        <v>309</v>
      </c>
      <c r="BM2011" s="203" t="s">
        <v>1933</v>
      </c>
    </row>
    <row r="2012" spans="1:65" s="13" customFormat="1" ht="22.5">
      <c r="B2012" s="205"/>
      <c r="C2012" s="206"/>
      <c r="D2012" s="207" t="s">
        <v>184</v>
      </c>
      <c r="E2012" s="208" t="s">
        <v>1</v>
      </c>
      <c r="F2012" s="209" t="s">
        <v>206</v>
      </c>
      <c r="G2012" s="206"/>
      <c r="H2012" s="208" t="s">
        <v>1</v>
      </c>
      <c r="I2012" s="210"/>
      <c r="J2012" s="206"/>
      <c r="K2012" s="206"/>
      <c r="L2012" s="211"/>
      <c r="M2012" s="212"/>
      <c r="N2012" s="213"/>
      <c r="O2012" s="213"/>
      <c r="P2012" s="213"/>
      <c r="Q2012" s="213"/>
      <c r="R2012" s="213"/>
      <c r="S2012" s="213"/>
      <c r="T2012" s="214"/>
      <c r="AT2012" s="215" t="s">
        <v>184</v>
      </c>
      <c r="AU2012" s="215" t="s">
        <v>85</v>
      </c>
      <c r="AV2012" s="13" t="s">
        <v>83</v>
      </c>
      <c r="AW2012" s="13" t="s">
        <v>34</v>
      </c>
      <c r="AX2012" s="13" t="s">
        <v>76</v>
      </c>
      <c r="AY2012" s="215" t="s">
        <v>175</v>
      </c>
    </row>
    <row r="2013" spans="1:65" s="13" customFormat="1" ht="11.25">
      <c r="B2013" s="205"/>
      <c r="C2013" s="206"/>
      <c r="D2013" s="207" t="s">
        <v>184</v>
      </c>
      <c r="E2013" s="208" t="s">
        <v>1</v>
      </c>
      <c r="F2013" s="209" t="s">
        <v>280</v>
      </c>
      <c r="G2013" s="206"/>
      <c r="H2013" s="208" t="s">
        <v>1</v>
      </c>
      <c r="I2013" s="210"/>
      <c r="J2013" s="206"/>
      <c r="K2013" s="206"/>
      <c r="L2013" s="211"/>
      <c r="M2013" s="212"/>
      <c r="N2013" s="213"/>
      <c r="O2013" s="213"/>
      <c r="P2013" s="213"/>
      <c r="Q2013" s="213"/>
      <c r="R2013" s="213"/>
      <c r="S2013" s="213"/>
      <c r="T2013" s="214"/>
      <c r="AT2013" s="215" t="s">
        <v>184</v>
      </c>
      <c r="AU2013" s="215" t="s">
        <v>85</v>
      </c>
      <c r="AV2013" s="13" t="s">
        <v>83</v>
      </c>
      <c r="AW2013" s="13" t="s">
        <v>34</v>
      </c>
      <c r="AX2013" s="13" t="s">
        <v>76</v>
      </c>
      <c r="AY2013" s="215" t="s">
        <v>175</v>
      </c>
    </row>
    <row r="2014" spans="1:65" s="13" customFormat="1" ht="11.25">
      <c r="B2014" s="205"/>
      <c r="C2014" s="206"/>
      <c r="D2014" s="207" t="s">
        <v>184</v>
      </c>
      <c r="E2014" s="208" t="s">
        <v>1</v>
      </c>
      <c r="F2014" s="209" t="s">
        <v>187</v>
      </c>
      <c r="G2014" s="206"/>
      <c r="H2014" s="208" t="s">
        <v>1</v>
      </c>
      <c r="I2014" s="210"/>
      <c r="J2014" s="206"/>
      <c r="K2014" s="206"/>
      <c r="L2014" s="211"/>
      <c r="M2014" s="212"/>
      <c r="N2014" s="213"/>
      <c r="O2014" s="213"/>
      <c r="P2014" s="213"/>
      <c r="Q2014" s="213"/>
      <c r="R2014" s="213"/>
      <c r="S2014" s="213"/>
      <c r="T2014" s="214"/>
      <c r="AT2014" s="215" t="s">
        <v>184</v>
      </c>
      <c r="AU2014" s="215" t="s">
        <v>85</v>
      </c>
      <c r="AV2014" s="13" t="s">
        <v>83</v>
      </c>
      <c r="AW2014" s="13" t="s">
        <v>34</v>
      </c>
      <c r="AX2014" s="13" t="s">
        <v>76</v>
      </c>
      <c r="AY2014" s="215" t="s">
        <v>175</v>
      </c>
    </row>
    <row r="2015" spans="1:65" s="13" customFormat="1" ht="11.25">
      <c r="B2015" s="205"/>
      <c r="C2015" s="206"/>
      <c r="D2015" s="207" t="s">
        <v>184</v>
      </c>
      <c r="E2015" s="208" t="s">
        <v>1</v>
      </c>
      <c r="F2015" s="209" t="s">
        <v>470</v>
      </c>
      <c r="G2015" s="206"/>
      <c r="H2015" s="208" t="s">
        <v>1</v>
      </c>
      <c r="I2015" s="210"/>
      <c r="J2015" s="206"/>
      <c r="K2015" s="206"/>
      <c r="L2015" s="211"/>
      <c r="M2015" s="212"/>
      <c r="N2015" s="213"/>
      <c r="O2015" s="213"/>
      <c r="P2015" s="213"/>
      <c r="Q2015" s="213"/>
      <c r="R2015" s="213"/>
      <c r="S2015" s="213"/>
      <c r="T2015" s="214"/>
      <c r="AT2015" s="215" t="s">
        <v>184</v>
      </c>
      <c r="AU2015" s="215" t="s">
        <v>85</v>
      </c>
      <c r="AV2015" s="13" t="s">
        <v>83</v>
      </c>
      <c r="AW2015" s="13" t="s">
        <v>34</v>
      </c>
      <c r="AX2015" s="13" t="s">
        <v>76</v>
      </c>
      <c r="AY2015" s="215" t="s">
        <v>175</v>
      </c>
    </row>
    <row r="2016" spans="1:65" s="13" customFormat="1" ht="11.25">
      <c r="B2016" s="205"/>
      <c r="C2016" s="206"/>
      <c r="D2016" s="207" t="s">
        <v>184</v>
      </c>
      <c r="E2016" s="208" t="s">
        <v>1</v>
      </c>
      <c r="F2016" s="209" t="s">
        <v>395</v>
      </c>
      <c r="G2016" s="206"/>
      <c r="H2016" s="208" t="s">
        <v>1</v>
      </c>
      <c r="I2016" s="210"/>
      <c r="J2016" s="206"/>
      <c r="K2016" s="206"/>
      <c r="L2016" s="211"/>
      <c r="M2016" s="212"/>
      <c r="N2016" s="213"/>
      <c r="O2016" s="213"/>
      <c r="P2016" s="213"/>
      <c r="Q2016" s="213"/>
      <c r="R2016" s="213"/>
      <c r="S2016" s="213"/>
      <c r="T2016" s="214"/>
      <c r="AT2016" s="215" t="s">
        <v>184</v>
      </c>
      <c r="AU2016" s="215" t="s">
        <v>85</v>
      </c>
      <c r="AV2016" s="13" t="s">
        <v>83</v>
      </c>
      <c r="AW2016" s="13" t="s">
        <v>34</v>
      </c>
      <c r="AX2016" s="13" t="s">
        <v>76</v>
      </c>
      <c r="AY2016" s="215" t="s">
        <v>175</v>
      </c>
    </row>
    <row r="2017" spans="2:51" s="14" customFormat="1" ht="11.25">
      <c r="B2017" s="216"/>
      <c r="C2017" s="217"/>
      <c r="D2017" s="207" t="s">
        <v>184</v>
      </c>
      <c r="E2017" s="218" t="s">
        <v>1</v>
      </c>
      <c r="F2017" s="219" t="s">
        <v>437</v>
      </c>
      <c r="G2017" s="217"/>
      <c r="H2017" s="220">
        <v>3.7</v>
      </c>
      <c r="I2017" s="221"/>
      <c r="J2017" s="217"/>
      <c r="K2017" s="217"/>
      <c r="L2017" s="222"/>
      <c r="M2017" s="223"/>
      <c r="N2017" s="224"/>
      <c r="O2017" s="224"/>
      <c r="P2017" s="224"/>
      <c r="Q2017" s="224"/>
      <c r="R2017" s="224"/>
      <c r="S2017" s="224"/>
      <c r="T2017" s="225"/>
      <c r="AT2017" s="226" t="s">
        <v>184</v>
      </c>
      <c r="AU2017" s="226" t="s">
        <v>85</v>
      </c>
      <c r="AV2017" s="14" t="s">
        <v>85</v>
      </c>
      <c r="AW2017" s="14" t="s">
        <v>34</v>
      </c>
      <c r="AX2017" s="14" t="s">
        <v>76</v>
      </c>
      <c r="AY2017" s="226" t="s">
        <v>175</v>
      </c>
    </row>
    <row r="2018" spans="2:51" s="14" customFormat="1" ht="11.25">
      <c r="B2018" s="216"/>
      <c r="C2018" s="217"/>
      <c r="D2018" s="207" t="s">
        <v>184</v>
      </c>
      <c r="E2018" s="218" t="s">
        <v>1</v>
      </c>
      <c r="F2018" s="219" t="s">
        <v>438</v>
      </c>
      <c r="G2018" s="217"/>
      <c r="H2018" s="220">
        <v>2.7</v>
      </c>
      <c r="I2018" s="221"/>
      <c r="J2018" s="217"/>
      <c r="K2018" s="217"/>
      <c r="L2018" s="222"/>
      <c r="M2018" s="223"/>
      <c r="N2018" s="224"/>
      <c r="O2018" s="224"/>
      <c r="P2018" s="224"/>
      <c r="Q2018" s="224"/>
      <c r="R2018" s="224"/>
      <c r="S2018" s="224"/>
      <c r="T2018" s="225"/>
      <c r="AT2018" s="226" t="s">
        <v>184</v>
      </c>
      <c r="AU2018" s="226" t="s">
        <v>85</v>
      </c>
      <c r="AV2018" s="14" t="s">
        <v>85</v>
      </c>
      <c r="AW2018" s="14" t="s">
        <v>34</v>
      </c>
      <c r="AX2018" s="14" t="s">
        <v>76</v>
      </c>
      <c r="AY2018" s="226" t="s">
        <v>175</v>
      </c>
    </row>
    <row r="2019" spans="2:51" s="14" customFormat="1" ht="11.25">
      <c r="B2019" s="216"/>
      <c r="C2019" s="217"/>
      <c r="D2019" s="207" t="s">
        <v>184</v>
      </c>
      <c r="E2019" s="218" t="s">
        <v>1</v>
      </c>
      <c r="F2019" s="219" t="s">
        <v>439</v>
      </c>
      <c r="G2019" s="217"/>
      <c r="H2019" s="220">
        <v>1.5</v>
      </c>
      <c r="I2019" s="221"/>
      <c r="J2019" s="217"/>
      <c r="K2019" s="217"/>
      <c r="L2019" s="222"/>
      <c r="M2019" s="223"/>
      <c r="N2019" s="224"/>
      <c r="O2019" s="224"/>
      <c r="P2019" s="224"/>
      <c r="Q2019" s="224"/>
      <c r="R2019" s="224"/>
      <c r="S2019" s="224"/>
      <c r="T2019" s="225"/>
      <c r="AT2019" s="226" t="s">
        <v>184</v>
      </c>
      <c r="AU2019" s="226" t="s">
        <v>85</v>
      </c>
      <c r="AV2019" s="14" t="s">
        <v>85</v>
      </c>
      <c r="AW2019" s="14" t="s">
        <v>34</v>
      </c>
      <c r="AX2019" s="14" t="s">
        <v>76</v>
      </c>
      <c r="AY2019" s="226" t="s">
        <v>175</v>
      </c>
    </row>
    <row r="2020" spans="2:51" s="14" customFormat="1" ht="11.25">
      <c r="B2020" s="216"/>
      <c r="C2020" s="217"/>
      <c r="D2020" s="207" t="s">
        <v>184</v>
      </c>
      <c r="E2020" s="218" t="s">
        <v>1</v>
      </c>
      <c r="F2020" s="219" t="s">
        <v>440</v>
      </c>
      <c r="G2020" s="217"/>
      <c r="H2020" s="220">
        <v>2.2999999999999998</v>
      </c>
      <c r="I2020" s="221"/>
      <c r="J2020" s="217"/>
      <c r="K2020" s="217"/>
      <c r="L2020" s="222"/>
      <c r="M2020" s="223"/>
      <c r="N2020" s="224"/>
      <c r="O2020" s="224"/>
      <c r="P2020" s="224"/>
      <c r="Q2020" s="224"/>
      <c r="R2020" s="224"/>
      <c r="S2020" s="224"/>
      <c r="T2020" s="225"/>
      <c r="AT2020" s="226" t="s">
        <v>184</v>
      </c>
      <c r="AU2020" s="226" t="s">
        <v>85</v>
      </c>
      <c r="AV2020" s="14" t="s">
        <v>85</v>
      </c>
      <c r="AW2020" s="14" t="s">
        <v>34</v>
      </c>
      <c r="AX2020" s="14" t="s">
        <v>76</v>
      </c>
      <c r="AY2020" s="226" t="s">
        <v>175</v>
      </c>
    </row>
    <row r="2021" spans="2:51" s="14" customFormat="1" ht="11.25">
      <c r="B2021" s="216"/>
      <c r="C2021" s="217"/>
      <c r="D2021" s="207" t="s">
        <v>184</v>
      </c>
      <c r="E2021" s="218" t="s">
        <v>1</v>
      </c>
      <c r="F2021" s="219" t="s">
        <v>441</v>
      </c>
      <c r="G2021" s="217"/>
      <c r="H2021" s="220">
        <v>1.8</v>
      </c>
      <c r="I2021" s="221"/>
      <c r="J2021" s="217"/>
      <c r="K2021" s="217"/>
      <c r="L2021" s="222"/>
      <c r="M2021" s="223"/>
      <c r="N2021" s="224"/>
      <c r="O2021" s="224"/>
      <c r="P2021" s="224"/>
      <c r="Q2021" s="224"/>
      <c r="R2021" s="224"/>
      <c r="S2021" s="224"/>
      <c r="T2021" s="225"/>
      <c r="AT2021" s="226" t="s">
        <v>184</v>
      </c>
      <c r="AU2021" s="226" t="s">
        <v>85</v>
      </c>
      <c r="AV2021" s="14" t="s">
        <v>85</v>
      </c>
      <c r="AW2021" s="14" t="s">
        <v>34</v>
      </c>
      <c r="AX2021" s="14" t="s">
        <v>76</v>
      </c>
      <c r="AY2021" s="226" t="s">
        <v>175</v>
      </c>
    </row>
    <row r="2022" spans="2:51" s="14" customFormat="1" ht="11.25">
      <c r="B2022" s="216"/>
      <c r="C2022" s="217"/>
      <c r="D2022" s="207" t="s">
        <v>184</v>
      </c>
      <c r="E2022" s="218" t="s">
        <v>1</v>
      </c>
      <c r="F2022" s="219" t="s">
        <v>442</v>
      </c>
      <c r="G2022" s="217"/>
      <c r="H2022" s="220">
        <v>1.7</v>
      </c>
      <c r="I2022" s="221"/>
      <c r="J2022" s="217"/>
      <c r="K2022" s="217"/>
      <c r="L2022" s="222"/>
      <c r="M2022" s="223"/>
      <c r="N2022" s="224"/>
      <c r="O2022" s="224"/>
      <c r="P2022" s="224"/>
      <c r="Q2022" s="224"/>
      <c r="R2022" s="224"/>
      <c r="S2022" s="224"/>
      <c r="T2022" s="225"/>
      <c r="AT2022" s="226" t="s">
        <v>184</v>
      </c>
      <c r="AU2022" s="226" t="s">
        <v>85</v>
      </c>
      <c r="AV2022" s="14" t="s">
        <v>85</v>
      </c>
      <c r="AW2022" s="14" t="s">
        <v>34</v>
      </c>
      <c r="AX2022" s="14" t="s">
        <v>76</v>
      </c>
      <c r="AY2022" s="226" t="s">
        <v>175</v>
      </c>
    </row>
    <row r="2023" spans="2:51" s="15" customFormat="1" ht="11.25">
      <c r="B2023" s="232"/>
      <c r="C2023" s="233"/>
      <c r="D2023" s="207" t="s">
        <v>184</v>
      </c>
      <c r="E2023" s="234" t="s">
        <v>1</v>
      </c>
      <c r="F2023" s="235" t="s">
        <v>290</v>
      </c>
      <c r="G2023" s="233"/>
      <c r="H2023" s="236">
        <v>13.7</v>
      </c>
      <c r="I2023" s="237"/>
      <c r="J2023" s="233"/>
      <c r="K2023" s="233"/>
      <c r="L2023" s="238"/>
      <c r="M2023" s="239"/>
      <c r="N2023" s="240"/>
      <c r="O2023" s="240"/>
      <c r="P2023" s="240"/>
      <c r="Q2023" s="240"/>
      <c r="R2023" s="240"/>
      <c r="S2023" s="240"/>
      <c r="T2023" s="241"/>
      <c r="AT2023" s="242" t="s">
        <v>184</v>
      </c>
      <c r="AU2023" s="242" t="s">
        <v>85</v>
      </c>
      <c r="AV2023" s="15" t="s">
        <v>176</v>
      </c>
      <c r="AW2023" s="15" t="s">
        <v>34</v>
      </c>
      <c r="AX2023" s="15" t="s">
        <v>76</v>
      </c>
      <c r="AY2023" s="242" t="s">
        <v>175</v>
      </c>
    </row>
    <row r="2024" spans="2:51" s="13" customFormat="1" ht="11.25">
      <c r="B2024" s="205"/>
      <c r="C2024" s="206"/>
      <c r="D2024" s="207" t="s">
        <v>184</v>
      </c>
      <c r="E2024" s="208" t="s">
        <v>1</v>
      </c>
      <c r="F2024" s="209" t="s">
        <v>402</v>
      </c>
      <c r="G2024" s="206"/>
      <c r="H2024" s="208" t="s">
        <v>1</v>
      </c>
      <c r="I2024" s="210"/>
      <c r="J2024" s="206"/>
      <c r="K2024" s="206"/>
      <c r="L2024" s="211"/>
      <c r="M2024" s="212"/>
      <c r="N2024" s="213"/>
      <c r="O2024" s="213"/>
      <c r="P2024" s="213"/>
      <c r="Q2024" s="213"/>
      <c r="R2024" s="213"/>
      <c r="S2024" s="213"/>
      <c r="T2024" s="214"/>
      <c r="AT2024" s="215" t="s">
        <v>184</v>
      </c>
      <c r="AU2024" s="215" t="s">
        <v>85</v>
      </c>
      <c r="AV2024" s="13" t="s">
        <v>83</v>
      </c>
      <c r="AW2024" s="13" t="s">
        <v>34</v>
      </c>
      <c r="AX2024" s="13" t="s">
        <v>76</v>
      </c>
      <c r="AY2024" s="215" t="s">
        <v>175</v>
      </c>
    </row>
    <row r="2025" spans="2:51" s="14" customFormat="1" ht="11.25">
      <c r="B2025" s="216"/>
      <c r="C2025" s="217"/>
      <c r="D2025" s="207" t="s">
        <v>184</v>
      </c>
      <c r="E2025" s="218" t="s">
        <v>1</v>
      </c>
      <c r="F2025" s="219" t="s">
        <v>443</v>
      </c>
      <c r="G2025" s="217"/>
      <c r="H2025" s="220">
        <v>6</v>
      </c>
      <c r="I2025" s="221"/>
      <c r="J2025" s="217"/>
      <c r="K2025" s="217"/>
      <c r="L2025" s="222"/>
      <c r="M2025" s="223"/>
      <c r="N2025" s="224"/>
      <c r="O2025" s="224"/>
      <c r="P2025" s="224"/>
      <c r="Q2025" s="224"/>
      <c r="R2025" s="224"/>
      <c r="S2025" s="224"/>
      <c r="T2025" s="225"/>
      <c r="AT2025" s="226" t="s">
        <v>184</v>
      </c>
      <c r="AU2025" s="226" t="s">
        <v>85</v>
      </c>
      <c r="AV2025" s="14" t="s">
        <v>85</v>
      </c>
      <c r="AW2025" s="14" t="s">
        <v>34</v>
      </c>
      <c r="AX2025" s="14" t="s">
        <v>76</v>
      </c>
      <c r="AY2025" s="226" t="s">
        <v>175</v>
      </c>
    </row>
    <row r="2026" spans="2:51" s="15" customFormat="1" ht="11.25">
      <c r="B2026" s="232"/>
      <c r="C2026" s="233"/>
      <c r="D2026" s="207" t="s">
        <v>184</v>
      </c>
      <c r="E2026" s="234" t="s">
        <v>1</v>
      </c>
      <c r="F2026" s="235" t="s">
        <v>290</v>
      </c>
      <c r="G2026" s="233"/>
      <c r="H2026" s="236">
        <v>6</v>
      </c>
      <c r="I2026" s="237"/>
      <c r="J2026" s="233"/>
      <c r="K2026" s="233"/>
      <c r="L2026" s="238"/>
      <c r="M2026" s="239"/>
      <c r="N2026" s="240"/>
      <c r="O2026" s="240"/>
      <c r="P2026" s="240"/>
      <c r="Q2026" s="240"/>
      <c r="R2026" s="240"/>
      <c r="S2026" s="240"/>
      <c r="T2026" s="241"/>
      <c r="AT2026" s="242" t="s">
        <v>184</v>
      </c>
      <c r="AU2026" s="242" t="s">
        <v>85</v>
      </c>
      <c r="AV2026" s="15" t="s">
        <v>176</v>
      </c>
      <c r="AW2026" s="15" t="s">
        <v>34</v>
      </c>
      <c r="AX2026" s="15" t="s">
        <v>76</v>
      </c>
      <c r="AY2026" s="242" t="s">
        <v>175</v>
      </c>
    </row>
    <row r="2027" spans="2:51" s="13" customFormat="1" ht="11.25">
      <c r="B2027" s="205"/>
      <c r="C2027" s="206"/>
      <c r="D2027" s="207" t="s">
        <v>184</v>
      </c>
      <c r="E2027" s="208" t="s">
        <v>1</v>
      </c>
      <c r="F2027" s="209" t="s">
        <v>404</v>
      </c>
      <c r="G2027" s="206"/>
      <c r="H2027" s="208" t="s">
        <v>1</v>
      </c>
      <c r="I2027" s="210"/>
      <c r="J2027" s="206"/>
      <c r="K2027" s="206"/>
      <c r="L2027" s="211"/>
      <c r="M2027" s="212"/>
      <c r="N2027" s="213"/>
      <c r="O2027" s="213"/>
      <c r="P2027" s="213"/>
      <c r="Q2027" s="213"/>
      <c r="R2027" s="213"/>
      <c r="S2027" s="213"/>
      <c r="T2027" s="214"/>
      <c r="AT2027" s="215" t="s">
        <v>184</v>
      </c>
      <c r="AU2027" s="215" t="s">
        <v>85</v>
      </c>
      <c r="AV2027" s="13" t="s">
        <v>83</v>
      </c>
      <c r="AW2027" s="13" t="s">
        <v>34</v>
      </c>
      <c r="AX2027" s="13" t="s">
        <v>76</v>
      </c>
      <c r="AY2027" s="215" t="s">
        <v>175</v>
      </c>
    </row>
    <row r="2028" spans="2:51" s="14" customFormat="1" ht="11.25">
      <c r="B2028" s="216"/>
      <c r="C2028" s="217"/>
      <c r="D2028" s="207" t="s">
        <v>184</v>
      </c>
      <c r="E2028" s="218" t="s">
        <v>1</v>
      </c>
      <c r="F2028" s="219" t="s">
        <v>444</v>
      </c>
      <c r="G2028" s="217"/>
      <c r="H2028" s="220">
        <v>1.8</v>
      </c>
      <c r="I2028" s="221"/>
      <c r="J2028" s="217"/>
      <c r="K2028" s="217"/>
      <c r="L2028" s="222"/>
      <c r="M2028" s="223"/>
      <c r="N2028" s="224"/>
      <c r="O2028" s="224"/>
      <c r="P2028" s="224"/>
      <c r="Q2028" s="224"/>
      <c r="R2028" s="224"/>
      <c r="S2028" s="224"/>
      <c r="T2028" s="225"/>
      <c r="AT2028" s="226" t="s">
        <v>184</v>
      </c>
      <c r="AU2028" s="226" t="s">
        <v>85</v>
      </c>
      <c r="AV2028" s="14" t="s">
        <v>85</v>
      </c>
      <c r="AW2028" s="14" t="s">
        <v>34</v>
      </c>
      <c r="AX2028" s="14" t="s">
        <v>76</v>
      </c>
      <c r="AY2028" s="226" t="s">
        <v>175</v>
      </c>
    </row>
    <row r="2029" spans="2:51" s="15" customFormat="1" ht="11.25">
      <c r="B2029" s="232"/>
      <c r="C2029" s="233"/>
      <c r="D2029" s="207" t="s">
        <v>184</v>
      </c>
      <c r="E2029" s="234" t="s">
        <v>1</v>
      </c>
      <c r="F2029" s="235" t="s">
        <v>290</v>
      </c>
      <c r="G2029" s="233"/>
      <c r="H2029" s="236">
        <v>1.8</v>
      </c>
      <c r="I2029" s="237"/>
      <c r="J2029" s="233"/>
      <c r="K2029" s="233"/>
      <c r="L2029" s="238"/>
      <c r="M2029" s="239"/>
      <c r="N2029" s="240"/>
      <c r="O2029" s="240"/>
      <c r="P2029" s="240"/>
      <c r="Q2029" s="240"/>
      <c r="R2029" s="240"/>
      <c r="S2029" s="240"/>
      <c r="T2029" s="241"/>
      <c r="AT2029" s="242" t="s">
        <v>184</v>
      </c>
      <c r="AU2029" s="242" t="s">
        <v>85</v>
      </c>
      <c r="AV2029" s="15" t="s">
        <v>176</v>
      </c>
      <c r="AW2029" s="15" t="s">
        <v>34</v>
      </c>
      <c r="AX2029" s="15" t="s">
        <v>76</v>
      </c>
      <c r="AY2029" s="242" t="s">
        <v>175</v>
      </c>
    </row>
    <row r="2030" spans="2:51" s="13" customFormat="1" ht="11.25">
      <c r="B2030" s="205"/>
      <c r="C2030" s="206"/>
      <c r="D2030" s="207" t="s">
        <v>184</v>
      </c>
      <c r="E2030" s="208" t="s">
        <v>1</v>
      </c>
      <c r="F2030" s="209" t="s">
        <v>406</v>
      </c>
      <c r="G2030" s="206"/>
      <c r="H2030" s="208" t="s">
        <v>1</v>
      </c>
      <c r="I2030" s="210"/>
      <c r="J2030" s="206"/>
      <c r="K2030" s="206"/>
      <c r="L2030" s="211"/>
      <c r="M2030" s="212"/>
      <c r="N2030" s="213"/>
      <c r="O2030" s="213"/>
      <c r="P2030" s="213"/>
      <c r="Q2030" s="213"/>
      <c r="R2030" s="213"/>
      <c r="S2030" s="213"/>
      <c r="T2030" s="214"/>
      <c r="AT2030" s="215" t="s">
        <v>184</v>
      </c>
      <c r="AU2030" s="215" t="s">
        <v>85</v>
      </c>
      <c r="AV2030" s="13" t="s">
        <v>83</v>
      </c>
      <c r="AW2030" s="13" t="s">
        <v>34</v>
      </c>
      <c r="AX2030" s="13" t="s">
        <v>76</v>
      </c>
      <c r="AY2030" s="215" t="s">
        <v>175</v>
      </c>
    </row>
    <row r="2031" spans="2:51" s="14" customFormat="1" ht="11.25">
      <c r="B2031" s="216"/>
      <c r="C2031" s="217"/>
      <c r="D2031" s="207" t="s">
        <v>184</v>
      </c>
      <c r="E2031" s="218" t="s">
        <v>1</v>
      </c>
      <c r="F2031" s="219" t="s">
        <v>445</v>
      </c>
      <c r="G2031" s="217"/>
      <c r="H2031" s="220">
        <v>10.6</v>
      </c>
      <c r="I2031" s="221"/>
      <c r="J2031" s="217"/>
      <c r="K2031" s="217"/>
      <c r="L2031" s="222"/>
      <c r="M2031" s="223"/>
      <c r="N2031" s="224"/>
      <c r="O2031" s="224"/>
      <c r="P2031" s="224"/>
      <c r="Q2031" s="224"/>
      <c r="R2031" s="224"/>
      <c r="S2031" s="224"/>
      <c r="T2031" s="225"/>
      <c r="AT2031" s="226" t="s">
        <v>184</v>
      </c>
      <c r="AU2031" s="226" t="s">
        <v>85</v>
      </c>
      <c r="AV2031" s="14" t="s">
        <v>85</v>
      </c>
      <c r="AW2031" s="14" t="s">
        <v>34</v>
      </c>
      <c r="AX2031" s="14" t="s">
        <v>76</v>
      </c>
      <c r="AY2031" s="226" t="s">
        <v>175</v>
      </c>
    </row>
    <row r="2032" spans="2:51" s="15" customFormat="1" ht="11.25">
      <c r="B2032" s="232"/>
      <c r="C2032" s="233"/>
      <c r="D2032" s="207" t="s">
        <v>184</v>
      </c>
      <c r="E2032" s="234" t="s">
        <v>1</v>
      </c>
      <c r="F2032" s="235" t="s">
        <v>290</v>
      </c>
      <c r="G2032" s="233"/>
      <c r="H2032" s="236">
        <v>10.6</v>
      </c>
      <c r="I2032" s="237"/>
      <c r="J2032" s="233"/>
      <c r="K2032" s="233"/>
      <c r="L2032" s="238"/>
      <c r="M2032" s="239"/>
      <c r="N2032" s="240"/>
      <c r="O2032" s="240"/>
      <c r="P2032" s="240"/>
      <c r="Q2032" s="240"/>
      <c r="R2032" s="240"/>
      <c r="S2032" s="240"/>
      <c r="T2032" s="241"/>
      <c r="AT2032" s="242" t="s">
        <v>184</v>
      </c>
      <c r="AU2032" s="242" t="s">
        <v>85</v>
      </c>
      <c r="AV2032" s="15" t="s">
        <v>176</v>
      </c>
      <c r="AW2032" s="15" t="s">
        <v>34</v>
      </c>
      <c r="AX2032" s="15" t="s">
        <v>76</v>
      </c>
      <c r="AY2032" s="242" t="s">
        <v>175</v>
      </c>
    </row>
    <row r="2033" spans="1:65" s="13" customFormat="1" ht="11.25">
      <c r="B2033" s="205"/>
      <c r="C2033" s="206"/>
      <c r="D2033" s="207" t="s">
        <v>184</v>
      </c>
      <c r="E2033" s="208" t="s">
        <v>1</v>
      </c>
      <c r="F2033" s="209" t="s">
        <v>1891</v>
      </c>
      <c r="G2033" s="206"/>
      <c r="H2033" s="208" t="s">
        <v>1</v>
      </c>
      <c r="I2033" s="210"/>
      <c r="J2033" s="206"/>
      <c r="K2033" s="206"/>
      <c r="L2033" s="211"/>
      <c r="M2033" s="212"/>
      <c r="N2033" s="213"/>
      <c r="O2033" s="213"/>
      <c r="P2033" s="213"/>
      <c r="Q2033" s="213"/>
      <c r="R2033" s="213"/>
      <c r="S2033" s="213"/>
      <c r="T2033" s="214"/>
      <c r="AT2033" s="215" t="s">
        <v>184</v>
      </c>
      <c r="AU2033" s="215" t="s">
        <v>85</v>
      </c>
      <c r="AV2033" s="13" t="s">
        <v>83</v>
      </c>
      <c r="AW2033" s="13" t="s">
        <v>34</v>
      </c>
      <c r="AX2033" s="13" t="s">
        <v>76</v>
      </c>
      <c r="AY2033" s="215" t="s">
        <v>175</v>
      </c>
    </row>
    <row r="2034" spans="1:65" s="14" customFormat="1" ht="11.25">
      <c r="B2034" s="216"/>
      <c r="C2034" s="217"/>
      <c r="D2034" s="207" t="s">
        <v>184</v>
      </c>
      <c r="E2034" s="218" t="s">
        <v>1</v>
      </c>
      <c r="F2034" s="219" t="s">
        <v>515</v>
      </c>
      <c r="G2034" s="217"/>
      <c r="H2034" s="220">
        <v>20</v>
      </c>
      <c r="I2034" s="221"/>
      <c r="J2034" s="217"/>
      <c r="K2034" s="217"/>
      <c r="L2034" s="222"/>
      <c r="M2034" s="223"/>
      <c r="N2034" s="224"/>
      <c r="O2034" s="224"/>
      <c r="P2034" s="224"/>
      <c r="Q2034" s="224"/>
      <c r="R2034" s="224"/>
      <c r="S2034" s="224"/>
      <c r="T2034" s="225"/>
      <c r="AT2034" s="226" t="s">
        <v>184</v>
      </c>
      <c r="AU2034" s="226" t="s">
        <v>85</v>
      </c>
      <c r="AV2034" s="14" t="s">
        <v>85</v>
      </c>
      <c r="AW2034" s="14" t="s">
        <v>34</v>
      </c>
      <c r="AX2034" s="14" t="s">
        <v>76</v>
      </c>
      <c r="AY2034" s="226" t="s">
        <v>175</v>
      </c>
    </row>
    <row r="2035" spans="1:65" s="14" customFormat="1" ht="11.25">
      <c r="B2035" s="216"/>
      <c r="C2035" s="217"/>
      <c r="D2035" s="207" t="s">
        <v>184</v>
      </c>
      <c r="E2035" s="218" t="s">
        <v>1</v>
      </c>
      <c r="F2035" s="219" t="s">
        <v>520</v>
      </c>
      <c r="G2035" s="217"/>
      <c r="H2035" s="220">
        <v>22.4</v>
      </c>
      <c r="I2035" s="221"/>
      <c r="J2035" s="217"/>
      <c r="K2035" s="217"/>
      <c r="L2035" s="222"/>
      <c r="M2035" s="223"/>
      <c r="N2035" s="224"/>
      <c r="O2035" s="224"/>
      <c r="P2035" s="224"/>
      <c r="Q2035" s="224"/>
      <c r="R2035" s="224"/>
      <c r="S2035" s="224"/>
      <c r="T2035" s="225"/>
      <c r="AT2035" s="226" t="s">
        <v>184</v>
      </c>
      <c r="AU2035" s="226" t="s">
        <v>85</v>
      </c>
      <c r="AV2035" s="14" t="s">
        <v>85</v>
      </c>
      <c r="AW2035" s="14" t="s">
        <v>34</v>
      </c>
      <c r="AX2035" s="14" t="s">
        <v>76</v>
      </c>
      <c r="AY2035" s="226" t="s">
        <v>175</v>
      </c>
    </row>
    <row r="2036" spans="1:65" s="15" customFormat="1" ht="11.25">
      <c r="B2036" s="232"/>
      <c r="C2036" s="233"/>
      <c r="D2036" s="207" t="s">
        <v>184</v>
      </c>
      <c r="E2036" s="234" t="s">
        <v>1</v>
      </c>
      <c r="F2036" s="235" t="s">
        <v>290</v>
      </c>
      <c r="G2036" s="233"/>
      <c r="H2036" s="236">
        <v>42.4</v>
      </c>
      <c r="I2036" s="237"/>
      <c r="J2036" s="233"/>
      <c r="K2036" s="233"/>
      <c r="L2036" s="238"/>
      <c r="M2036" s="239"/>
      <c r="N2036" s="240"/>
      <c r="O2036" s="240"/>
      <c r="P2036" s="240"/>
      <c r="Q2036" s="240"/>
      <c r="R2036" s="240"/>
      <c r="S2036" s="240"/>
      <c r="T2036" s="241"/>
      <c r="AT2036" s="242" t="s">
        <v>184</v>
      </c>
      <c r="AU2036" s="242" t="s">
        <v>85</v>
      </c>
      <c r="AV2036" s="15" t="s">
        <v>176</v>
      </c>
      <c r="AW2036" s="15" t="s">
        <v>34</v>
      </c>
      <c r="AX2036" s="15" t="s">
        <v>76</v>
      </c>
      <c r="AY2036" s="242" t="s">
        <v>175</v>
      </c>
    </row>
    <row r="2037" spans="1:65" s="16" customFormat="1" ht="11.25">
      <c r="B2037" s="243"/>
      <c r="C2037" s="244"/>
      <c r="D2037" s="207" t="s">
        <v>184</v>
      </c>
      <c r="E2037" s="245" t="s">
        <v>1</v>
      </c>
      <c r="F2037" s="246" t="s">
        <v>291</v>
      </c>
      <c r="G2037" s="244"/>
      <c r="H2037" s="247">
        <v>74.5</v>
      </c>
      <c r="I2037" s="248"/>
      <c r="J2037" s="244"/>
      <c r="K2037" s="244"/>
      <c r="L2037" s="249"/>
      <c r="M2037" s="250"/>
      <c r="N2037" s="251"/>
      <c r="O2037" s="251"/>
      <c r="P2037" s="251"/>
      <c r="Q2037" s="251"/>
      <c r="R2037" s="251"/>
      <c r="S2037" s="251"/>
      <c r="T2037" s="252"/>
      <c r="AT2037" s="253" t="s">
        <v>184</v>
      </c>
      <c r="AU2037" s="253" t="s">
        <v>85</v>
      </c>
      <c r="AV2037" s="16" t="s">
        <v>182</v>
      </c>
      <c r="AW2037" s="16" t="s">
        <v>34</v>
      </c>
      <c r="AX2037" s="16" t="s">
        <v>83</v>
      </c>
      <c r="AY2037" s="253" t="s">
        <v>175</v>
      </c>
    </row>
    <row r="2038" spans="1:65" s="14" customFormat="1" ht="11.25">
      <c r="B2038" s="216"/>
      <c r="C2038" s="217"/>
      <c r="D2038" s="207" t="s">
        <v>184</v>
      </c>
      <c r="E2038" s="217"/>
      <c r="F2038" s="219" t="s">
        <v>1934</v>
      </c>
      <c r="G2038" s="217"/>
      <c r="H2038" s="220">
        <v>85.674999999999997</v>
      </c>
      <c r="I2038" s="221"/>
      <c r="J2038" s="217"/>
      <c r="K2038" s="217"/>
      <c r="L2038" s="222"/>
      <c r="M2038" s="223"/>
      <c r="N2038" s="224"/>
      <c r="O2038" s="224"/>
      <c r="P2038" s="224"/>
      <c r="Q2038" s="224"/>
      <c r="R2038" s="224"/>
      <c r="S2038" s="224"/>
      <c r="T2038" s="225"/>
      <c r="AT2038" s="226" t="s">
        <v>184</v>
      </c>
      <c r="AU2038" s="226" t="s">
        <v>85</v>
      </c>
      <c r="AV2038" s="14" t="s">
        <v>85</v>
      </c>
      <c r="AW2038" s="14" t="s">
        <v>4</v>
      </c>
      <c r="AX2038" s="14" t="s">
        <v>83</v>
      </c>
      <c r="AY2038" s="226" t="s">
        <v>175</v>
      </c>
    </row>
    <row r="2039" spans="1:65" s="2" customFormat="1" ht="33" customHeight="1">
      <c r="A2039" s="35"/>
      <c r="B2039" s="36"/>
      <c r="C2039" s="192" t="s">
        <v>1935</v>
      </c>
      <c r="D2039" s="192" t="s">
        <v>178</v>
      </c>
      <c r="E2039" s="193" t="s">
        <v>1936</v>
      </c>
      <c r="F2039" s="194" t="s">
        <v>1937</v>
      </c>
      <c r="G2039" s="195" t="s">
        <v>242</v>
      </c>
      <c r="H2039" s="196">
        <v>5.03</v>
      </c>
      <c r="I2039" s="197"/>
      <c r="J2039" s="198">
        <f>ROUND(I2039*H2039,2)</f>
        <v>0</v>
      </c>
      <c r="K2039" s="194" t="s">
        <v>224</v>
      </c>
      <c r="L2039" s="40"/>
      <c r="M2039" s="199" t="s">
        <v>1</v>
      </c>
      <c r="N2039" s="200" t="s">
        <v>41</v>
      </c>
      <c r="O2039" s="72"/>
      <c r="P2039" s="201">
        <f>O2039*H2039</f>
        <v>0</v>
      </c>
      <c r="Q2039" s="201">
        <v>6.0000000000000001E-3</v>
      </c>
      <c r="R2039" s="201">
        <f>Q2039*H2039</f>
        <v>3.0180000000000002E-2</v>
      </c>
      <c r="S2039" s="201">
        <v>0</v>
      </c>
      <c r="T2039" s="202">
        <f>S2039*H2039</f>
        <v>0</v>
      </c>
      <c r="U2039" s="35"/>
      <c r="V2039" s="35"/>
      <c r="W2039" s="35"/>
      <c r="X2039" s="35"/>
      <c r="Y2039" s="35"/>
      <c r="Z2039" s="35"/>
      <c r="AA2039" s="35"/>
      <c r="AB2039" s="35"/>
      <c r="AC2039" s="35"/>
      <c r="AD2039" s="35"/>
      <c r="AE2039" s="35"/>
      <c r="AR2039" s="203" t="s">
        <v>309</v>
      </c>
      <c r="AT2039" s="203" t="s">
        <v>178</v>
      </c>
      <c r="AU2039" s="203" t="s">
        <v>85</v>
      </c>
      <c r="AY2039" s="18" t="s">
        <v>175</v>
      </c>
      <c r="BE2039" s="204">
        <f>IF(N2039="základní",J2039,0)</f>
        <v>0</v>
      </c>
      <c r="BF2039" s="204">
        <f>IF(N2039="snížená",J2039,0)</f>
        <v>0</v>
      </c>
      <c r="BG2039" s="204">
        <f>IF(N2039="zákl. přenesená",J2039,0)</f>
        <v>0</v>
      </c>
      <c r="BH2039" s="204">
        <f>IF(N2039="sníž. přenesená",J2039,0)</f>
        <v>0</v>
      </c>
      <c r="BI2039" s="204">
        <f>IF(N2039="nulová",J2039,0)</f>
        <v>0</v>
      </c>
      <c r="BJ2039" s="18" t="s">
        <v>83</v>
      </c>
      <c r="BK2039" s="204">
        <f>ROUND(I2039*H2039,2)</f>
        <v>0</v>
      </c>
      <c r="BL2039" s="18" t="s">
        <v>309</v>
      </c>
      <c r="BM2039" s="203" t="s">
        <v>1938</v>
      </c>
    </row>
    <row r="2040" spans="1:65" s="2" customFormat="1" ht="11.25">
      <c r="A2040" s="35"/>
      <c r="B2040" s="36"/>
      <c r="C2040" s="37"/>
      <c r="D2040" s="227" t="s">
        <v>193</v>
      </c>
      <c r="E2040" s="37"/>
      <c r="F2040" s="228" t="s">
        <v>1939</v>
      </c>
      <c r="G2040" s="37"/>
      <c r="H2040" s="37"/>
      <c r="I2040" s="229"/>
      <c r="J2040" s="37"/>
      <c r="K2040" s="37"/>
      <c r="L2040" s="40"/>
      <c r="M2040" s="230"/>
      <c r="N2040" s="231"/>
      <c r="O2040" s="72"/>
      <c r="P2040" s="72"/>
      <c r="Q2040" s="72"/>
      <c r="R2040" s="72"/>
      <c r="S2040" s="72"/>
      <c r="T2040" s="73"/>
      <c r="U2040" s="35"/>
      <c r="V2040" s="35"/>
      <c r="W2040" s="35"/>
      <c r="X2040" s="35"/>
      <c r="Y2040" s="35"/>
      <c r="Z2040" s="35"/>
      <c r="AA2040" s="35"/>
      <c r="AB2040" s="35"/>
      <c r="AC2040" s="35"/>
      <c r="AD2040" s="35"/>
      <c r="AE2040" s="35"/>
      <c r="AT2040" s="18" t="s">
        <v>193</v>
      </c>
      <c r="AU2040" s="18" t="s">
        <v>85</v>
      </c>
    </row>
    <row r="2041" spans="1:65" s="13" customFormat="1" ht="22.5">
      <c r="B2041" s="205"/>
      <c r="C2041" s="206"/>
      <c r="D2041" s="207" t="s">
        <v>184</v>
      </c>
      <c r="E2041" s="208" t="s">
        <v>1</v>
      </c>
      <c r="F2041" s="209" t="s">
        <v>206</v>
      </c>
      <c r="G2041" s="206"/>
      <c r="H2041" s="208" t="s">
        <v>1</v>
      </c>
      <c r="I2041" s="210"/>
      <c r="J2041" s="206"/>
      <c r="K2041" s="206"/>
      <c r="L2041" s="211"/>
      <c r="M2041" s="212"/>
      <c r="N2041" s="213"/>
      <c r="O2041" s="213"/>
      <c r="P2041" s="213"/>
      <c r="Q2041" s="213"/>
      <c r="R2041" s="213"/>
      <c r="S2041" s="213"/>
      <c r="T2041" s="214"/>
      <c r="AT2041" s="215" t="s">
        <v>184</v>
      </c>
      <c r="AU2041" s="215" t="s">
        <v>85</v>
      </c>
      <c r="AV2041" s="13" t="s">
        <v>83</v>
      </c>
      <c r="AW2041" s="13" t="s">
        <v>34</v>
      </c>
      <c r="AX2041" s="13" t="s">
        <v>76</v>
      </c>
      <c r="AY2041" s="215" t="s">
        <v>175</v>
      </c>
    </row>
    <row r="2042" spans="1:65" s="13" customFormat="1" ht="11.25">
      <c r="B2042" s="205"/>
      <c r="C2042" s="206"/>
      <c r="D2042" s="207" t="s">
        <v>184</v>
      </c>
      <c r="E2042" s="208" t="s">
        <v>1</v>
      </c>
      <c r="F2042" s="209" t="s">
        <v>280</v>
      </c>
      <c r="G2042" s="206"/>
      <c r="H2042" s="208" t="s">
        <v>1</v>
      </c>
      <c r="I2042" s="210"/>
      <c r="J2042" s="206"/>
      <c r="K2042" s="206"/>
      <c r="L2042" s="211"/>
      <c r="M2042" s="212"/>
      <c r="N2042" s="213"/>
      <c r="O2042" s="213"/>
      <c r="P2042" s="213"/>
      <c r="Q2042" s="213"/>
      <c r="R2042" s="213"/>
      <c r="S2042" s="213"/>
      <c r="T2042" s="214"/>
      <c r="AT2042" s="215" t="s">
        <v>184</v>
      </c>
      <c r="AU2042" s="215" t="s">
        <v>85</v>
      </c>
      <c r="AV2042" s="13" t="s">
        <v>83</v>
      </c>
      <c r="AW2042" s="13" t="s">
        <v>34</v>
      </c>
      <c r="AX2042" s="13" t="s">
        <v>76</v>
      </c>
      <c r="AY2042" s="215" t="s">
        <v>175</v>
      </c>
    </row>
    <row r="2043" spans="1:65" s="13" customFormat="1" ht="11.25">
      <c r="B2043" s="205"/>
      <c r="C2043" s="206"/>
      <c r="D2043" s="207" t="s">
        <v>184</v>
      </c>
      <c r="E2043" s="208" t="s">
        <v>1</v>
      </c>
      <c r="F2043" s="209" t="s">
        <v>187</v>
      </c>
      <c r="G2043" s="206"/>
      <c r="H2043" s="208" t="s">
        <v>1</v>
      </c>
      <c r="I2043" s="210"/>
      <c r="J2043" s="206"/>
      <c r="K2043" s="206"/>
      <c r="L2043" s="211"/>
      <c r="M2043" s="212"/>
      <c r="N2043" s="213"/>
      <c r="O2043" s="213"/>
      <c r="P2043" s="213"/>
      <c r="Q2043" s="213"/>
      <c r="R2043" s="213"/>
      <c r="S2043" s="213"/>
      <c r="T2043" s="214"/>
      <c r="AT2043" s="215" t="s">
        <v>184</v>
      </c>
      <c r="AU2043" s="215" t="s">
        <v>85</v>
      </c>
      <c r="AV2043" s="13" t="s">
        <v>83</v>
      </c>
      <c r="AW2043" s="13" t="s">
        <v>34</v>
      </c>
      <c r="AX2043" s="13" t="s">
        <v>76</v>
      </c>
      <c r="AY2043" s="215" t="s">
        <v>175</v>
      </c>
    </row>
    <row r="2044" spans="1:65" s="13" customFormat="1" ht="11.25">
      <c r="B2044" s="205"/>
      <c r="C2044" s="206"/>
      <c r="D2044" s="207" t="s">
        <v>184</v>
      </c>
      <c r="E2044" s="208" t="s">
        <v>1</v>
      </c>
      <c r="F2044" s="209" t="s">
        <v>1891</v>
      </c>
      <c r="G2044" s="206"/>
      <c r="H2044" s="208" t="s">
        <v>1</v>
      </c>
      <c r="I2044" s="210"/>
      <c r="J2044" s="206"/>
      <c r="K2044" s="206"/>
      <c r="L2044" s="211"/>
      <c r="M2044" s="212"/>
      <c r="N2044" s="213"/>
      <c r="O2044" s="213"/>
      <c r="P2044" s="213"/>
      <c r="Q2044" s="213"/>
      <c r="R2044" s="213"/>
      <c r="S2044" s="213"/>
      <c r="T2044" s="214"/>
      <c r="AT2044" s="215" t="s">
        <v>184</v>
      </c>
      <c r="AU2044" s="215" t="s">
        <v>85</v>
      </c>
      <c r="AV2044" s="13" t="s">
        <v>83</v>
      </c>
      <c r="AW2044" s="13" t="s">
        <v>34</v>
      </c>
      <c r="AX2044" s="13" t="s">
        <v>76</v>
      </c>
      <c r="AY2044" s="215" t="s">
        <v>175</v>
      </c>
    </row>
    <row r="2045" spans="1:65" s="14" customFormat="1" ht="11.25">
      <c r="B2045" s="216"/>
      <c r="C2045" s="217"/>
      <c r="D2045" s="207" t="s">
        <v>184</v>
      </c>
      <c r="E2045" s="218" t="s">
        <v>1</v>
      </c>
      <c r="F2045" s="219" t="s">
        <v>1892</v>
      </c>
      <c r="G2045" s="217"/>
      <c r="H2045" s="220">
        <v>5.03</v>
      </c>
      <c r="I2045" s="221"/>
      <c r="J2045" s="217"/>
      <c r="K2045" s="217"/>
      <c r="L2045" s="222"/>
      <c r="M2045" s="223"/>
      <c r="N2045" s="224"/>
      <c r="O2045" s="224"/>
      <c r="P2045" s="224"/>
      <c r="Q2045" s="224"/>
      <c r="R2045" s="224"/>
      <c r="S2045" s="224"/>
      <c r="T2045" s="225"/>
      <c r="AT2045" s="226" t="s">
        <v>184</v>
      </c>
      <c r="AU2045" s="226" t="s">
        <v>85</v>
      </c>
      <c r="AV2045" s="14" t="s">
        <v>85</v>
      </c>
      <c r="AW2045" s="14" t="s">
        <v>34</v>
      </c>
      <c r="AX2045" s="14" t="s">
        <v>76</v>
      </c>
      <c r="AY2045" s="226" t="s">
        <v>175</v>
      </c>
    </row>
    <row r="2046" spans="1:65" s="16" customFormat="1" ht="11.25">
      <c r="B2046" s="243"/>
      <c r="C2046" s="244"/>
      <c r="D2046" s="207" t="s">
        <v>184</v>
      </c>
      <c r="E2046" s="245" t="s">
        <v>1</v>
      </c>
      <c r="F2046" s="246" t="s">
        <v>291</v>
      </c>
      <c r="G2046" s="244"/>
      <c r="H2046" s="247">
        <v>5.03</v>
      </c>
      <c r="I2046" s="248"/>
      <c r="J2046" s="244"/>
      <c r="K2046" s="244"/>
      <c r="L2046" s="249"/>
      <c r="M2046" s="250"/>
      <c r="N2046" s="251"/>
      <c r="O2046" s="251"/>
      <c r="P2046" s="251"/>
      <c r="Q2046" s="251"/>
      <c r="R2046" s="251"/>
      <c r="S2046" s="251"/>
      <c r="T2046" s="252"/>
      <c r="AT2046" s="253" t="s">
        <v>184</v>
      </c>
      <c r="AU2046" s="253" t="s">
        <v>85</v>
      </c>
      <c r="AV2046" s="16" t="s">
        <v>182</v>
      </c>
      <c r="AW2046" s="16" t="s">
        <v>34</v>
      </c>
      <c r="AX2046" s="16" t="s">
        <v>83</v>
      </c>
      <c r="AY2046" s="253" t="s">
        <v>175</v>
      </c>
    </row>
    <row r="2047" spans="1:65" s="2" customFormat="1" ht="24.2" customHeight="1">
      <c r="A2047" s="35"/>
      <c r="B2047" s="36"/>
      <c r="C2047" s="254" t="s">
        <v>1940</v>
      </c>
      <c r="D2047" s="254" t="s">
        <v>539</v>
      </c>
      <c r="E2047" s="255" t="s">
        <v>1941</v>
      </c>
      <c r="F2047" s="256" t="s">
        <v>1942</v>
      </c>
      <c r="G2047" s="257" t="s">
        <v>242</v>
      </c>
      <c r="H2047" s="258">
        <v>5.85</v>
      </c>
      <c r="I2047" s="259"/>
      <c r="J2047" s="260">
        <f>ROUND(I2047*H2047,2)</f>
        <v>0</v>
      </c>
      <c r="K2047" s="256" t="s">
        <v>1</v>
      </c>
      <c r="L2047" s="261"/>
      <c r="M2047" s="262" t="s">
        <v>1</v>
      </c>
      <c r="N2047" s="263" t="s">
        <v>41</v>
      </c>
      <c r="O2047" s="72"/>
      <c r="P2047" s="201">
        <f>O2047*H2047</f>
        <v>0</v>
      </c>
      <c r="Q2047" s="201">
        <v>2.1999999999999999E-2</v>
      </c>
      <c r="R2047" s="201">
        <f>Q2047*H2047</f>
        <v>0.12869999999999998</v>
      </c>
      <c r="S2047" s="201">
        <v>0</v>
      </c>
      <c r="T2047" s="202">
        <f>S2047*H2047</f>
        <v>0</v>
      </c>
      <c r="U2047" s="35"/>
      <c r="V2047" s="35"/>
      <c r="W2047" s="35"/>
      <c r="X2047" s="35"/>
      <c r="Y2047" s="35"/>
      <c r="Z2047" s="35"/>
      <c r="AA2047" s="35"/>
      <c r="AB2047" s="35"/>
      <c r="AC2047" s="35"/>
      <c r="AD2047" s="35"/>
      <c r="AE2047" s="35"/>
      <c r="AR2047" s="203" t="s">
        <v>532</v>
      </c>
      <c r="AT2047" s="203" t="s">
        <v>539</v>
      </c>
      <c r="AU2047" s="203" t="s">
        <v>85</v>
      </c>
      <c r="AY2047" s="18" t="s">
        <v>175</v>
      </c>
      <c r="BE2047" s="204">
        <f>IF(N2047="základní",J2047,0)</f>
        <v>0</v>
      </c>
      <c r="BF2047" s="204">
        <f>IF(N2047="snížená",J2047,0)</f>
        <v>0</v>
      </c>
      <c r="BG2047" s="204">
        <f>IF(N2047="zákl. přenesená",J2047,0)</f>
        <v>0</v>
      </c>
      <c r="BH2047" s="204">
        <f>IF(N2047="sníž. přenesená",J2047,0)</f>
        <v>0</v>
      </c>
      <c r="BI2047" s="204">
        <f>IF(N2047="nulová",J2047,0)</f>
        <v>0</v>
      </c>
      <c r="BJ2047" s="18" t="s">
        <v>83</v>
      </c>
      <c r="BK2047" s="204">
        <f>ROUND(I2047*H2047,2)</f>
        <v>0</v>
      </c>
      <c r="BL2047" s="18" t="s">
        <v>309</v>
      </c>
      <c r="BM2047" s="203" t="s">
        <v>1943</v>
      </c>
    </row>
    <row r="2048" spans="1:65" s="13" customFormat="1" ht="22.5">
      <c r="B2048" s="205"/>
      <c r="C2048" s="206"/>
      <c r="D2048" s="207" t="s">
        <v>184</v>
      </c>
      <c r="E2048" s="208" t="s">
        <v>1</v>
      </c>
      <c r="F2048" s="209" t="s">
        <v>206</v>
      </c>
      <c r="G2048" s="206"/>
      <c r="H2048" s="208" t="s">
        <v>1</v>
      </c>
      <c r="I2048" s="210"/>
      <c r="J2048" s="206"/>
      <c r="K2048" s="206"/>
      <c r="L2048" s="211"/>
      <c r="M2048" s="212"/>
      <c r="N2048" s="213"/>
      <c r="O2048" s="213"/>
      <c r="P2048" s="213"/>
      <c r="Q2048" s="213"/>
      <c r="R2048" s="213"/>
      <c r="S2048" s="213"/>
      <c r="T2048" s="214"/>
      <c r="AT2048" s="215" t="s">
        <v>184</v>
      </c>
      <c r="AU2048" s="215" t="s">
        <v>85</v>
      </c>
      <c r="AV2048" s="13" t="s">
        <v>83</v>
      </c>
      <c r="AW2048" s="13" t="s">
        <v>34</v>
      </c>
      <c r="AX2048" s="13" t="s">
        <v>76</v>
      </c>
      <c r="AY2048" s="215" t="s">
        <v>175</v>
      </c>
    </row>
    <row r="2049" spans="1:65" s="13" customFormat="1" ht="11.25">
      <c r="B2049" s="205"/>
      <c r="C2049" s="206"/>
      <c r="D2049" s="207" t="s">
        <v>184</v>
      </c>
      <c r="E2049" s="208" t="s">
        <v>1</v>
      </c>
      <c r="F2049" s="209" t="s">
        <v>280</v>
      </c>
      <c r="G2049" s="206"/>
      <c r="H2049" s="208" t="s">
        <v>1</v>
      </c>
      <c r="I2049" s="210"/>
      <c r="J2049" s="206"/>
      <c r="K2049" s="206"/>
      <c r="L2049" s="211"/>
      <c r="M2049" s="212"/>
      <c r="N2049" s="213"/>
      <c r="O2049" s="213"/>
      <c r="P2049" s="213"/>
      <c r="Q2049" s="213"/>
      <c r="R2049" s="213"/>
      <c r="S2049" s="213"/>
      <c r="T2049" s="214"/>
      <c r="AT2049" s="215" t="s">
        <v>184</v>
      </c>
      <c r="AU2049" s="215" t="s">
        <v>85</v>
      </c>
      <c r="AV2049" s="13" t="s">
        <v>83</v>
      </c>
      <c r="AW2049" s="13" t="s">
        <v>34</v>
      </c>
      <c r="AX2049" s="13" t="s">
        <v>76</v>
      </c>
      <c r="AY2049" s="215" t="s">
        <v>175</v>
      </c>
    </row>
    <row r="2050" spans="1:65" s="13" customFormat="1" ht="11.25">
      <c r="B2050" s="205"/>
      <c r="C2050" s="206"/>
      <c r="D2050" s="207" t="s">
        <v>184</v>
      </c>
      <c r="E2050" s="208" t="s">
        <v>1</v>
      </c>
      <c r="F2050" s="209" t="s">
        <v>187</v>
      </c>
      <c r="G2050" s="206"/>
      <c r="H2050" s="208" t="s">
        <v>1</v>
      </c>
      <c r="I2050" s="210"/>
      <c r="J2050" s="206"/>
      <c r="K2050" s="206"/>
      <c r="L2050" s="211"/>
      <c r="M2050" s="212"/>
      <c r="N2050" s="213"/>
      <c r="O2050" s="213"/>
      <c r="P2050" s="213"/>
      <c r="Q2050" s="213"/>
      <c r="R2050" s="213"/>
      <c r="S2050" s="213"/>
      <c r="T2050" s="214"/>
      <c r="AT2050" s="215" t="s">
        <v>184</v>
      </c>
      <c r="AU2050" s="215" t="s">
        <v>85</v>
      </c>
      <c r="AV2050" s="13" t="s">
        <v>83</v>
      </c>
      <c r="AW2050" s="13" t="s">
        <v>34</v>
      </c>
      <c r="AX2050" s="13" t="s">
        <v>76</v>
      </c>
      <c r="AY2050" s="215" t="s">
        <v>175</v>
      </c>
    </row>
    <row r="2051" spans="1:65" s="13" customFormat="1" ht="11.25">
      <c r="B2051" s="205"/>
      <c r="C2051" s="206"/>
      <c r="D2051" s="207" t="s">
        <v>184</v>
      </c>
      <c r="E2051" s="208" t="s">
        <v>1</v>
      </c>
      <c r="F2051" s="209" t="s">
        <v>1891</v>
      </c>
      <c r="G2051" s="206"/>
      <c r="H2051" s="208" t="s">
        <v>1</v>
      </c>
      <c r="I2051" s="210"/>
      <c r="J2051" s="206"/>
      <c r="K2051" s="206"/>
      <c r="L2051" s="211"/>
      <c r="M2051" s="212"/>
      <c r="N2051" s="213"/>
      <c r="O2051" s="213"/>
      <c r="P2051" s="213"/>
      <c r="Q2051" s="213"/>
      <c r="R2051" s="213"/>
      <c r="S2051" s="213"/>
      <c r="T2051" s="214"/>
      <c r="AT2051" s="215" t="s">
        <v>184</v>
      </c>
      <c r="AU2051" s="215" t="s">
        <v>85</v>
      </c>
      <c r="AV2051" s="13" t="s">
        <v>83</v>
      </c>
      <c r="AW2051" s="13" t="s">
        <v>34</v>
      </c>
      <c r="AX2051" s="13" t="s">
        <v>76</v>
      </c>
      <c r="AY2051" s="215" t="s">
        <v>175</v>
      </c>
    </row>
    <row r="2052" spans="1:65" s="14" customFormat="1" ht="11.25">
      <c r="B2052" s="216"/>
      <c r="C2052" s="217"/>
      <c r="D2052" s="207" t="s">
        <v>184</v>
      </c>
      <c r="E2052" s="218" t="s">
        <v>1</v>
      </c>
      <c r="F2052" s="219" t="s">
        <v>1892</v>
      </c>
      <c r="G2052" s="217"/>
      <c r="H2052" s="220">
        <v>5.03</v>
      </c>
      <c r="I2052" s="221"/>
      <c r="J2052" s="217"/>
      <c r="K2052" s="217"/>
      <c r="L2052" s="222"/>
      <c r="M2052" s="223"/>
      <c r="N2052" s="224"/>
      <c r="O2052" s="224"/>
      <c r="P2052" s="224"/>
      <c r="Q2052" s="224"/>
      <c r="R2052" s="224"/>
      <c r="S2052" s="224"/>
      <c r="T2052" s="225"/>
      <c r="AT2052" s="226" t="s">
        <v>184</v>
      </c>
      <c r="AU2052" s="226" t="s">
        <v>85</v>
      </c>
      <c r="AV2052" s="14" t="s">
        <v>85</v>
      </c>
      <c r="AW2052" s="14" t="s">
        <v>34</v>
      </c>
      <c r="AX2052" s="14" t="s">
        <v>76</v>
      </c>
      <c r="AY2052" s="226" t="s">
        <v>175</v>
      </c>
    </row>
    <row r="2053" spans="1:65" s="14" customFormat="1" ht="11.25">
      <c r="B2053" s="216"/>
      <c r="C2053" s="217"/>
      <c r="D2053" s="207" t="s">
        <v>184</v>
      </c>
      <c r="E2053" s="218" t="s">
        <v>1</v>
      </c>
      <c r="F2053" s="219" t="s">
        <v>1944</v>
      </c>
      <c r="G2053" s="217"/>
      <c r="H2053" s="220">
        <v>0.28799999999999998</v>
      </c>
      <c r="I2053" s="221"/>
      <c r="J2053" s="217"/>
      <c r="K2053" s="217"/>
      <c r="L2053" s="222"/>
      <c r="M2053" s="223"/>
      <c r="N2053" s="224"/>
      <c r="O2053" s="224"/>
      <c r="P2053" s="224"/>
      <c r="Q2053" s="224"/>
      <c r="R2053" s="224"/>
      <c r="S2053" s="224"/>
      <c r="T2053" s="225"/>
      <c r="AT2053" s="226" t="s">
        <v>184</v>
      </c>
      <c r="AU2053" s="226" t="s">
        <v>85</v>
      </c>
      <c r="AV2053" s="14" t="s">
        <v>85</v>
      </c>
      <c r="AW2053" s="14" t="s">
        <v>34</v>
      </c>
      <c r="AX2053" s="14" t="s">
        <v>76</v>
      </c>
      <c r="AY2053" s="226" t="s">
        <v>175</v>
      </c>
    </row>
    <row r="2054" spans="1:65" s="16" customFormat="1" ht="11.25">
      <c r="B2054" s="243"/>
      <c r="C2054" s="244"/>
      <c r="D2054" s="207" t="s">
        <v>184</v>
      </c>
      <c r="E2054" s="245" t="s">
        <v>1</v>
      </c>
      <c r="F2054" s="246" t="s">
        <v>291</v>
      </c>
      <c r="G2054" s="244"/>
      <c r="H2054" s="247">
        <v>5.3179999999999996</v>
      </c>
      <c r="I2054" s="248"/>
      <c r="J2054" s="244"/>
      <c r="K2054" s="244"/>
      <c r="L2054" s="249"/>
      <c r="M2054" s="250"/>
      <c r="N2054" s="251"/>
      <c r="O2054" s="251"/>
      <c r="P2054" s="251"/>
      <c r="Q2054" s="251"/>
      <c r="R2054" s="251"/>
      <c r="S2054" s="251"/>
      <c r="T2054" s="252"/>
      <c r="AT2054" s="253" t="s">
        <v>184</v>
      </c>
      <c r="AU2054" s="253" t="s">
        <v>85</v>
      </c>
      <c r="AV2054" s="16" t="s">
        <v>182</v>
      </c>
      <c r="AW2054" s="16" t="s">
        <v>34</v>
      </c>
      <c r="AX2054" s="16" t="s">
        <v>83</v>
      </c>
      <c r="AY2054" s="253" t="s">
        <v>175</v>
      </c>
    </row>
    <row r="2055" spans="1:65" s="14" customFormat="1" ht="11.25">
      <c r="B2055" s="216"/>
      <c r="C2055" s="217"/>
      <c r="D2055" s="207" t="s">
        <v>184</v>
      </c>
      <c r="E2055" s="217"/>
      <c r="F2055" s="219" t="s">
        <v>1945</v>
      </c>
      <c r="G2055" s="217"/>
      <c r="H2055" s="220">
        <v>5.85</v>
      </c>
      <c r="I2055" s="221"/>
      <c r="J2055" s="217"/>
      <c r="K2055" s="217"/>
      <c r="L2055" s="222"/>
      <c r="M2055" s="223"/>
      <c r="N2055" s="224"/>
      <c r="O2055" s="224"/>
      <c r="P2055" s="224"/>
      <c r="Q2055" s="224"/>
      <c r="R2055" s="224"/>
      <c r="S2055" s="224"/>
      <c r="T2055" s="225"/>
      <c r="AT2055" s="226" t="s">
        <v>184</v>
      </c>
      <c r="AU2055" s="226" t="s">
        <v>85</v>
      </c>
      <c r="AV2055" s="14" t="s">
        <v>85</v>
      </c>
      <c r="AW2055" s="14" t="s">
        <v>4</v>
      </c>
      <c r="AX2055" s="14" t="s">
        <v>83</v>
      </c>
      <c r="AY2055" s="226" t="s">
        <v>175</v>
      </c>
    </row>
    <row r="2056" spans="1:65" s="2" customFormat="1" ht="24.2" customHeight="1">
      <c r="A2056" s="35"/>
      <c r="B2056" s="36"/>
      <c r="C2056" s="192" t="s">
        <v>1946</v>
      </c>
      <c r="D2056" s="192" t="s">
        <v>178</v>
      </c>
      <c r="E2056" s="193" t="s">
        <v>1947</v>
      </c>
      <c r="F2056" s="194" t="s">
        <v>1948</v>
      </c>
      <c r="G2056" s="195" t="s">
        <v>242</v>
      </c>
      <c r="H2056" s="196">
        <v>15.5</v>
      </c>
      <c r="I2056" s="197"/>
      <c r="J2056" s="198">
        <f>ROUND(I2056*H2056,2)</f>
        <v>0</v>
      </c>
      <c r="K2056" s="194" t="s">
        <v>224</v>
      </c>
      <c r="L2056" s="40"/>
      <c r="M2056" s="199" t="s">
        <v>1</v>
      </c>
      <c r="N2056" s="200" t="s">
        <v>41</v>
      </c>
      <c r="O2056" s="72"/>
      <c r="P2056" s="201">
        <f>O2056*H2056</f>
        <v>0</v>
      </c>
      <c r="Q2056" s="201">
        <v>0</v>
      </c>
      <c r="R2056" s="201">
        <f>Q2056*H2056</f>
        <v>0</v>
      </c>
      <c r="S2056" s="201">
        <v>0</v>
      </c>
      <c r="T2056" s="202">
        <f>S2056*H2056</f>
        <v>0</v>
      </c>
      <c r="U2056" s="35"/>
      <c r="V2056" s="35"/>
      <c r="W2056" s="35"/>
      <c r="X2056" s="35"/>
      <c r="Y2056" s="35"/>
      <c r="Z2056" s="35"/>
      <c r="AA2056" s="35"/>
      <c r="AB2056" s="35"/>
      <c r="AC2056" s="35"/>
      <c r="AD2056" s="35"/>
      <c r="AE2056" s="35"/>
      <c r="AR2056" s="203" t="s">
        <v>309</v>
      </c>
      <c r="AT2056" s="203" t="s">
        <v>178</v>
      </c>
      <c r="AU2056" s="203" t="s">
        <v>85</v>
      </c>
      <c r="AY2056" s="18" t="s">
        <v>175</v>
      </c>
      <c r="BE2056" s="204">
        <f>IF(N2056="základní",J2056,0)</f>
        <v>0</v>
      </c>
      <c r="BF2056" s="204">
        <f>IF(N2056="snížená",J2056,0)</f>
        <v>0</v>
      </c>
      <c r="BG2056" s="204">
        <f>IF(N2056="zákl. přenesená",J2056,0)</f>
        <v>0</v>
      </c>
      <c r="BH2056" s="204">
        <f>IF(N2056="sníž. přenesená",J2056,0)</f>
        <v>0</v>
      </c>
      <c r="BI2056" s="204">
        <f>IF(N2056="nulová",J2056,0)</f>
        <v>0</v>
      </c>
      <c r="BJ2056" s="18" t="s">
        <v>83</v>
      </c>
      <c r="BK2056" s="204">
        <f>ROUND(I2056*H2056,2)</f>
        <v>0</v>
      </c>
      <c r="BL2056" s="18" t="s">
        <v>309</v>
      </c>
      <c r="BM2056" s="203" t="s">
        <v>1949</v>
      </c>
    </row>
    <row r="2057" spans="1:65" s="2" customFormat="1" ht="11.25">
      <c r="A2057" s="35"/>
      <c r="B2057" s="36"/>
      <c r="C2057" s="37"/>
      <c r="D2057" s="227" t="s">
        <v>193</v>
      </c>
      <c r="E2057" s="37"/>
      <c r="F2057" s="228" t="s">
        <v>1950</v>
      </c>
      <c r="G2057" s="37"/>
      <c r="H2057" s="37"/>
      <c r="I2057" s="229"/>
      <c r="J2057" s="37"/>
      <c r="K2057" s="37"/>
      <c r="L2057" s="40"/>
      <c r="M2057" s="230"/>
      <c r="N2057" s="231"/>
      <c r="O2057" s="72"/>
      <c r="P2057" s="72"/>
      <c r="Q2057" s="72"/>
      <c r="R2057" s="72"/>
      <c r="S2057" s="72"/>
      <c r="T2057" s="73"/>
      <c r="U2057" s="35"/>
      <c r="V2057" s="35"/>
      <c r="W2057" s="35"/>
      <c r="X2057" s="35"/>
      <c r="Y2057" s="35"/>
      <c r="Z2057" s="35"/>
      <c r="AA2057" s="35"/>
      <c r="AB2057" s="35"/>
      <c r="AC2057" s="35"/>
      <c r="AD2057" s="35"/>
      <c r="AE2057" s="35"/>
      <c r="AT2057" s="18" t="s">
        <v>193</v>
      </c>
      <c r="AU2057" s="18" t="s">
        <v>85</v>
      </c>
    </row>
    <row r="2058" spans="1:65" s="13" customFormat="1" ht="22.5">
      <c r="B2058" s="205"/>
      <c r="C2058" s="206"/>
      <c r="D2058" s="207" t="s">
        <v>184</v>
      </c>
      <c r="E2058" s="208" t="s">
        <v>1</v>
      </c>
      <c r="F2058" s="209" t="s">
        <v>206</v>
      </c>
      <c r="G2058" s="206"/>
      <c r="H2058" s="208" t="s">
        <v>1</v>
      </c>
      <c r="I2058" s="210"/>
      <c r="J2058" s="206"/>
      <c r="K2058" s="206"/>
      <c r="L2058" s="211"/>
      <c r="M2058" s="212"/>
      <c r="N2058" s="213"/>
      <c r="O2058" s="213"/>
      <c r="P2058" s="213"/>
      <c r="Q2058" s="213"/>
      <c r="R2058" s="213"/>
      <c r="S2058" s="213"/>
      <c r="T2058" s="214"/>
      <c r="AT2058" s="215" t="s">
        <v>184</v>
      </c>
      <c r="AU2058" s="215" t="s">
        <v>85</v>
      </c>
      <c r="AV2058" s="13" t="s">
        <v>83</v>
      </c>
      <c r="AW2058" s="13" t="s">
        <v>34</v>
      </c>
      <c r="AX2058" s="13" t="s">
        <v>76</v>
      </c>
      <c r="AY2058" s="215" t="s">
        <v>175</v>
      </c>
    </row>
    <row r="2059" spans="1:65" s="13" customFormat="1" ht="11.25">
      <c r="B2059" s="205"/>
      <c r="C2059" s="206"/>
      <c r="D2059" s="207" t="s">
        <v>184</v>
      </c>
      <c r="E2059" s="208" t="s">
        <v>1</v>
      </c>
      <c r="F2059" s="209" t="s">
        <v>395</v>
      </c>
      <c r="G2059" s="206"/>
      <c r="H2059" s="208" t="s">
        <v>1</v>
      </c>
      <c r="I2059" s="210"/>
      <c r="J2059" s="206"/>
      <c r="K2059" s="206"/>
      <c r="L2059" s="211"/>
      <c r="M2059" s="212"/>
      <c r="N2059" s="213"/>
      <c r="O2059" s="213"/>
      <c r="P2059" s="213"/>
      <c r="Q2059" s="213"/>
      <c r="R2059" s="213"/>
      <c r="S2059" s="213"/>
      <c r="T2059" s="214"/>
      <c r="AT2059" s="215" t="s">
        <v>184</v>
      </c>
      <c r="AU2059" s="215" t="s">
        <v>85</v>
      </c>
      <c r="AV2059" s="13" t="s">
        <v>83</v>
      </c>
      <c r="AW2059" s="13" t="s">
        <v>34</v>
      </c>
      <c r="AX2059" s="13" t="s">
        <v>76</v>
      </c>
      <c r="AY2059" s="215" t="s">
        <v>175</v>
      </c>
    </row>
    <row r="2060" spans="1:65" s="14" customFormat="1" ht="11.25">
      <c r="B2060" s="216"/>
      <c r="C2060" s="217"/>
      <c r="D2060" s="207" t="s">
        <v>184</v>
      </c>
      <c r="E2060" s="218" t="s">
        <v>1</v>
      </c>
      <c r="F2060" s="219" t="s">
        <v>437</v>
      </c>
      <c r="G2060" s="217"/>
      <c r="H2060" s="220">
        <v>3.7</v>
      </c>
      <c r="I2060" s="221"/>
      <c r="J2060" s="217"/>
      <c r="K2060" s="217"/>
      <c r="L2060" s="222"/>
      <c r="M2060" s="223"/>
      <c r="N2060" s="224"/>
      <c r="O2060" s="224"/>
      <c r="P2060" s="224"/>
      <c r="Q2060" s="224"/>
      <c r="R2060" s="224"/>
      <c r="S2060" s="224"/>
      <c r="T2060" s="225"/>
      <c r="AT2060" s="226" t="s">
        <v>184</v>
      </c>
      <c r="AU2060" s="226" t="s">
        <v>85</v>
      </c>
      <c r="AV2060" s="14" t="s">
        <v>85</v>
      </c>
      <c r="AW2060" s="14" t="s">
        <v>34</v>
      </c>
      <c r="AX2060" s="14" t="s">
        <v>76</v>
      </c>
      <c r="AY2060" s="226" t="s">
        <v>175</v>
      </c>
    </row>
    <row r="2061" spans="1:65" s="14" customFormat="1" ht="11.25">
      <c r="B2061" s="216"/>
      <c r="C2061" s="217"/>
      <c r="D2061" s="207" t="s">
        <v>184</v>
      </c>
      <c r="E2061" s="218" t="s">
        <v>1</v>
      </c>
      <c r="F2061" s="219" t="s">
        <v>438</v>
      </c>
      <c r="G2061" s="217"/>
      <c r="H2061" s="220">
        <v>2.7</v>
      </c>
      <c r="I2061" s="221"/>
      <c r="J2061" s="217"/>
      <c r="K2061" s="217"/>
      <c r="L2061" s="222"/>
      <c r="M2061" s="223"/>
      <c r="N2061" s="224"/>
      <c r="O2061" s="224"/>
      <c r="P2061" s="224"/>
      <c r="Q2061" s="224"/>
      <c r="R2061" s="224"/>
      <c r="S2061" s="224"/>
      <c r="T2061" s="225"/>
      <c r="AT2061" s="226" t="s">
        <v>184</v>
      </c>
      <c r="AU2061" s="226" t="s">
        <v>85</v>
      </c>
      <c r="AV2061" s="14" t="s">
        <v>85</v>
      </c>
      <c r="AW2061" s="14" t="s">
        <v>34</v>
      </c>
      <c r="AX2061" s="14" t="s">
        <v>76</v>
      </c>
      <c r="AY2061" s="226" t="s">
        <v>175</v>
      </c>
    </row>
    <row r="2062" spans="1:65" s="14" customFormat="1" ht="11.25">
      <c r="B2062" s="216"/>
      <c r="C2062" s="217"/>
      <c r="D2062" s="207" t="s">
        <v>184</v>
      </c>
      <c r="E2062" s="218" t="s">
        <v>1</v>
      </c>
      <c r="F2062" s="219" t="s">
        <v>439</v>
      </c>
      <c r="G2062" s="217"/>
      <c r="H2062" s="220">
        <v>1.5</v>
      </c>
      <c r="I2062" s="221"/>
      <c r="J2062" s="217"/>
      <c r="K2062" s="217"/>
      <c r="L2062" s="222"/>
      <c r="M2062" s="223"/>
      <c r="N2062" s="224"/>
      <c r="O2062" s="224"/>
      <c r="P2062" s="224"/>
      <c r="Q2062" s="224"/>
      <c r="R2062" s="224"/>
      <c r="S2062" s="224"/>
      <c r="T2062" s="225"/>
      <c r="AT2062" s="226" t="s">
        <v>184</v>
      </c>
      <c r="AU2062" s="226" t="s">
        <v>85</v>
      </c>
      <c r="AV2062" s="14" t="s">
        <v>85</v>
      </c>
      <c r="AW2062" s="14" t="s">
        <v>34</v>
      </c>
      <c r="AX2062" s="14" t="s">
        <v>76</v>
      </c>
      <c r="AY2062" s="226" t="s">
        <v>175</v>
      </c>
    </row>
    <row r="2063" spans="1:65" s="14" customFormat="1" ht="11.25">
      <c r="B2063" s="216"/>
      <c r="C2063" s="217"/>
      <c r="D2063" s="207" t="s">
        <v>184</v>
      </c>
      <c r="E2063" s="218" t="s">
        <v>1</v>
      </c>
      <c r="F2063" s="219" t="s">
        <v>440</v>
      </c>
      <c r="G2063" s="217"/>
      <c r="H2063" s="220">
        <v>2.2999999999999998</v>
      </c>
      <c r="I2063" s="221"/>
      <c r="J2063" s="217"/>
      <c r="K2063" s="217"/>
      <c r="L2063" s="222"/>
      <c r="M2063" s="223"/>
      <c r="N2063" s="224"/>
      <c r="O2063" s="224"/>
      <c r="P2063" s="224"/>
      <c r="Q2063" s="224"/>
      <c r="R2063" s="224"/>
      <c r="S2063" s="224"/>
      <c r="T2063" s="225"/>
      <c r="AT2063" s="226" t="s">
        <v>184</v>
      </c>
      <c r="AU2063" s="226" t="s">
        <v>85</v>
      </c>
      <c r="AV2063" s="14" t="s">
        <v>85</v>
      </c>
      <c r="AW2063" s="14" t="s">
        <v>34</v>
      </c>
      <c r="AX2063" s="14" t="s">
        <v>76</v>
      </c>
      <c r="AY2063" s="226" t="s">
        <v>175</v>
      </c>
    </row>
    <row r="2064" spans="1:65" s="14" customFormat="1" ht="11.25">
      <c r="B2064" s="216"/>
      <c r="C2064" s="217"/>
      <c r="D2064" s="207" t="s">
        <v>184</v>
      </c>
      <c r="E2064" s="218" t="s">
        <v>1</v>
      </c>
      <c r="F2064" s="219" t="s">
        <v>441</v>
      </c>
      <c r="G2064" s="217"/>
      <c r="H2064" s="220">
        <v>1.8</v>
      </c>
      <c r="I2064" s="221"/>
      <c r="J2064" s="217"/>
      <c r="K2064" s="217"/>
      <c r="L2064" s="222"/>
      <c r="M2064" s="223"/>
      <c r="N2064" s="224"/>
      <c r="O2064" s="224"/>
      <c r="P2064" s="224"/>
      <c r="Q2064" s="224"/>
      <c r="R2064" s="224"/>
      <c r="S2064" s="224"/>
      <c r="T2064" s="225"/>
      <c r="AT2064" s="226" t="s">
        <v>184</v>
      </c>
      <c r="AU2064" s="226" t="s">
        <v>85</v>
      </c>
      <c r="AV2064" s="14" t="s">
        <v>85</v>
      </c>
      <c r="AW2064" s="14" t="s">
        <v>34</v>
      </c>
      <c r="AX2064" s="14" t="s">
        <v>76</v>
      </c>
      <c r="AY2064" s="226" t="s">
        <v>175</v>
      </c>
    </row>
    <row r="2065" spans="1:65" s="14" customFormat="1" ht="11.25">
      <c r="B2065" s="216"/>
      <c r="C2065" s="217"/>
      <c r="D2065" s="207" t="s">
        <v>184</v>
      </c>
      <c r="E2065" s="218" t="s">
        <v>1</v>
      </c>
      <c r="F2065" s="219" t="s">
        <v>442</v>
      </c>
      <c r="G2065" s="217"/>
      <c r="H2065" s="220">
        <v>1.7</v>
      </c>
      <c r="I2065" s="221"/>
      <c r="J2065" s="217"/>
      <c r="K2065" s="217"/>
      <c r="L2065" s="222"/>
      <c r="M2065" s="223"/>
      <c r="N2065" s="224"/>
      <c r="O2065" s="224"/>
      <c r="P2065" s="224"/>
      <c r="Q2065" s="224"/>
      <c r="R2065" s="224"/>
      <c r="S2065" s="224"/>
      <c r="T2065" s="225"/>
      <c r="AT2065" s="226" t="s">
        <v>184</v>
      </c>
      <c r="AU2065" s="226" t="s">
        <v>85</v>
      </c>
      <c r="AV2065" s="14" t="s">
        <v>85</v>
      </c>
      <c r="AW2065" s="14" t="s">
        <v>34</v>
      </c>
      <c r="AX2065" s="14" t="s">
        <v>76</v>
      </c>
      <c r="AY2065" s="226" t="s">
        <v>175</v>
      </c>
    </row>
    <row r="2066" spans="1:65" s="15" customFormat="1" ht="11.25">
      <c r="B2066" s="232"/>
      <c r="C2066" s="233"/>
      <c r="D2066" s="207" t="s">
        <v>184</v>
      </c>
      <c r="E2066" s="234" t="s">
        <v>1</v>
      </c>
      <c r="F2066" s="235" t="s">
        <v>290</v>
      </c>
      <c r="G2066" s="233"/>
      <c r="H2066" s="236">
        <v>13.7</v>
      </c>
      <c r="I2066" s="237"/>
      <c r="J2066" s="233"/>
      <c r="K2066" s="233"/>
      <c r="L2066" s="238"/>
      <c r="M2066" s="239"/>
      <c r="N2066" s="240"/>
      <c r="O2066" s="240"/>
      <c r="P2066" s="240"/>
      <c r="Q2066" s="240"/>
      <c r="R2066" s="240"/>
      <c r="S2066" s="240"/>
      <c r="T2066" s="241"/>
      <c r="AT2066" s="242" t="s">
        <v>184</v>
      </c>
      <c r="AU2066" s="242" t="s">
        <v>85</v>
      </c>
      <c r="AV2066" s="15" t="s">
        <v>176</v>
      </c>
      <c r="AW2066" s="15" t="s">
        <v>34</v>
      </c>
      <c r="AX2066" s="15" t="s">
        <v>76</v>
      </c>
      <c r="AY2066" s="242" t="s">
        <v>175</v>
      </c>
    </row>
    <row r="2067" spans="1:65" s="13" customFormat="1" ht="11.25">
      <c r="B2067" s="205"/>
      <c r="C2067" s="206"/>
      <c r="D2067" s="207" t="s">
        <v>184</v>
      </c>
      <c r="E2067" s="208" t="s">
        <v>1</v>
      </c>
      <c r="F2067" s="209" t="s">
        <v>404</v>
      </c>
      <c r="G2067" s="206"/>
      <c r="H2067" s="208" t="s">
        <v>1</v>
      </c>
      <c r="I2067" s="210"/>
      <c r="J2067" s="206"/>
      <c r="K2067" s="206"/>
      <c r="L2067" s="211"/>
      <c r="M2067" s="212"/>
      <c r="N2067" s="213"/>
      <c r="O2067" s="213"/>
      <c r="P2067" s="213"/>
      <c r="Q2067" s="213"/>
      <c r="R2067" s="213"/>
      <c r="S2067" s="213"/>
      <c r="T2067" s="214"/>
      <c r="AT2067" s="215" t="s">
        <v>184</v>
      </c>
      <c r="AU2067" s="215" t="s">
        <v>85</v>
      </c>
      <c r="AV2067" s="13" t="s">
        <v>83</v>
      </c>
      <c r="AW2067" s="13" t="s">
        <v>34</v>
      </c>
      <c r="AX2067" s="13" t="s">
        <v>76</v>
      </c>
      <c r="AY2067" s="215" t="s">
        <v>175</v>
      </c>
    </row>
    <row r="2068" spans="1:65" s="14" customFormat="1" ht="11.25">
      <c r="B2068" s="216"/>
      <c r="C2068" s="217"/>
      <c r="D2068" s="207" t="s">
        <v>184</v>
      </c>
      <c r="E2068" s="218" t="s">
        <v>1</v>
      </c>
      <c r="F2068" s="219" t="s">
        <v>444</v>
      </c>
      <c r="G2068" s="217"/>
      <c r="H2068" s="220">
        <v>1.8</v>
      </c>
      <c r="I2068" s="221"/>
      <c r="J2068" s="217"/>
      <c r="K2068" s="217"/>
      <c r="L2068" s="222"/>
      <c r="M2068" s="223"/>
      <c r="N2068" s="224"/>
      <c r="O2068" s="224"/>
      <c r="P2068" s="224"/>
      <c r="Q2068" s="224"/>
      <c r="R2068" s="224"/>
      <c r="S2068" s="224"/>
      <c r="T2068" s="225"/>
      <c r="AT2068" s="226" t="s">
        <v>184</v>
      </c>
      <c r="AU2068" s="226" t="s">
        <v>85</v>
      </c>
      <c r="AV2068" s="14" t="s">
        <v>85</v>
      </c>
      <c r="AW2068" s="14" t="s">
        <v>34</v>
      </c>
      <c r="AX2068" s="14" t="s">
        <v>76</v>
      </c>
      <c r="AY2068" s="226" t="s">
        <v>175</v>
      </c>
    </row>
    <row r="2069" spans="1:65" s="15" customFormat="1" ht="11.25">
      <c r="B2069" s="232"/>
      <c r="C2069" s="233"/>
      <c r="D2069" s="207" t="s">
        <v>184</v>
      </c>
      <c r="E2069" s="234" t="s">
        <v>1</v>
      </c>
      <c r="F2069" s="235" t="s">
        <v>290</v>
      </c>
      <c r="G2069" s="233"/>
      <c r="H2069" s="236">
        <v>1.8</v>
      </c>
      <c r="I2069" s="237"/>
      <c r="J2069" s="233"/>
      <c r="K2069" s="233"/>
      <c r="L2069" s="238"/>
      <c r="M2069" s="239"/>
      <c r="N2069" s="240"/>
      <c r="O2069" s="240"/>
      <c r="P2069" s="240"/>
      <c r="Q2069" s="240"/>
      <c r="R2069" s="240"/>
      <c r="S2069" s="240"/>
      <c r="T2069" s="241"/>
      <c r="AT2069" s="242" t="s">
        <v>184</v>
      </c>
      <c r="AU2069" s="242" t="s">
        <v>85</v>
      </c>
      <c r="AV2069" s="15" t="s">
        <v>176</v>
      </c>
      <c r="AW2069" s="15" t="s">
        <v>34</v>
      </c>
      <c r="AX2069" s="15" t="s">
        <v>76</v>
      </c>
      <c r="AY2069" s="242" t="s">
        <v>175</v>
      </c>
    </row>
    <row r="2070" spans="1:65" s="16" customFormat="1" ht="11.25">
      <c r="B2070" s="243"/>
      <c r="C2070" s="244"/>
      <c r="D2070" s="207" t="s">
        <v>184</v>
      </c>
      <c r="E2070" s="245" t="s">
        <v>1</v>
      </c>
      <c r="F2070" s="246" t="s">
        <v>291</v>
      </c>
      <c r="G2070" s="244"/>
      <c r="H2070" s="247">
        <v>15.5</v>
      </c>
      <c r="I2070" s="248"/>
      <c r="J2070" s="244"/>
      <c r="K2070" s="244"/>
      <c r="L2070" s="249"/>
      <c r="M2070" s="250"/>
      <c r="N2070" s="251"/>
      <c r="O2070" s="251"/>
      <c r="P2070" s="251"/>
      <c r="Q2070" s="251"/>
      <c r="R2070" s="251"/>
      <c r="S2070" s="251"/>
      <c r="T2070" s="252"/>
      <c r="AT2070" s="253" t="s">
        <v>184</v>
      </c>
      <c r="AU2070" s="253" t="s">
        <v>85</v>
      </c>
      <c r="AV2070" s="16" t="s">
        <v>182</v>
      </c>
      <c r="AW2070" s="16" t="s">
        <v>34</v>
      </c>
      <c r="AX2070" s="16" t="s">
        <v>83</v>
      </c>
      <c r="AY2070" s="253" t="s">
        <v>175</v>
      </c>
    </row>
    <row r="2071" spans="1:65" s="2" customFormat="1" ht="24.2" customHeight="1">
      <c r="A2071" s="35"/>
      <c r="B2071" s="36"/>
      <c r="C2071" s="192" t="s">
        <v>1951</v>
      </c>
      <c r="D2071" s="192" t="s">
        <v>178</v>
      </c>
      <c r="E2071" s="193" t="s">
        <v>1952</v>
      </c>
      <c r="F2071" s="194" t="s">
        <v>1953</v>
      </c>
      <c r="G2071" s="195" t="s">
        <v>242</v>
      </c>
      <c r="H2071" s="196">
        <v>16.600000000000001</v>
      </c>
      <c r="I2071" s="197"/>
      <c r="J2071" s="198">
        <f>ROUND(I2071*H2071,2)</f>
        <v>0</v>
      </c>
      <c r="K2071" s="194" t="s">
        <v>224</v>
      </c>
      <c r="L2071" s="40"/>
      <c r="M2071" s="199" t="s">
        <v>1</v>
      </c>
      <c r="N2071" s="200" t="s">
        <v>41</v>
      </c>
      <c r="O2071" s="72"/>
      <c r="P2071" s="201">
        <f>O2071*H2071</f>
        <v>0</v>
      </c>
      <c r="Q2071" s="201">
        <v>1.5E-3</v>
      </c>
      <c r="R2071" s="201">
        <f>Q2071*H2071</f>
        <v>2.4900000000000002E-2</v>
      </c>
      <c r="S2071" s="201">
        <v>0</v>
      </c>
      <c r="T2071" s="202">
        <f>S2071*H2071</f>
        <v>0</v>
      </c>
      <c r="U2071" s="35"/>
      <c r="V2071" s="35"/>
      <c r="W2071" s="35"/>
      <c r="X2071" s="35"/>
      <c r="Y2071" s="35"/>
      <c r="Z2071" s="35"/>
      <c r="AA2071" s="35"/>
      <c r="AB2071" s="35"/>
      <c r="AC2071" s="35"/>
      <c r="AD2071" s="35"/>
      <c r="AE2071" s="35"/>
      <c r="AR2071" s="203" t="s">
        <v>309</v>
      </c>
      <c r="AT2071" s="203" t="s">
        <v>178</v>
      </c>
      <c r="AU2071" s="203" t="s">
        <v>85</v>
      </c>
      <c r="AY2071" s="18" t="s">
        <v>175</v>
      </c>
      <c r="BE2071" s="204">
        <f>IF(N2071="základní",J2071,0)</f>
        <v>0</v>
      </c>
      <c r="BF2071" s="204">
        <f>IF(N2071="snížená",J2071,0)</f>
        <v>0</v>
      </c>
      <c r="BG2071" s="204">
        <f>IF(N2071="zákl. přenesená",J2071,0)</f>
        <v>0</v>
      </c>
      <c r="BH2071" s="204">
        <f>IF(N2071="sníž. přenesená",J2071,0)</f>
        <v>0</v>
      </c>
      <c r="BI2071" s="204">
        <f>IF(N2071="nulová",J2071,0)</f>
        <v>0</v>
      </c>
      <c r="BJ2071" s="18" t="s">
        <v>83</v>
      </c>
      <c r="BK2071" s="204">
        <f>ROUND(I2071*H2071,2)</f>
        <v>0</v>
      </c>
      <c r="BL2071" s="18" t="s">
        <v>309</v>
      </c>
      <c r="BM2071" s="203" t="s">
        <v>1954</v>
      </c>
    </row>
    <row r="2072" spans="1:65" s="2" customFormat="1" ht="11.25">
      <c r="A2072" s="35"/>
      <c r="B2072" s="36"/>
      <c r="C2072" s="37"/>
      <c r="D2072" s="227" t="s">
        <v>193</v>
      </c>
      <c r="E2072" s="37"/>
      <c r="F2072" s="228" t="s">
        <v>1955</v>
      </c>
      <c r="G2072" s="37"/>
      <c r="H2072" s="37"/>
      <c r="I2072" s="229"/>
      <c r="J2072" s="37"/>
      <c r="K2072" s="37"/>
      <c r="L2072" s="40"/>
      <c r="M2072" s="230"/>
      <c r="N2072" s="231"/>
      <c r="O2072" s="72"/>
      <c r="P2072" s="72"/>
      <c r="Q2072" s="72"/>
      <c r="R2072" s="72"/>
      <c r="S2072" s="72"/>
      <c r="T2072" s="73"/>
      <c r="U2072" s="35"/>
      <c r="V2072" s="35"/>
      <c r="W2072" s="35"/>
      <c r="X2072" s="35"/>
      <c r="Y2072" s="35"/>
      <c r="Z2072" s="35"/>
      <c r="AA2072" s="35"/>
      <c r="AB2072" s="35"/>
      <c r="AC2072" s="35"/>
      <c r="AD2072" s="35"/>
      <c r="AE2072" s="35"/>
      <c r="AT2072" s="18" t="s">
        <v>193</v>
      </c>
      <c r="AU2072" s="18" t="s">
        <v>85</v>
      </c>
    </row>
    <row r="2073" spans="1:65" s="13" customFormat="1" ht="22.5">
      <c r="B2073" s="205"/>
      <c r="C2073" s="206"/>
      <c r="D2073" s="207" t="s">
        <v>184</v>
      </c>
      <c r="E2073" s="208" t="s">
        <v>1</v>
      </c>
      <c r="F2073" s="209" t="s">
        <v>206</v>
      </c>
      <c r="G2073" s="206"/>
      <c r="H2073" s="208" t="s">
        <v>1</v>
      </c>
      <c r="I2073" s="210"/>
      <c r="J2073" s="206"/>
      <c r="K2073" s="206"/>
      <c r="L2073" s="211"/>
      <c r="M2073" s="212"/>
      <c r="N2073" s="213"/>
      <c r="O2073" s="213"/>
      <c r="P2073" s="213"/>
      <c r="Q2073" s="213"/>
      <c r="R2073" s="213"/>
      <c r="S2073" s="213"/>
      <c r="T2073" s="214"/>
      <c r="AT2073" s="215" t="s">
        <v>184</v>
      </c>
      <c r="AU2073" s="215" t="s">
        <v>85</v>
      </c>
      <c r="AV2073" s="13" t="s">
        <v>83</v>
      </c>
      <c r="AW2073" s="13" t="s">
        <v>34</v>
      </c>
      <c r="AX2073" s="13" t="s">
        <v>76</v>
      </c>
      <c r="AY2073" s="215" t="s">
        <v>175</v>
      </c>
    </row>
    <row r="2074" spans="1:65" s="13" customFormat="1" ht="11.25">
      <c r="B2074" s="205"/>
      <c r="C2074" s="206"/>
      <c r="D2074" s="207" t="s">
        <v>184</v>
      </c>
      <c r="E2074" s="208" t="s">
        <v>1</v>
      </c>
      <c r="F2074" s="209" t="s">
        <v>280</v>
      </c>
      <c r="G2074" s="206"/>
      <c r="H2074" s="208" t="s">
        <v>1</v>
      </c>
      <c r="I2074" s="210"/>
      <c r="J2074" s="206"/>
      <c r="K2074" s="206"/>
      <c r="L2074" s="211"/>
      <c r="M2074" s="212"/>
      <c r="N2074" s="213"/>
      <c r="O2074" s="213"/>
      <c r="P2074" s="213"/>
      <c r="Q2074" s="213"/>
      <c r="R2074" s="213"/>
      <c r="S2074" s="213"/>
      <c r="T2074" s="214"/>
      <c r="AT2074" s="215" t="s">
        <v>184</v>
      </c>
      <c r="AU2074" s="215" t="s">
        <v>85</v>
      </c>
      <c r="AV2074" s="13" t="s">
        <v>83</v>
      </c>
      <c r="AW2074" s="13" t="s">
        <v>34</v>
      </c>
      <c r="AX2074" s="13" t="s">
        <v>76</v>
      </c>
      <c r="AY2074" s="215" t="s">
        <v>175</v>
      </c>
    </row>
    <row r="2075" spans="1:65" s="13" customFormat="1" ht="11.25">
      <c r="B2075" s="205"/>
      <c r="C2075" s="206"/>
      <c r="D2075" s="207" t="s">
        <v>184</v>
      </c>
      <c r="E2075" s="208" t="s">
        <v>1</v>
      </c>
      <c r="F2075" s="209" t="s">
        <v>187</v>
      </c>
      <c r="G2075" s="206"/>
      <c r="H2075" s="208" t="s">
        <v>1</v>
      </c>
      <c r="I2075" s="210"/>
      <c r="J2075" s="206"/>
      <c r="K2075" s="206"/>
      <c r="L2075" s="211"/>
      <c r="M2075" s="212"/>
      <c r="N2075" s="213"/>
      <c r="O2075" s="213"/>
      <c r="P2075" s="213"/>
      <c r="Q2075" s="213"/>
      <c r="R2075" s="213"/>
      <c r="S2075" s="213"/>
      <c r="T2075" s="214"/>
      <c r="AT2075" s="215" t="s">
        <v>184</v>
      </c>
      <c r="AU2075" s="215" t="s">
        <v>85</v>
      </c>
      <c r="AV2075" s="13" t="s">
        <v>83</v>
      </c>
      <c r="AW2075" s="13" t="s">
        <v>34</v>
      </c>
      <c r="AX2075" s="13" t="s">
        <v>76</v>
      </c>
      <c r="AY2075" s="215" t="s">
        <v>175</v>
      </c>
    </row>
    <row r="2076" spans="1:65" s="13" customFormat="1" ht="11.25">
      <c r="B2076" s="205"/>
      <c r="C2076" s="206"/>
      <c r="D2076" s="207" t="s">
        <v>184</v>
      </c>
      <c r="E2076" s="208" t="s">
        <v>1</v>
      </c>
      <c r="F2076" s="209" t="s">
        <v>1956</v>
      </c>
      <c r="G2076" s="206"/>
      <c r="H2076" s="208" t="s">
        <v>1</v>
      </c>
      <c r="I2076" s="210"/>
      <c r="J2076" s="206"/>
      <c r="K2076" s="206"/>
      <c r="L2076" s="211"/>
      <c r="M2076" s="212"/>
      <c r="N2076" s="213"/>
      <c r="O2076" s="213"/>
      <c r="P2076" s="213"/>
      <c r="Q2076" s="213"/>
      <c r="R2076" s="213"/>
      <c r="S2076" s="213"/>
      <c r="T2076" s="214"/>
      <c r="AT2076" s="215" t="s">
        <v>184</v>
      </c>
      <c r="AU2076" s="215" t="s">
        <v>85</v>
      </c>
      <c r="AV2076" s="13" t="s">
        <v>83</v>
      </c>
      <c r="AW2076" s="13" t="s">
        <v>34</v>
      </c>
      <c r="AX2076" s="13" t="s">
        <v>76</v>
      </c>
      <c r="AY2076" s="215" t="s">
        <v>175</v>
      </c>
    </row>
    <row r="2077" spans="1:65" s="13" customFormat="1" ht="11.25">
      <c r="B2077" s="205"/>
      <c r="C2077" s="206"/>
      <c r="D2077" s="207" t="s">
        <v>184</v>
      </c>
      <c r="E2077" s="208" t="s">
        <v>1</v>
      </c>
      <c r="F2077" s="209" t="s">
        <v>402</v>
      </c>
      <c r="G2077" s="206"/>
      <c r="H2077" s="208" t="s">
        <v>1</v>
      </c>
      <c r="I2077" s="210"/>
      <c r="J2077" s="206"/>
      <c r="K2077" s="206"/>
      <c r="L2077" s="211"/>
      <c r="M2077" s="212"/>
      <c r="N2077" s="213"/>
      <c r="O2077" s="213"/>
      <c r="P2077" s="213"/>
      <c r="Q2077" s="213"/>
      <c r="R2077" s="213"/>
      <c r="S2077" s="213"/>
      <c r="T2077" s="214"/>
      <c r="AT2077" s="215" t="s">
        <v>184</v>
      </c>
      <c r="AU2077" s="215" t="s">
        <v>85</v>
      </c>
      <c r="AV2077" s="13" t="s">
        <v>83</v>
      </c>
      <c r="AW2077" s="13" t="s">
        <v>34</v>
      </c>
      <c r="AX2077" s="13" t="s">
        <v>76</v>
      </c>
      <c r="AY2077" s="215" t="s">
        <v>175</v>
      </c>
    </row>
    <row r="2078" spans="1:65" s="14" customFormat="1" ht="11.25">
      <c r="B2078" s="216"/>
      <c r="C2078" s="217"/>
      <c r="D2078" s="207" t="s">
        <v>184</v>
      </c>
      <c r="E2078" s="218" t="s">
        <v>1</v>
      </c>
      <c r="F2078" s="219" t="s">
        <v>443</v>
      </c>
      <c r="G2078" s="217"/>
      <c r="H2078" s="220">
        <v>6</v>
      </c>
      <c r="I2078" s="221"/>
      <c r="J2078" s="217"/>
      <c r="K2078" s="217"/>
      <c r="L2078" s="222"/>
      <c r="M2078" s="223"/>
      <c r="N2078" s="224"/>
      <c r="O2078" s="224"/>
      <c r="P2078" s="224"/>
      <c r="Q2078" s="224"/>
      <c r="R2078" s="224"/>
      <c r="S2078" s="224"/>
      <c r="T2078" s="225"/>
      <c r="AT2078" s="226" t="s">
        <v>184</v>
      </c>
      <c r="AU2078" s="226" t="s">
        <v>85</v>
      </c>
      <c r="AV2078" s="14" t="s">
        <v>85</v>
      </c>
      <c r="AW2078" s="14" t="s">
        <v>34</v>
      </c>
      <c r="AX2078" s="14" t="s">
        <v>76</v>
      </c>
      <c r="AY2078" s="226" t="s">
        <v>175</v>
      </c>
    </row>
    <row r="2079" spans="1:65" s="13" customFormat="1" ht="11.25">
      <c r="B2079" s="205"/>
      <c r="C2079" s="206"/>
      <c r="D2079" s="207" t="s">
        <v>184</v>
      </c>
      <c r="E2079" s="208" t="s">
        <v>1</v>
      </c>
      <c r="F2079" s="209" t="s">
        <v>406</v>
      </c>
      <c r="G2079" s="206"/>
      <c r="H2079" s="208" t="s">
        <v>1</v>
      </c>
      <c r="I2079" s="210"/>
      <c r="J2079" s="206"/>
      <c r="K2079" s="206"/>
      <c r="L2079" s="211"/>
      <c r="M2079" s="212"/>
      <c r="N2079" s="213"/>
      <c r="O2079" s="213"/>
      <c r="P2079" s="213"/>
      <c r="Q2079" s="213"/>
      <c r="R2079" s="213"/>
      <c r="S2079" s="213"/>
      <c r="T2079" s="214"/>
      <c r="AT2079" s="215" t="s">
        <v>184</v>
      </c>
      <c r="AU2079" s="215" t="s">
        <v>85</v>
      </c>
      <c r="AV2079" s="13" t="s">
        <v>83</v>
      </c>
      <c r="AW2079" s="13" t="s">
        <v>34</v>
      </c>
      <c r="AX2079" s="13" t="s">
        <v>76</v>
      </c>
      <c r="AY2079" s="215" t="s">
        <v>175</v>
      </c>
    </row>
    <row r="2080" spans="1:65" s="14" customFormat="1" ht="11.25">
      <c r="B2080" s="216"/>
      <c r="C2080" s="217"/>
      <c r="D2080" s="207" t="s">
        <v>184</v>
      </c>
      <c r="E2080" s="218" t="s">
        <v>1</v>
      </c>
      <c r="F2080" s="219" t="s">
        <v>445</v>
      </c>
      <c r="G2080" s="217"/>
      <c r="H2080" s="220">
        <v>10.6</v>
      </c>
      <c r="I2080" s="221"/>
      <c r="J2080" s="217"/>
      <c r="K2080" s="217"/>
      <c r="L2080" s="222"/>
      <c r="M2080" s="223"/>
      <c r="N2080" s="224"/>
      <c r="O2080" s="224"/>
      <c r="P2080" s="224"/>
      <c r="Q2080" s="224"/>
      <c r="R2080" s="224"/>
      <c r="S2080" s="224"/>
      <c r="T2080" s="225"/>
      <c r="AT2080" s="226" t="s">
        <v>184</v>
      </c>
      <c r="AU2080" s="226" t="s">
        <v>85</v>
      </c>
      <c r="AV2080" s="14" t="s">
        <v>85</v>
      </c>
      <c r="AW2080" s="14" t="s">
        <v>34</v>
      </c>
      <c r="AX2080" s="14" t="s">
        <v>76</v>
      </c>
      <c r="AY2080" s="226" t="s">
        <v>175</v>
      </c>
    </row>
    <row r="2081" spans="1:65" s="16" customFormat="1" ht="11.25">
      <c r="B2081" s="243"/>
      <c r="C2081" s="244"/>
      <c r="D2081" s="207" t="s">
        <v>184</v>
      </c>
      <c r="E2081" s="245" t="s">
        <v>1</v>
      </c>
      <c r="F2081" s="246" t="s">
        <v>291</v>
      </c>
      <c r="G2081" s="244"/>
      <c r="H2081" s="247">
        <v>16.600000000000001</v>
      </c>
      <c r="I2081" s="248"/>
      <c r="J2081" s="244"/>
      <c r="K2081" s="244"/>
      <c r="L2081" s="249"/>
      <c r="M2081" s="250"/>
      <c r="N2081" s="251"/>
      <c r="O2081" s="251"/>
      <c r="P2081" s="251"/>
      <c r="Q2081" s="251"/>
      <c r="R2081" s="251"/>
      <c r="S2081" s="251"/>
      <c r="T2081" s="252"/>
      <c r="AT2081" s="253" t="s">
        <v>184</v>
      </c>
      <c r="AU2081" s="253" t="s">
        <v>85</v>
      </c>
      <c r="AV2081" s="16" t="s">
        <v>182</v>
      </c>
      <c r="AW2081" s="16" t="s">
        <v>34</v>
      </c>
      <c r="AX2081" s="16" t="s">
        <v>83</v>
      </c>
      <c r="AY2081" s="253" t="s">
        <v>175</v>
      </c>
    </row>
    <row r="2082" spans="1:65" s="2" customFormat="1" ht="16.5" customHeight="1">
      <c r="A2082" s="35"/>
      <c r="B2082" s="36"/>
      <c r="C2082" s="192" t="s">
        <v>1957</v>
      </c>
      <c r="D2082" s="192" t="s">
        <v>178</v>
      </c>
      <c r="E2082" s="193" t="s">
        <v>1958</v>
      </c>
      <c r="F2082" s="194" t="s">
        <v>1959</v>
      </c>
      <c r="G2082" s="195" t="s">
        <v>251</v>
      </c>
      <c r="H2082" s="196">
        <v>36.15</v>
      </c>
      <c r="I2082" s="197"/>
      <c r="J2082" s="198">
        <f>ROUND(I2082*H2082,2)</f>
        <v>0</v>
      </c>
      <c r="K2082" s="194" t="s">
        <v>224</v>
      </c>
      <c r="L2082" s="40"/>
      <c r="M2082" s="199" t="s">
        <v>1</v>
      </c>
      <c r="N2082" s="200" t="s">
        <v>41</v>
      </c>
      <c r="O2082" s="72"/>
      <c r="P2082" s="201">
        <f>O2082*H2082</f>
        <v>0</v>
      </c>
      <c r="Q2082" s="201">
        <v>9.0000000000000006E-5</v>
      </c>
      <c r="R2082" s="201">
        <f>Q2082*H2082</f>
        <v>3.2534999999999999E-3</v>
      </c>
      <c r="S2082" s="201">
        <v>0</v>
      </c>
      <c r="T2082" s="202">
        <f>S2082*H2082</f>
        <v>0</v>
      </c>
      <c r="U2082" s="35"/>
      <c r="V2082" s="35"/>
      <c r="W2082" s="35"/>
      <c r="X2082" s="35"/>
      <c r="Y2082" s="35"/>
      <c r="Z2082" s="35"/>
      <c r="AA2082" s="35"/>
      <c r="AB2082" s="35"/>
      <c r="AC2082" s="35"/>
      <c r="AD2082" s="35"/>
      <c r="AE2082" s="35"/>
      <c r="AR2082" s="203" t="s">
        <v>309</v>
      </c>
      <c r="AT2082" s="203" t="s">
        <v>178</v>
      </c>
      <c r="AU2082" s="203" t="s">
        <v>85</v>
      </c>
      <c r="AY2082" s="18" t="s">
        <v>175</v>
      </c>
      <c r="BE2082" s="204">
        <f>IF(N2082="základní",J2082,0)</f>
        <v>0</v>
      </c>
      <c r="BF2082" s="204">
        <f>IF(N2082="snížená",J2082,0)</f>
        <v>0</v>
      </c>
      <c r="BG2082" s="204">
        <f>IF(N2082="zákl. přenesená",J2082,0)</f>
        <v>0</v>
      </c>
      <c r="BH2082" s="204">
        <f>IF(N2082="sníž. přenesená",J2082,0)</f>
        <v>0</v>
      </c>
      <c r="BI2082" s="204">
        <f>IF(N2082="nulová",J2082,0)</f>
        <v>0</v>
      </c>
      <c r="BJ2082" s="18" t="s">
        <v>83</v>
      </c>
      <c r="BK2082" s="204">
        <f>ROUND(I2082*H2082,2)</f>
        <v>0</v>
      </c>
      <c r="BL2082" s="18" t="s">
        <v>309</v>
      </c>
      <c r="BM2082" s="203" t="s">
        <v>1960</v>
      </c>
    </row>
    <row r="2083" spans="1:65" s="2" customFormat="1" ht="11.25">
      <c r="A2083" s="35"/>
      <c r="B2083" s="36"/>
      <c r="C2083" s="37"/>
      <c r="D2083" s="227" t="s">
        <v>193</v>
      </c>
      <c r="E2083" s="37"/>
      <c r="F2083" s="228" t="s">
        <v>1961</v>
      </c>
      <c r="G2083" s="37"/>
      <c r="H2083" s="37"/>
      <c r="I2083" s="229"/>
      <c r="J2083" s="37"/>
      <c r="K2083" s="37"/>
      <c r="L2083" s="40"/>
      <c r="M2083" s="230"/>
      <c r="N2083" s="231"/>
      <c r="O2083" s="72"/>
      <c r="P2083" s="72"/>
      <c r="Q2083" s="72"/>
      <c r="R2083" s="72"/>
      <c r="S2083" s="72"/>
      <c r="T2083" s="73"/>
      <c r="U2083" s="35"/>
      <c r="V2083" s="35"/>
      <c r="W2083" s="35"/>
      <c r="X2083" s="35"/>
      <c r="Y2083" s="35"/>
      <c r="Z2083" s="35"/>
      <c r="AA2083" s="35"/>
      <c r="AB2083" s="35"/>
      <c r="AC2083" s="35"/>
      <c r="AD2083" s="35"/>
      <c r="AE2083" s="35"/>
      <c r="AT2083" s="18" t="s">
        <v>193</v>
      </c>
      <c r="AU2083" s="18" t="s">
        <v>85</v>
      </c>
    </row>
    <row r="2084" spans="1:65" s="13" customFormat="1" ht="22.5">
      <c r="B2084" s="205"/>
      <c r="C2084" s="206"/>
      <c r="D2084" s="207" t="s">
        <v>184</v>
      </c>
      <c r="E2084" s="208" t="s">
        <v>1</v>
      </c>
      <c r="F2084" s="209" t="s">
        <v>206</v>
      </c>
      <c r="G2084" s="206"/>
      <c r="H2084" s="208" t="s">
        <v>1</v>
      </c>
      <c r="I2084" s="210"/>
      <c r="J2084" s="206"/>
      <c r="K2084" s="206"/>
      <c r="L2084" s="211"/>
      <c r="M2084" s="212"/>
      <c r="N2084" s="213"/>
      <c r="O2084" s="213"/>
      <c r="P2084" s="213"/>
      <c r="Q2084" s="213"/>
      <c r="R2084" s="213"/>
      <c r="S2084" s="213"/>
      <c r="T2084" s="214"/>
      <c r="AT2084" s="215" t="s">
        <v>184</v>
      </c>
      <c r="AU2084" s="215" t="s">
        <v>85</v>
      </c>
      <c r="AV2084" s="13" t="s">
        <v>83</v>
      </c>
      <c r="AW2084" s="13" t="s">
        <v>34</v>
      </c>
      <c r="AX2084" s="13" t="s">
        <v>76</v>
      </c>
      <c r="AY2084" s="215" t="s">
        <v>175</v>
      </c>
    </row>
    <row r="2085" spans="1:65" s="13" customFormat="1" ht="11.25">
      <c r="B2085" s="205"/>
      <c r="C2085" s="206"/>
      <c r="D2085" s="207" t="s">
        <v>184</v>
      </c>
      <c r="E2085" s="208" t="s">
        <v>1</v>
      </c>
      <c r="F2085" s="209" t="s">
        <v>280</v>
      </c>
      <c r="G2085" s="206"/>
      <c r="H2085" s="208" t="s">
        <v>1</v>
      </c>
      <c r="I2085" s="210"/>
      <c r="J2085" s="206"/>
      <c r="K2085" s="206"/>
      <c r="L2085" s="211"/>
      <c r="M2085" s="212"/>
      <c r="N2085" s="213"/>
      <c r="O2085" s="213"/>
      <c r="P2085" s="213"/>
      <c r="Q2085" s="213"/>
      <c r="R2085" s="213"/>
      <c r="S2085" s="213"/>
      <c r="T2085" s="214"/>
      <c r="AT2085" s="215" t="s">
        <v>184</v>
      </c>
      <c r="AU2085" s="215" t="s">
        <v>85</v>
      </c>
      <c r="AV2085" s="13" t="s">
        <v>83</v>
      </c>
      <c r="AW2085" s="13" t="s">
        <v>34</v>
      </c>
      <c r="AX2085" s="13" t="s">
        <v>76</v>
      </c>
      <c r="AY2085" s="215" t="s">
        <v>175</v>
      </c>
    </row>
    <row r="2086" spans="1:65" s="13" customFormat="1" ht="11.25">
      <c r="B2086" s="205"/>
      <c r="C2086" s="206"/>
      <c r="D2086" s="207" t="s">
        <v>184</v>
      </c>
      <c r="E2086" s="208" t="s">
        <v>1</v>
      </c>
      <c r="F2086" s="209" t="s">
        <v>187</v>
      </c>
      <c r="G2086" s="206"/>
      <c r="H2086" s="208" t="s">
        <v>1</v>
      </c>
      <c r="I2086" s="210"/>
      <c r="J2086" s="206"/>
      <c r="K2086" s="206"/>
      <c r="L2086" s="211"/>
      <c r="M2086" s="212"/>
      <c r="N2086" s="213"/>
      <c r="O2086" s="213"/>
      <c r="P2086" s="213"/>
      <c r="Q2086" s="213"/>
      <c r="R2086" s="213"/>
      <c r="S2086" s="213"/>
      <c r="T2086" s="214"/>
      <c r="AT2086" s="215" t="s">
        <v>184</v>
      </c>
      <c r="AU2086" s="215" t="s">
        <v>85</v>
      </c>
      <c r="AV2086" s="13" t="s">
        <v>83</v>
      </c>
      <c r="AW2086" s="13" t="s">
        <v>34</v>
      </c>
      <c r="AX2086" s="13" t="s">
        <v>76</v>
      </c>
      <c r="AY2086" s="215" t="s">
        <v>175</v>
      </c>
    </row>
    <row r="2087" spans="1:65" s="13" customFormat="1" ht="11.25">
      <c r="B2087" s="205"/>
      <c r="C2087" s="206"/>
      <c r="D2087" s="207" t="s">
        <v>184</v>
      </c>
      <c r="E2087" s="208" t="s">
        <v>1</v>
      </c>
      <c r="F2087" s="209" t="s">
        <v>1891</v>
      </c>
      <c r="G2087" s="206"/>
      <c r="H2087" s="208" t="s">
        <v>1</v>
      </c>
      <c r="I2087" s="210"/>
      <c r="J2087" s="206"/>
      <c r="K2087" s="206"/>
      <c r="L2087" s="211"/>
      <c r="M2087" s="212"/>
      <c r="N2087" s="213"/>
      <c r="O2087" s="213"/>
      <c r="P2087" s="213"/>
      <c r="Q2087" s="213"/>
      <c r="R2087" s="213"/>
      <c r="S2087" s="213"/>
      <c r="T2087" s="214"/>
      <c r="AT2087" s="215" t="s">
        <v>184</v>
      </c>
      <c r="AU2087" s="215" t="s">
        <v>85</v>
      </c>
      <c r="AV2087" s="13" t="s">
        <v>83</v>
      </c>
      <c r="AW2087" s="13" t="s">
        <v>34</v>
      </c>
      <c r="AX2087" s="13" t="s">
        <v>76</v>
      </c>
      <c r="AY2087" s="215" t="s">
        <v>175</v>
      </c>
    </row>
    <row r="2088" spans="1:65" s="14" customFormat="1" ht="11.25">
      <c r="B2088" s="216"/>
      <c r="C2088" s="217"/>
      <c r="D2088" s="207" t="s">
        <v>184</v>
      </c>
      <c r="E2088" s="218" t="s">
        <v>1</v>
      </c>
      <c r="F2088" s="219" t="s">
        <v>1916</v>
      </c>
      <c r="G2088" s="217"/>
      <c r="H2088" s="220">
        <v>15.65</v>
      </c>
      <c r="I2088" s="221"/>
      <c r="J2088" s="217"/>
      <c r="K2088" s="217"/>
      <c r="L2088" s="222"/>
      <c r="M2088" s="223"/>
      <c r="N2088" s="224"/>
      <c r="O2088" s="224"/>
      <c r="P2088" s="224"/>
      <c r="Q2088" s="224"/>
      <c r="R2088" s="224"/>
      <c r="S2088" s="224"/>
      <c r="T2088" s="225"/>
      <c r="AT2088" s="226" t="s">
        <v>184</v>
      </c>
      <c r="AU2088" s="226" t="s">
        <v>85</v>
      </c>
      <c r="AV2088" s="14" t="s">
        <v>85</v>
      </c>
      <c r="AW2088" s="14" t="s">
        <v>34</v>
      </c>
      <c r="AX2088" s="14" t="s">
        <v>76</v>
      </c>
      <c r="AY2088" s="226" t="s">
        <v>175</v>
      </c>
    </row>
    <row r="2089" spans="1:65" s="14" customFormat="1" ht="11.25">
      <c r="B2089" s="216"/>
      <c r="C2089" s="217"/>
      <c r="D2089" s="207" t="s">
        <v>184</v>
      </c>
      <c r="E2089" s="218" t="s">
        <v>1</v>
      </c>
      <c r="F2089" s="219" t="s">
        <v>1917</v>
      </c>
      <c r="G2089" s="217"/>
      <c r="H2089" s="220">
        <v>20.5</v>
      </c>
      <c r="I2089" s="221"/>
      <c r="J2089" s="217"/>
      <c r="K2089" s="217"/>
      <c r="L2089" s="222"/>
      <c r="M2089" s="223"/>
      <c r="N2089" s="224"/>
      <c r="O2089" s="224"/>
      <c r="P2089" s="224"/>
      <c r="Q2089" s="224"/>
      <c r="R2089" s="224"/>
      <c r="S2089" s="224"/>
      <c r="T2089" s="225"/>
      <c r="AT2089" s="226" t="s">
        <v>184</v>
      </c>
      <c r="AU2089" s="226" t="s">
        <v>85</v>
      </c>
      <c r="AV2089" s="14" t="s">
        <v>85</v>
      </c>
      <c r="AW2089" s="14" t="s">
        <v>34</v>
      </c>
      <c r="AX2089" s="14" t="s">
        <v>76</v>
      </c>
      <c r="AY2089" s="226" t="s">
        <v>175</v>
      </c>
    </row>
    <row r="2090" spans="1:65" s="15" customFormat="1" ht="11.25">
      <c r="B2090" s="232"/>
      <c r="C2090" s="233"/>
      <c r="D2090" s="207" t="s">
        <v>184</v>
      </c>
      <c r="E2090" s="234" t="s">
        <v>1</v>
      </c>
      <c r="F2090" s="235" t="s">
        <v>290</v>
      </c>
      <c r="G2090" s="233"/>
      <c r="H2090" s="236">
        <v>36.15</v>
      </c>
      <c r="I2090" s="237"/>
      <c r="J2090" s="233"/>
      <c r="K2090" s="233"/>
      <c r="L2090" s="238"/>
      <c r="M2090" s="239"/>
      <c r="N2090" s="240"/>
      <c r="O2090" s="240"/>
      <c r="P2090" s="240"/>
      <c r="Q2090" s="240"/>
      <c r="R2090" s="240"/>
      <c r="S2090" s="240"/>
      <c r="T2090" s="241"/>
      <c r="AT2090" s="242" t="s">
        <v>184</v>
      </c>
      <c r="AU2090" s="242" t="s">
        <v>85</v>
      </c>
      <c r="AV2090" s="15" t="s">
        <v>176</v>
      </c>
      <c r="AW2090" s="15" t="s">
        <v>34</v>
      </c>
      <c r="AX2090" s="15" t="s">
        <v>76</v>
      </c>
      <c r="AY2090" s="242" t="s">
        <v>175</v>
      </c>
    </row>
    <row r="2091" spans="1:65" s="16" customFormat="1" ht="11.25">
      <c r="B2091" s="243"/>
      <c r="C2091" s="244"/>
      <c r="D2091" s="207" t="s">
        <v>184</v>
      </c>
      <c r="E2091" s="245" t="s">
        <v>1</v>
      </c>
      <c r="F2091" s="246" t="s">
        <v>291</v>
      </c>
      <c r="G2091" s="244"/>
      <c r="H2091" s="247">
        <v>36.15</v>
      </c>
      <c r="I2091" s="248"/>
      <c r="J2091" s="244"/>
      <c r="K2091" s="244"/>
      <c r="L2091" s="249"/>
      <c r="M2091" s="250"/>
      <c r="N2091" s="251"/>
      <c r="O2091" s="251"/>
      <c r="P2091" s="251"/>
      <c r="Q2091" s="251"/>
      <c r="R2091" s="251"/>
      <c r="S2091" s="251"/>
      <c r="T2091" s="252"/>
      <c r="AT2091" s="253" t="s">
        <v>184</v>
      </c>
      <c r="AU2091" s="253" t="s">
        <v>85</v>
      </c>
      <c r="AV2091" s="16" t="s">
        <v>182</v>
      </c>
      <c r="AW2091" s="16" t="s">
        <v>34</v>
      </c>
      <c r="AX2091" s="16" t="s">
        <v>83</v>
      </c>
      <c r="AY2091" s="253" t="s">
        <v>175</v>
      </c>
    </row>
    <row r="2092" spans="1:65" s="2" customFormat="1" ht="21.75" customHeight="1">
      <c r="A2092" s="35"/>
      <c r="B2092" s="36"/>
      <c r="C2092" s="192" t="s">
        <v>1962</v>
      </c>
      <c r="D2092" s="192" t="s">
        <v>178</v>
      </c>
      <c r="E2092" s="193" t="s">
        <v>1963</v>
      </c>
      <c r="F2092" s="194" t="s">
        <v>1964</v>
      </c>
      <c r="G2092" s="195" t="s">
        <v>251</v>
      </c>
      <c r="H2092" s="196">
        <v>36.15</v>
      </c>
      <c r="I2092" s="197"/>
      <c r="J2092" s="198">
        <f>ROUND(I2092*H2092,2)</f>
        <v>0</v>
      </c>
      <c r="K2092" s="194" t="s">
        <v>224</v>
      </c>
      <c r="L2092" s="40"/>
      <c r="M2092" s="199" t="s">
        <v>1</v>
      </c>
      <c r="N2092" s="200" t="s">
        <v>41</v>
      </c>
      <c r="O2092" s="72"/>
      <c r="P2092" s="201">
        <f>O2092*H2092</f>
        <v>0</v>
      </c>
      <c r="Q2092" s="201">
        <v>0</v>
      </c>
      <c r="R2092" s="201">
        <f>Q2092*H2092</f>
        <v>0</v>
      </c>
      <c r="S2092" s="201">
        <v>0</v>
      </c>
      <c r="T2092" s="202">
        <f>S2092*H2092</f>
        <v>0</v>
      </c>
      <c r="U2092" s="35"/>
      <c r="V2092" s="35"/>
      <c r="W2092" s="35"/>
      <c r="X2092" s="35"/>
      <c r="Y2092" s="35"/>
      <c r="Z2092" s="35"/>
      <c r="AA2092" s="35"/>
      <c r="AB2092" s="35"/>
      <c r="AC2092" s="35"/>
      <c r="AD2092" s="35"/>
      <c r="AE2092" s="35"/>
      <c r="AR2092" s="203" t="s">
        <v>309</v>
      </c>
      <c r="AT2092" s="203" t="s">
        <v>178</v>
      </c>
      <c r="AU2092" s="203" t="s">
        <v>85</v>
      </c>
      <c r="AY2092" s="18" t="s">
        <v>175</v>
      </c>
      <c r="BE2092" s="204">
        <f>IF(N2092="základní",J2092,0)</f>
        <v>0</v>
      </c>
      <c r="BF2092" s="204">
        <f>IF(N2092="snížená",J2092,0)</f>
        <v>0</v>
      </c>
      <c r="BG2092" s="204">
        <f>IF(N2092="zákl. přenesená",J2092,0)</f>
        <v>0</v>
      </c>
      <c r="BH2092" s="204">
        <f>IF(N2092="sníž. přenesená",J2092,0)</f>
        <v>0</v>
      </c>
      <c r="BI2092" s="204">
        <f>IF(N2092="nulová",J2092,0)</f>
        <v>0</v>
      </c>
      <c r="BJ2092" s="18" t="s">
        <v>83</v>
      </c>
      <c r="BK2092" s="204">
        <f>ROUND(I2092*H2092,2)</f>
        <v>0</v>
      </c>
      <c r="BL2092" s="18" t="s">
        <v>309</v>
      </c>
      <c r="BM2092" s="203" t="s">
        <v>1965</v>
      </c>
    </row>
    <row r="2093" spans="1:65" s="2" customFormat="1" ht="11.25">
      <c r="A2093" s="35"/>
      <c r="B2093" s="36"/>
      <c r="C2093" s="37"/>
      <c r="D2093" s="227" t="s">
        <v>193</v>
      </c>
      <c r="E2093" s="37"/>
      <c r="F2093" s="228" t="s">
        <v>1966</v>
      </c>
      <c r="G2093" s="37"/>
      <c r="H2093" s="37"/>
      <c r="I2093" s="229"/>
      <c r="J2093" s="37"/>
      <c r="K2093" s="37"/>
      <c r="L2093" s="40"/>
      <c r="M2093" s="230"/>
      <c r="N2093" s="231"/>
      <c r="O2093" s="72"/>
      <c r="P2093" s="72"/>
      <c r="Q2093" s="72"/>
      <c r="R2093" s="72"/>
      <c r="S2093" s="72"/>
      <c r="T2093" s="73"/>
      <c r="U2093" s="35"/>
      <c r="V2093" s="35"/>
      <c r="W2093" s="35"/>
      <c r="X2093" s="35"/>
      <c r="Y2093" s="35"/>
      <c r="Z2093" s="35"/>
      <c r="AA2093" s="35"/>
      <c r="AB2093" s="35"/>
      <c r="AC2093" s="35"/>
      <c r="AD2093" s="35"/>
      <c r="AE2093" s="35"/>
      <c r="AT2093" s="18" t="s">
        <v>193</v>
      </c>
      <c r="AU2093" s="18" t="s">
        <v>85</v>
      </c>
    </row>
    <row r="2094" spans="1:65" s="13" customFormat="1" ht="22.5">
      <c r="B2094" s="205"/>
      <c r="C2094" s="206"/>
      <c r="D2094" s="207" t="s">
        <v>184</v>
      </c>
      <c r="E2094" s="208" t="s">
        <v>1</v>
      </c>
      <c r="F2094" s="209" t="s">
        <v>206</v>
      </c>
      <c r="G2094" s="206"/>
      <c r="H2094" s="208" t="s">
        <v>1</v>
      </c>
      <c r="I2094" s="210"/>
      <c r="J2094" s="206"/>
      <c r="K2094" s="206"/>
      <c r="L2094" s="211"/>
      <c r="M2094" s="212"/>
      <c r="N2094" s="213"/>
      <c r="O2094" s="213"/>
      <c r="P2094" s="213"/>
      <c r="Q2094" s="213"/>
      <c r="R2094" s="213"/>
      <c r="S2094" s="213"/>
      <c r="T2094" s="214"/>
      <c r="AT2094" s="215" t="s">
        <v>184</v>
      </c>
      <c r="AU2094" s="215" t="s">
        <v>85</v>
      </c>
      <c r="AV2094" s="13" t="s">
        <v>83</v>
      </c>
      <c r="AW2094" s="13" t="s">
        <v>34</v>
      </c>
      <c r="AX2094" s="13" t="s">
        <v>76</v>
      </c>
      <c r="AY2094" s="215" t="s">
        <v>175</v>
      </c>
    </row>
    <row r="2095" spans="1:65" s="13" customFormat="1" ht="11.25">
      <c r="B2095" s="205"/>
      <c r="C2095" s="206"/>
      <c r="D2095" s="207" t="s">
        <v>184</v>
      </c>
      <c r="E2095" s="208" t="s">
        <v>1</v>
      </c>
      <c r="F2095" s="209" t="s">
        <v>280</v>
      </c>
      <c r="G2095" s="206"/>
      <c r="H2095" s="208" t="s">
        <v>1</v>
      </c>
      <c r="I2095" s="210"/>
      <c r="J2095" s="206"/>
      <c r="K2095" s="206"/>
      <c r="L2095" s="211"/>
      <c r="M2095" s="212"/>
      <c r="N2095" s="213"/>
      <c r="O2095" s="213"/>
      <c r="P2095" s="213"/>
      <c r="Q2095" s="213"/>
      <c r="R2095" s="213"/>
      <c r="S2095" s="213"/>
      <c r="T2095" s="214"/>
      <c r="AT2095" s="215" t="s">
        <v>184</v>
      </c>
      <c r="AU2095" s="215" t="s">
        <v>85</v>
      </c>
      <c r="AV2095" s="13" t="s">
        <v>83</v>
      </c>
      <c r="AW2095" s="13" t="s">
        <v>34</v>
      </c>
      <c r="AX2095" s="13" t="s">
        <v>76</v>
      </c>
      <c r="AY2095" s="215" t="s">
        <v>175</v>
      </c>
    </row>
    <row r="2096" spans="1:65" s="13" customFormat="1" ht="11.25">
      <c r="B2096" s="205"/>
      <c r="C2096" s="206"/>
      <c r="D2096" s="207" t="s">
        <v>184</v>
      </c>
      <c r="E2096" s="208" t="s">
        <v>1</v>
      </c>
      <c r="F2096" s="209" t="s">
        <v>187</v>
      </c>
      <c r="G2096" s="206"/>
      <c r="H2096" s="208" t="s">
        <v>1</v>
      </c>
      <c r="I2096" s="210"/>
      <c r="J2096" s="206"/>
      <c r="K2096" s="206"/>
      <c r="L2096" s="211"/>
      <c r="M2096" s="212"/>
      <c r="N2096" s="213"/>
      <c r="O2096" s="213"/>
      <c r="P2096" s="213"/>
      <c r="Q2096" s="213"/>
      <c r="R2096" s="213"/>
      <c r="S2096" s="213"/>
      <c r="T2096" s="214"/>
      <c r="AT2096" s="215" t="s">
        <v>184</v>
      </c>
      <c r="AU2096" s="215" t="s">
        <v>85</v>
      </c>
      <c r="AV2096" s="13" t="s">
        <v>83</v>
      </c>
      <c r="AW2096" s="13" t="s">
        <v>34</v>
      </c>
      <c r="AX2096" s="13" t="s">
        <v>76</v>
      </c>
      <c r="AY2096" s="215" t="s">
        <v>175</v>
      </c>
    </row>
    <row r="2097" spans="1:65" s="13" customFormat="1" ht="11.25">
      <c r="B2097" s="205"/>
      <c r="C2097" s="206"/>
      <c r="D2097" s="207" t="s">
        <v>184</v>
      </c>
      <c r="E2097" s="208" t="s">
        <v>1</v>
      </c>
      <c r="F2097" s="209" t="s">
        <v>1967</v>
      </c>
      <c r="G2097" s="206"/>
      <c r="H2097" s="208" t="s">
        <v>1</v>
      </c>
      <c r="I2097" s="210"/>
      <c r="J2097" s="206"/>
      <c r="K2097" s="206"/>
      <c r="L2097" s="211"/>
      <c r="M2097" s="212"/>
      <c r="N2097" s="213"/>
      <c r="O2097" s="213"/>
      <c r="P2097" s="213"/>
      <c r="Q2097" s="213"/>
      <c r="R2097" s="213"/>
      <c r="S2097" s="213"/>
      <c r="T2097" s="214"/>
      <c r="AT2097" s="215" t="s">
        <v>184</v>
      </c>
      <c r="AU2097" s="215" t="s">
        <v>85</v>
      </c>
      <c r="AV2097" s="13" t="s">
        <v>83</v>
      </c>
      <c r="AW2097" s="13" t="s">
        <v>34</v>
      </c>
      <c r="AX2097" s="13" t="s">
        <v>76</v>
      </c>
      <c r="AY2097" s="215" t="s">
        <v>175</v>
      </c>
    </row>
    <row r="2098" spans="1:65" s="13" customFormat="1" ht="11.25">
      <c r="B2098" s="205"/>
      <c r="C2098" s="206"/>
      <c r="D2098" s="207" t="s">
        <v>184</v>
      </c>
      <c r="E2098" s="208" t="s">
        <v>1</v>
      </c>
      <c r="F2098" s="209" t="s">
        <v>1891</v>
      </c>
      <c r="G2098" s="206"/>
      <c r="H2098" s="208" t="s">
        <v>1</v>
      </c>
      <c r="I2098" s="210"/>
      <c r="J2098" s="206"/>
      <c r="K2098" s="206"/>
      <c r="L2098" s="211"/>
      <c r="M2098" s="212"/>
      <c r="N2098" s="213"/>
      <c r="O2098" s="213"/>
      <c r="P2098" s="213"/>
      <c r="Q2098" s="213"/>
      <c r="R2098" s="213"/>
      <c r="S2098" s="213"/>
      <c r="T2098" s="214"/>
      <c r="AT2098" s="215" t="s">
        <v>184</v>
      </c>
      <c r="AU2098" s="215" t="s">
        <v>85</v>
      </c>
      <c r="AV2098" s="13" t="s">
        <v>83</v>
      </c>
      <c r="AW2098" s="13" t="s">
        <v>34</v>
      </c>
      <c r="AX2098" s="13" t="s">
        <v>76</v>
      </c>
      <c r="AY2098" s="215" t="s">
        <v>175</v>
      </c>
    </row>
    <row r="2099" spans="1:65" s="14" customFormat="1" ht="11.25">
      <c r="B2099" s="216"/>
      <c r="C2099" s="217"/>
      <c r="D2099" s="207" t="s">
        <v>184</v>
      </c>
      <c r="E2099" s="218" t="s">
        <v>1</v>
      </c>
      <c r="F2099" s="219" t="s">
        <v>1916</v>
      </c>
      <c r="G2099" s="217"/>
      <c r="H2099" s="220">
        <v>15.65</v>
      </c>
      <c r="I2099" s="221"/>
      <c r="J2099" s="217"/>
      <c r="K2099" s="217"/>
      <c r="L2099" s="222"/>
      <c r="M2099" s="223"/>
      <c r="N2099" s="224"/>
      <c r="O2099" s="224"/>
      <c r="P2099" s="224"/>
      <c r="Q2099" s="224"/>
      <c r="R2099" s="224"/>
      <c r="S2099" s="224"/>
      <c r="T2099" s="225"/>
      <c r="AT2099" s="226" t="s">
        <v>184</v>
      </c>
      <c r="AU2099" s="226" t="s">
        <v>85</v>
      </c>
      <c r="AV2099" s="14" t="s">
        <v>85</v>
      </c>
      <c r="AW2099" s="14" t="s">
        <v>34</v>
      </c>
      <c r="AX2099" s="14" t="s">
        <v>76</v>
      </c>
      <c r="AY2099" s="226" t="s">
        <v>175</v>
      </c>
    </row>
    <row r="2100" spans="1:65" s="14" customFormat="1" ht="11.25">
      <c r="B2100" s="216"/>
      <c r="C2100" s="217"/>
      <c r="D2100" s="207" t="s">
        <v>184</v>
      </c>
      <c r="E2100" s="218" t="s">
        <v>1</v>
      </c>
      <c r="F2100" s="219" t="s">
        <v>1917</v>
      </c>
      <c r="G2100" s="217"/>
      <c r="H2100" s="220">
        <v>20.5</v>
      </c>
      <c r="I2100" s="221"/>
      <c r="J2100" s="217"/>
      <c r="K2100" s="217"/>
      <c r="L2100" s="222"/>
      <c r="M2100" s="223"/>
      <c r="N2100" s="224"/>
      <c r="O2100" s="224"/>
      <c r="P2100" s="224"/>
      <c r="Q2100" s="224"/>
      <c r="R2100" s="224"/>
      <c r="S2100" s="224"/>
      <c r="T2100" s="225"/>
      <c r="AT2100" s="226" t="s">
        <v>184</v>
      </c>
      <c r="AU2100" s="226" t="s">
        <v>85</v>
      </c>
      <c r="AV2100" s="14" t="s">
        <v>85</v>
      </c>
      <c r="AW2100" s="14" t="s">
        <v>34</v>
      </c>
      <c r="AX2100" s="14" t="s">
        <v>76</v>
      </c>
      <c r="AY2100" s="226" t="s">
        <v>175</v>
      </c>
    </row>
    <row r="2101" spans="1:65" s="15" customFormat="1" ht="11.25">
      <c r="B2101" s="232"/>
      <c r="C2101" s="233"/>
      <c r="D2101" s="207" t="s">
        <v>184</v>
      </c>
      <c r="E2101" s="234" t="s">
        <v>1</v>
      </c>
      <c r="F2101" s="235" t="s">
        <v>290</v>
      </c>
      <c r="G2101" s="233"/>
      <c r="H2101" s="236">
        <v>36.15</v>
      </c>
      <c r="I2101" s="237"/>
      <c r="J2101" s="233"/>
      <c r="K2101" s="233"/>
      <c r="L2101" s="238"/>
      <c r="M2101" s="239"/>
      <c r="N2101" s="240"/>
      <c r="O2101" s="240"/>
      <c r="P2101" s="240"/>
      <c r="Q2101" s="240"/>
      <c r="R2101" s="240"/>
      <c r="S2101" s="240"/>
      <c r="T2101" s="241"/>
      <c r="AT2101" s="242" t="s">
        <v>184</v>
      </c>
      <c r="AU2101" s="242" t="s">
        <v>85</v>
      </c>
      <c r="AV2101" s="15" t="s">
        <v>176</v>
      </c>
      <c r="AW2101" s="15" t="s">
        <v>34</v>
      </c>
      <c r="AX2101" s="15" t="s">
        <v>76</v>
      </c>
      <c r="AY2101" s="242" t="s">
        <v>175</v>
      </c>
    </row>
    <row r="2102" spans="1:65" s="16" customFormat="1" ht="11.25">
      <c r="B2102" s="243"/>
      <c r="C2102" s="244"/>
      <c r="D2102" s="207" t="s">
        <v>184</v>
      </c>
      <c r="E2102" s="245" t="s">
        <v>1</v>
      </c>
      <c r="F2102" s="246" t="s">
        <v>291</v>
      </c>
      <c r="G2102" s="244"/>
      <c r="H2102" s="247">
        <v>36.15</v>
      </c>
      <c r="I2102" s="248"/>
      <c r="J2102" s="244"/>
      <c r="K2102" s="244"/>
      <c r="L2102" s="249"/>
      <c r="M2102" s="250"/>
      <c r="N2102" s="251"/>
      <c r="O2102" s="251"/>
      <c r="P2102" s="251"/>
      <c r="Q2102" s="251"/>
      <c r="R2102" s="251"/>
      <c r="S2102" s="251"/>
      <c r="T2102" s="252"/>
      <c r="AT2102" s="253" t="s">
        <v>184</v>
      </c>
      <c r="AU2102" s="253" t="s">
        <v>85</v>
      </c>
      <c r="AV2102" s="16" t="s">
        <v>182</v>
      </c>
      <c r="AW2102" s="16" t="s">
        <v>34</v>
      </c>
      <c r="AX2102" s="16" t="s">
        <v>83</v>
      </c>
      <c r="AY2102" s="253" t="s">
        <v>175</v>
      </c>
    </row>
    <row r="2103" spans="1:65" s="2" customFormat="1" ht="21.75" customHeight="1">
      <c r="A2103" s="35"/>
      <c r="B2103" s="36"/>
      <c r="C2103" s="192" t="s">
        <v>1968</v>
      </c>
      <c r="D2103" s="192" t="s">
        <v>178</v>
      </c>
      <c r="E2103" s="193" t="s">
        <v>1969</v>
      </c>
      <c r="F2103" s="194" t="s">
        <v>1970</v>
      </c>
      <c r="G2103" s="195" t="s">
        <v>251</v>
      </c>
      <c r="H2103" s="196">
        <v>16</v>
      </c>
      <c r="I2103" s="197"/>
      <c r="J2103" s="198">
        <f>ROUND(I2103*H2103,2)</f>
        <v>0</v>
      </c>
      <c r="K2103" s="194" t="s">
        <v>224</v>
      </c>
      <c r="L2103" s="40"/>
      <c r="M2103" s="199" t="s">
        <v>1</v>
      </c>
      <c r="N2103" s="200" t="s">
        <v>41</v>
      </c>
      <c r="O2103" s="72"/>
      <c r="P2103" s="201">
        <f>O2103*H2103</f>
        <v>0</v>
      </c>
      <c r="Q2103" s="201">
        <v>2.7999999999999998E-4</v>
      </c>
      <c r="R2103" s="201">
        <f>Q2103*H2103</f>
        <v>4.4799999999999996E-3</v>
      </c>
      <c r="S2103" s="201">
        <v>0</v>
      </c>
      <c r="T2103" s="202">
        <f>S2103*H2103</f>
        <v>0</v>
      </c>
      <c r="U2103" s="35"/>
      <c r="V2103" s="35"/>
      <c r="W2103" s="35"/>
      <c r="X2103" s="35"/>
      <c r="Y2103" s="35"/>
      <c r="Z2103" s="35"/>
      <c r="AA2103" s="35"/>
      <c r="AB2103" s="35"/>
      <c r="AC2103" s="35"/>
      <c r="AD2103" s="35"/>
      <c r="AE2103" s="35"/>
      <c r="AR2103" s="203" t="s">
        <v>309</v>
      </c>
      <c r="AT2103" s="203" t="s">
        <v>178</v>
      </c>
      <c r="AU2103" s="203" t="s">
        <v>85</v>
      </c>
      <c r="AY2103" s="18" t="s">
        <v>175</v>
      </c>
      <c r="BE2103" s="204">
        <f>IF(N2103="základní",J2103,0)</f>
        <v>0</v>
      </c>
      <c r="BF2103" s="204">
        <f>IF(N2103="snížená",J2103,0)</f>
        <v>0</v>
      </c>
      <c r="BG2103" s="204">
        <f>IF(N2103="zákl. přenesená",J2103,0)</f>
        <v>0</v>
      </c>
      <c r="BH2103" s="204">
        <f>IF(N2103="sníž. přenesená",J2103,0)</f>
        <v>0</v>
      </c>
      <c r="BI2103" s="204">
        <f>IF(N2103="nulová",J2103,0)</f>
        <v>0</v>
      </c>
      <c r="BJ2103" s="18" t="s">
        <v>83</v>
      </c>
      <c r="BK2103" s="204">
        <f>ROUND(I2103*H2103,2)</f>
        <v>0</v>
      </c>
      <c r="BL2103" s="18" t="s">
        <v>309</v>
      </c>
      <c r="BM2103" s="203" t="s">
        <v>1971</v>
      </c>
    </row>
    <row r="2104" spans="1:65" s="2" customFormat="1" ht="11.25">
      <c r="A2104" s="35"/>
      <c r="B2104" s="36"/>
      <c r="C2104" s="37"/>
      <c r="D2104" s="227" t="s">
        <v>193</v>
      </c>
      <c r="E2104" s="37"/>
      <c r="F2104" s="228" t="s">
        <v>1972</v>
      </c>
      <c r="G2104" s="37"/>
      <c r="H2104" s="37"/>
      <c r="I2104" s="229"/>
      <c r="J2104" s="37"/>
      <c r="K2104" s="37"/>
      <c r="L2104" s="40"/>
      <c r="M2104" s="230"/>
      <c r="N2104" s="231"/>
      <c r="O2104" s="72"/>
      <c r="P2104" s="72"/>
      <c r="Q2104" s="72"/>
      <c r="R2104" s="72"/>
      <c r="S2104" s="72"/>
      <c r="T2104" s="73"/>
      <c r="U2104" s="35"/>
      <c r="V2104" s="35"/>
      <c r="W2104" s="35"/>
      <c r="X2104" s="35"/>
      <c r="Y2104" s="35"/>
      <c r="Z2104" s="35"/>
      <c r="AA2104" s="35"/>
      <c r="AB2104" s="35"/>
      <c r="AC2104" s="35"/>
      <c r="AD2104" s="35"/>
      <c r="AE2104" s="35"/>
      <c r="AT2104" s="18" t="s">
        <v>193</v>
      </c>
      <c r="AU2104" s="18" t="s">
        <v>85</v>
      </c>
    </row>
    <row r="2105" spans="1:65" s="13" customFormat="1" ht="22.5">
      <c r="B2105" s="205"/>
      <c r="C2105" s="206"/>
      <c r="D2105" s="207" t="s">
        <v>184</v>
      </c>
      <c r="E2105" s="208" t="s">
        <v>1</v>
      </c>
      <c r="F2105" s="209" t="s">
        <v>206</v>
      </c>
      <c r="G2105" s="206"/>
      <c r="H2105" s="208" t="s">
        <v>1</v>
      </c>
      <c r="I2105" s="210"/>
      <c r="J2105" s="206"/>
      <c r="K2105" s="206"/>
      <c r="L2105" s="211"/>
      <c r="M2105" s="212"/>
      <c r="N2105" s="213"/>
      <c r="O2105" s="213"/>
      <c r="P2105" s="213"/>
      <c r="Q2105" s="213"/>
      <c r="R2105" s="213"/>
      <c r="S2105" s="213"/>
      <c r="T2105" s="214"/>
      <c r="AT2105" s="215" t="s">
        <v>184</v>
      </c>
      <c r="AU2105" s="215" t="s">
        <v>85</v>
      </c>
      <c r="AV2105" s="13" t="s">
        <v>83</v>
      </c>
      <c r="AW2105" s="13" t="s">
        <v>34</v>
      </c>
      <c r="AX2105" s="13" t="s">
        <v>76</v>
      </c>
      <c r="AY2105" s="215" t="s">
        <v>175</v>
      </c>
    </row>
    <row r="2106" spans="1:65" s="13" customFormat="1" ht="11.25">
      <c r="B2106" s="205"/>
      <c r="C2106" s="206"/>
      <c r="D2106" s="207" t="s">
        <v>184</v>
      </c>
      <c r="E2106" s="208" t="s">
        <v>1</v>
      </c>
      <c r="F2106" s="209" t="s">
        <v>280</v>
      </c>
      <c r="G2106" s="206"/>
      <c r="H2106" s="208" t="s">
        <v>1</v>
      </c>
      <c r="I2106" s="210"/>
      <c r="J2106" s="206"/>
      <c r="K2106" s="206"/>
      <c r="L2106" s="211"/>
      <c r="M2106" s="212"/>
      <c r="N2106" s="213"/>
      <c r="O2106" s="213"/>
      <c r="P2106" s="213"/>
      <c r="Q2106" s="213"/>
      <c r="R2106" s="213"/>
      <c r="S2106" s="213"/>
      <c r="T2106" s="214"/>
      <c r="AT2106" s="215" t="s">
        <v>184</v>
      </c>
      <c r="AU2106" s="215" t="s">
        <v>85</v>
      </c>
      <c r="AV2106" s="13" t="s">
        <v>83</v>
      </c>
      <c r="AW2106" s="13" t="s">
        <v>34</v>
      </c>
      <c r="AX2106" s="13" t="s">
        <v>76</v>
      </c>
      <c r="AY2106" s="215" t="s">
        <v>175</v>
      </c>
    </row>
    <row r="2107" spans="1:65" s="13" customFormat="1" ht="11.25">
      <c r="B2107" s="205"/>
      <c r="C2107" s="206"/>
      <c r="D2107" s="207" t="s">
        <v>184</v>
      </c>
      <c r="E2107" s="208" t="s">
        <v>1</v>
      </c>
      <c r="F2107" s="209" t="s">
        <v>187</v>
      </c>
      <c r="G2107" s="206"/>
      <c r="H2107" s="208" t="s">
        <v>1</v>
      </c>
      <c r="I2107" s="210"/>
      <c r="J2107" s="206"/>
      <c r="K2107" s="206"/>
      <c r="L2107" s="211"/>
      <c r="M2107" s="212"/>
      <c r="N2107" s="213"/>
      <c r="O2107" s="213"/>
      <c r="P2107" s="213"/>
      <c r="Q2107" s="213"/>
      <c r="R2107" s="213"/>
      <c r="S2107" s="213"/>
      <c r="T2107" s="214"/>
      <c r="AT2107" s="215" t="s">
        <v>184</v>
      </c>
      <c r="AU2107" s="215" t="s">
        <v>85</v>
      </c>
      <c r="AV2107" s="13" t="s">
        <v>83</v>
      </c>
      <c r="AW2107" s="13" t="s">
        <v>34</v>
      </c>
      <c r="AX2107" s="13" t="s">
        <v>76</v>
      </c>
      <c r="AY2107" s="215" t="s">
        <v>175</v>
      </c>
    </row>
    <row r="2108" spans="1:65" s="13" customFormat="1" ht="11.25">
      <c r="B2108" s="205"/>
      <c r="C2108" s="206"/>
      <c r="D2108" s="207" t="s">
        <v>184</v>
      </c>
      <c r="E2108" s="208" t="s">
        <v>1</v>
      </c>
      <c r="F2108" s="209" t="s">
        <v>1956</v>
      </c>
      <c r="G2108" s="206"/>
      <c r="H2108" s="208" t="s">
        <v>1</v>
      </c>
      <c r="I2108" s="210"/>
      <c r="J2108" s="206"/>
      <c r="K2108" s="206"/>
      <c r="L2108" s="211"/>
      <c r="M2108" s="212"/>
      <c r="N2108" s="213"/>
      <c r="O2108" s="213"/>
      <c r="P2108" s="213"/>
      <c r="Q2108" s="213"/>
      <c r="R2108" s="213"/>
      <c r="S2108" s="213"/>
      <c r="T2108" s="214"/>
      <c r="AT2108" s="215" t="s">
        <v>184</v>
      </c>
      <c r="AU2108" s="215" t="s">
        <v>85</v>
      </c>
      <c r="AV2108" s="13" t="s">
        <v>83</v>
      </c>
      <c r="AW2108" s="13" t="s">
        <v>34</v>
      </c>
      <c r="AX2108" s="13" t="s">
        <v>76</v>
      </c>
      <c r="AY2108" s="215" t="s">
        <v>175</v>
      </c>
    </row>
    <row r="2109" spans="1:65" s="13" customFormat="1" ht="11.25">
      <c r="B2109" s="205"/>
      <c r="C2109" s="206"/>
      <c r="D2109" s="207" t="s">
        <v>184</v>
      </c>
      <c r="E2109" s="208" t="s">
        <v>1</v>
      </c>
      <c r="F2109" s="209" t="s">
        <v>402</v>
      </c>
      <c r="G2109" s="206"/>
      <c r="H2109" s="208" t="s">
        <v>1</v>
      </c>
      <c r="I2109" s="210"/>
      <c r="J2109" s="206"/>
      <c r="K2109" s="206"/>
      <c r="L2109" s="211"/>
      <c r="M2109" s="212"/>
      <c r="N2109" s="213"/>
      <c r="O2109" s="213"/>
      <c r="P2109" s="213"/>
      <c r="Q2109" s="213"/>
      <c r="R2109" s="213"/>
      <c r="S2109" s="213"/>
      <c r="T2109" s="214"/>
      <c r="AT2109" s="215" t="s">
        <v>184</v>
      </c>
      <c r="AU2109" s="215" t="s">
        <v>85</v>
      </c>
      <c r="AV2109" s="13" t="s">
        <v>83</v>
      </c>
      <c r="AW2109" s="13" t="s">
        <v>34</v>
      </c>
      <c r="AX2109" s="13" t="s">
        <v>76</v>
      </c>
      <c r="AY2109" s="215" t="s">
        <v>175</v>
      </c>
    </row>
    <row r="2110" spans="1:65" s="14" customFormat="1" ht="11.25">
      <c r="B2110" s="216"/>
      <c r="C2110" s="217"/>
      <c r="D2110" s="207" t="s">
        <v>184</v>
      </c>
      <c r="E2110" s="218" t="s">
        <v>1</v>
      </c>
      <c r="F2110" s="219" t="s">
        <v>1973</v>
      </c>
      <c r="G2110" s="217"/>
      <c r="H2110" s="220">
        <v>8</v>
      </c>
      <c r="I2110" s="221"/>
      <c r="J2110" s="217"/>
      <c r="K2110" s="217"/>
      <c r="L2110" s="222"/>
      <c r="M2110" s="223"/>
      <c r="N2110" s="224"/>
      <c r="O2110" s="224"/>
      <c r="P2110" s="224"/>
      <c r="Q2110" s="224"/>
      <c r="R2110" s="224"/>
      <c r="S2110" s="224"/>
      <c r="T2110" s="225"/>
      <c r="AT2110" s="226" t="s">
        <v>184</v>
      </c>
      <c r="AU2110" s="226" t="s">
        <v>85</v>
      </c>
      <c r="AV2110" s="14" t="s">
        <v>85</v>
      </c>
      <c r="AW2110" s="14" t="s">
        <v>34</v>
      </c>
      <c r="AX2110" s="14" t="s">
        <v>76</v>
      </c>
      <c r="AY2110" s="226" t="s">
        <v>175</v>
      </c>
    </row>
    <row r="2111" spans="1:65" s="13" customFormat="1" ht="11.25">
      <c r="B2111" s="205"/>
      <c r="C2111" s="206"/>
      <c r="D2111" s="207" t="s">
        <v>184</v>
      </c>
      <c r="E2111" s="208" t="s">
        <v>1</v>
      </c>
      <c r="F2111" s="209" t="s">
        <v>406</v>
      </c>
      <c r="G2111" s="206"/>
      <c r="H2111" s="208" t="s">
        <v>1</v>
      </c>
      <c r="I2111" s="210"/>
      <c r="J2111" s="206"/>
      <c r="K2111" s="206"/>
      <c r="L2111" s="211"/>
      <c r="M2111" s="212"/>
      <c r="N2111" s="213"/>
      <c r="O2111" s="213"/>
      <c r="P2111" s="213"/>
      <c r="Q2111" s="213"/>
      <c r="R2111" s="213"/>
      <c r="S2111" s="213"/>
      <c r="T2111" s="214"/>
      <c r="AT2111" s="215" t="s">
        <v>184</v>
      </c>
      <c r="AU2111" s="215" t="s">
        <v>85</v>
      </c>
      <c r="AV2111" s="13" t="s">
        <v>83</v>
      </c>
      <c r="AW2111" s="13" t="s">
        <v>34</v>
      </c>
      <c r="AX2111" s="13" t="s">
        <v>76</v>
      </c>
      <c r="AY2111" s="215" t="s">
        <v>175</v>
      </c>
    </row>
    <row r="2112" spans="1:65" s="14" customFormat="1" ht="11.25">
      <c r="B2112" s="216"/>
      <c r="C2112" s="217"/>
      <c r="D2112" s="207" t="s">
        <v>184</v>
      </c>
      <c r="E2112" s="218" t="s">
        <v>1</v>
      </c>
      <c r="F2112" s="219" t="s">
        <v>1974</v>
      </c>
      <c r="G2112" s="217"/>
      <c r="H2112" s="220">
        <v>8</v>
      </c>
      <c r="I2112" s="221"/>
      <c r="J2112" s="217"/>
      <c r="K2112" s="217"/>
      <c r="L2112" s="222"/>
      <c r="M2112" s="223"/>
      <c r="N2112" s="224"/>
      <c r="O2112" s="224"/>
      <c r="P2112" s="224"/>
      <c r="Q2112" s="224"/>
      <c r="R2112" s="224"/>
      <c r="S2112" s="224"/>
      <c r="T2112" s="225"/>
      <c r="AT2112" s="226" t="s">
        <v>184</v>
      </c>
      <c r="AU2112" s="226" t="s">
        <v>85</v>
      </c>
      <c r="AV2112" s="14" t="s">
        <v>85</v>
      </c>
      <c r="AW2112" s="14" t="s">
        <v>34</v>
      </c>
      <c r="AX2112" s="14" t="s">
        <v>76</v>
      </c>
      <c r="AY2112" s="226" t="s">
        <v>175</v>
      </c>
    </row>
    <row r="2113" spans="1:65" s="16" customFormat="1" ht="11.25">
      <c r="B2113" s="243"/>
      <c r="C2113" s="244"/>
      <c r="D2113" s="207" t="s">
        <v>184</v>
      </c>
      <c r="E2113" s="245" t="s">
        <v>1</v>
      </c>
      <c r="F2113" s="246" t="s">
        <v>291</v>
      </c>
      <c r="G2113" s="244"/>
      <c r="H2113" s="247">
        <v>16</v>
      </c>
      <c r="I2113" s="248"/>
      <c r="J2113" s="244"/>
      <c r="K2113" s="244"/>
      <c r="L2113" s="249"/>
      <c r="M2113" s="250"/>
      <c r="N2113" s="251"/>
      <c r="O2113" s="251"/>
      <c r="P2113" s="251"/>
      <c r="Q2113" s="251"/>
      <c r="R2113" s="251"/>
      <c r="S2113" s="251"/>
      <c r="T2113" s="252"/>
      <c r="AT2113" s="253" t="s">
        <v>184</v>
      </c>
      <c r="AU2113" s="253" t="s">
        <v>85</v>
      </c>
      <c r="AV2113" s="16" t="s">
        <v>182</v>
      </c>
      <c r="AW2113" s="16" t="s">
        <v>34</v>
      </c>
      <c r="AX2113" s="16" t="s">
        <v>83</v>
      </c>
      <c r="AY2113" s="253" t="s">
        <v>175</v>
      </c>
    </row>
    <row r="2114" spans="1:65" s="2" customFormat="1" ht="16.5" customHeight="1">
      <c r="A2114" s="35"/>
      <c r="B2114" s="36"/>
      <c r="C2114" s="192" t="s">
        <v>1975</v>
      </c>
      <c r="D2114" s="192" t="s">
        <v>178</v>
      </c>
      <c r="E2114" s="193" t="s">
        <v>1976</v>
      </c>
      <c r="F2114" s="194" t="s">
        <v>1977</v>
      </c>
      <c r="G2114" s="195" t="s">
        <v>181</v>
      </c>
      <c r="H2114" s="196">
        <v>8</v>
      </c>
      <c r="I2114" s="197"/>
      <c r="J2114" s="198">
        <f>ROUND(I2114*H2114,2)</f>
        <v>0</v>
      </c>
      <c r="K2114" s="194" t="s">
        <v>224</v>
      </c>
      <c r="L2114" s="40"/>
      <c r="M2114" s="199" t="s">
        <v>1</v>
      </c>
      <c r="N2114" s="200" t="s">
        <v>41</v>
      </c>
      <c r="O2114" s="72"/>
      <c r="P2114" s="201">
        <f>O2114*H2114</f>
        <v>0</v>
      </c>
      <c r="Q2114" s="201">
        <v>2.1000000000000001E-4</v>
      </c>
      <c r="R2114" s="201">
        <f>Q2114*H2114</f>
        <v>1.6800000000000001E-3</v>
      </c>
      <c r="S2114" s="201">
        <v>0</v>
      </c>
      <c r="T2114" s="202">
        <f>S2114*H2114</f>
        <v>0</v>
      </c>
      <c r="U2114" s="35"/>
      <c r="V2114" s="35"/>
      <c r="W2114" s="35"/>
      <c r="X2114" s="35"/>
      <c r="Y2114" s="35"/>
      <c r="Z2114" s="35"/>
      <c r="AA2114" s="35"/>
      <c r="AB2114" s="35"/>
      <c r="AC2114" s="35"/>
      <c r="AD2114" s="35"/>
      <c r="AE2114" s="35"/>
      <c r="AR2114" s="203" t="s">
        <v>309</v>
      </c>
      <c r="AT2114" s="203" t="s">
        <v>178</v>
      </c>
      <c r="AU2114" s="203" t="s">
        <v>85</v>
      </c>
      <c r="AY2114" s="18" t="s">
        <v>175</v>
      </c>
      <c r="BE2114" s="204">
        <f>IF(N2114="základní",J2114,0)</f>
        <v>0</v>
      </c>
      <c r="BF2114" s="204">
        <f>IF(N2114="snížená",J2114,0)</f>
        <v>0</v>
      </c>
      <c r="BG2114" s="204">
        <f>IF(N2114="zákl. přenesená",J2114,0)</f>
        <v>0</v>
      </c>
      <c r="BH2114" s="204">
        <f>IF(N2114="sníž. přenesená",J2114,0)</f>
        <v>0</v>
      </c>
      <c r="BI2114" s="204">
        <f>IF(N2114="nulová",J2114,0)</f>
        <v>0</v>
      </c>
      <c r="BJ2114" s="18" t="s">
        <v>83</v>
      </c>
      <c r="BK2114" s="204">
        <f>ROUND(I2114*H2114,2)</f>
        <v>0</v>
      </c>
      <c r="BL2114" s="18" t="s">
        <v>309</v>
      </c>
      <c r="BM2114" s="203" t="s">
        <v>1978</v>
      </c>
    </row>
    <row r="2115" spans="1:65" s="2" customFormat="1" ht="11.25">
      <c r="A2115" s="35"/>
      <c r="B2115" s="36"/>
      <c r="C2115" s="37"/>
      <c r="D2115" s="227" t="s">
        <v>193</v>
      </c>
      <c r="E2115" s="37"/>
      <c r="F2115" s="228" t="s">
        <v>1979</v>
      </c>
      <c r="G2115" s="37"/>
      <c r="H2115" s="37"/>
      <c r="I2115" s="229"/>
      <c r="J2115" s="37"/>
      <c r="K2115" s="37"/>
      <c r="L2115" s="40"/>
      <c r="M2115" s="230"/>
      <c r="N2115" s="231"/>
      <c r="O2115" s="72"/>
      <c r="P2115" s="72"/>
      <c r="Q2115" s="72"/>
      <c r="R2115" s="72"/>
      <c r="S2115" s="72"/>
      <c r="T2115" s="73"/>
      <c r="U2115" s="35"/>
      <c r="V2115" s="35"/>
      <c r="W2115" s="35"/>
      <c r="X2115" s="35"/>
      <c r="Y2115" s="35"/>
      <c r="Z2115" s="35"/>
      <c r="AA2115" s="35"/>
      <c r="AB2115" s="35"/>
      <c r="AC2115" s="35"/>
      <c r="AD2115" s="35"/>
      <c r="AE2115" s="35"/>
      <c r="AT2115" s="18" t="s">
        <v>193</v>
      </c>
      <c r="AU2115" s="18" t="s">
        <v>85</v>
      </c>
    </row>
    <row r="2116" spans="1:65" s="13" customFormat="1" ht="22.5">
      <c r="B2116" s="205"/>
      <c r="C2116" s="206"/>
      <c r="D2116" s="207" t="s">
        <v>184</v>
      </c>
      <c r="E2116" s="208" t="s">
        <v>1</v>
      </c>
      <c r="F2116" s="209" t="s">
        <v>206</v>
      </c>
      <c r="G2116" s="206"/>
      <c r="H2116" s="208" t="s">
        <v>1</v>
      </c>
      <c r="I2116" s="210"/>
      <c r="J2116" s="206"/>
      <c r="K2116" s="206"/>
      <c r="L2116" s="211"/>
      <c r="M2116" s="212"/>
      <c r="N2116" s="213"/>
      <c r="O2116" s="213"/>
      <c r="P2116" s="213"/>
      <c r="Q2116" s="213"/>
      <c r="R2116" s="213"/>
      <c r="S2116" s="213"/>
      <c r="T2116" s="214"/>
      <c r="AT2116" s="215" t="s">
        <v>184</v>
      </c>
      <c r="AU2116" s="215" t="s">
        <v>85</v>
      </c>
      <c r="AV2116" s="13" t="s">
        <v>83</v>
      </c>
      <c r="AW2116" s="13" t="s">
        <v>34</v>
      </c>
      <c r="AX2116" s="13" t="s">
        <v>76</v>
      </c>
      <c r="AY2116" s="215" t="s">
        <v>175</v>
      </c>
    </row>
    <row r="2117" spans="1:65" s="13" customFormat="1" ht="11.25">
      <c r="B2117" s="205"/>
      <c r="C2117" s="206"/>
      <c r="D2117" s="207" t="s">
        <v>184</v>
      </c>
      <c r="E2117" s="208" t="s">
        <v>1</v>
      </c>
      <c r="F2117" s="209" t="s">
        <v>280</v>
      </c>
      <c r="G2117" s="206"/>
      <c r="H2117" s="208" t="s">
        <v>1</v>
      </c>
      <c r="I2117" s="210"/>
      <c r="J2117" s="206"/>
      <c r="K2117" s="206"/>
      <c r="L2117" s="211"/>
      <c r="M2117" s="212"/>
      <c r="N2117" s="213"/>
      <c r="O2117" s="213"/>
      <c r="P2117" s="213"/>
      <c r="Q2117" s="213"/>
      <c r="R2117" s="213"/>
      <c r="S2117" s="213"/>
      <c r="T2117" s="214"/>
      <c r="AT2117" s="215" t="s">
        <v>184</v>
      </c>
      <c r="AU2117" s="215" t="s">
        <v>85</v>
      </c>
      <c r="AV2117" s="13" t="s">
        <v>83</v>
      </c>
      <c r="AW2117" s="13" t="s">
        <v>34</v>
      </c>
      <c r="AX2117" s="13" t="s">
        <v>76</v>
      </c>
      <c r="AY2117" s="215" t="s">
        <v>175</v>
      </c>
    </row>
    <row r="2118" spans="1:65" s="13" customFormat="1" ht="11.25">
      <c r="B2118" s="205"/>
      <c r="C2118" s="206"/>
      <c r="D2118" s="207" t="s">
        <v>184</v>
      </c>
      <c r="E2118" s="208" t="s">
        <v>1</v>
      </c>
      <c r="F2118" s="209" t="s">
        <v>187</v>
      </c>
      <c r="G2118" s="206"/>
      <c r="H2118" s="208" t="s">
        <v>1</v>
      </c>
      <c r="I2118" s="210"/>
      <c r="J2118" s="206"/>
      <c r="K2118" s="206"/>
      <c r="L2118" s="211"/>
      <c r="M2118" s="212"/>
      <c r="N2118" s="213"/>
      <c r="O2118" s="213"/>
      <c r="P2118" s="213"/>
      <c r="Q2118" s="213"/>
      <c r="R2118" s="213"/>
      <c r="S2118" s="213"/>
      <c r="T2118" s="214"/>
      <c r="AT2118" s="215" t="s">
        <v>184</v>
      </c>
      <c r="AU2118" s="215" t="s">
        <v>85</v>
      </c>
      <c r="AV2118" s="13" t="s">
        <v>83</v>
      </c>
      <c r="AW2118" s="13" t="s">
        <v>34</v>
      </c>
      <c r="AX2118" s="13" t="s">
        <v>76</v>
      </c>
      <c r="AY2118" s="215" t="s">
        <v>175</v>
      </c>
    </row>
    <row r="2119" spans="1:65" s="13" customFormat="1" ht="11.25">
      <c r="B2119" s="205"/>
      <c r="C2119" s="206"/>
      <c r="D2119" s="207" t="s">
        <v>184</v>
      </c>
      <c r="E2119" s="208" t="s">
        <v>1</v>
      </c>
      <c r="F2119" s="209" t="s">
        <v>1956</v>
      </c>
      <c r="G2119" s="206"/>
      <c r="H2119" s="208" t="s">
        <v>1</v>
      </c>
      <c r="I2119" s="210"/>
      <c r="J2119" s="206"/>
      <c r="K2119" s="206"/>
      <c r="L2119" s="211"/>
      <c r="M2119" s="212"/>
      <c r="N2119" s="213"/>
      <c r="O2119" s="213"/>
      <c r="P2119" s="213"/>
      <c r="Q2119" s="213"/>
      <c r="R2119" s="213"/>
      <c r="S2119" s="213"/>
      <c r="T2119" s="214"/>
      <c r="AT2119" s="215" t="s">
        <v>184</v>
      </c>
      <c r="AU2119" s="215" t="s">
        <v>85</v>
      </c>
      <c r="AV2119" s="13" t="s">
        <v>83</v>
      </c>
      <c r="AW2119" s="13" t="s">
        <v>34</v>
      </c>
      <c r="AX2119" s="13" t="s">
        <v>76</v>
      </c>
      <c r="AY2119" s="215" t="s">
        <v>175</v>
      </c>
    </row>
    <row r="2120" spans="1:65" s="13" customFormat="1" ht="11.25">
      <c r="B2120" s="205"/>
      <c r="C2120" s="206"/>
      <c r="D2120" s="207" t="s">
        <v>184</v>
      </c>
      <c r="E2120" s="208" t="s">
        <v>1</v>
      </c>
      <c r="F2120" s="209" t="s">
        <v>402</v>
      </c>
      <c r="G2120" s="206"/>
      <c r="H2120" s="208" t="s">
        <v>1</v>
      </c>
      <c r="I2120" s="210"/>
      <c r="J2120" s="206"/>
      <c r="K2120" s="206"/>
      <c r="L2120" s="211"/>
      <c r="M2120" s="212"/>
      <c r="N2120" s="213"/>
      <c r="O2120" s="213"/>
      <c r="P2120" s="213"/>
      <c r="Q2120" s="213"/>
      <c r="R2120" s="213"/>
      <c r="S2120" s="213"/>
      <c r="T2120" s="214"/>
      <c r="AT2120" s="215" t="s">
        <v>184</v>
      </c>
      <c r="AU2120" s="215" t="s">
        <v>85</v>
      </c>
      <c r="AV2120" s="13" t="s">
        <v>83</v>
      </c>
      <c r="AW2120" s="13" t="s">
        <v>34</v>
      </c>
      <c r="AX2120" s="13" t="s">
        <v>76</v>
      </c>
      <c r="AY2120" s="215" t="s">
        <v>175</v>
      </c>
    </row>
    <row r="2121" spans="1:65" s="14" customFormat="1" ht="11.25">
      <c r="B2121" s="216"/>
      <c r="C2121" s="217"/>
      <c r="D2121" s="207" t="s">
        <v>184</v>
      </c>
      <c r="E2121" s="218" t="s">
        <v>1</v>
      </c>
      <c r="F2121" s="219" t="s">
        <v>1980</v>
      </c>
      <c r="G2121" s="217"/>
      <c r="H2121" s="220">
        <v>4</v>
      </c>
      <c r="I2121" s="221"/>
      <c r="J2121" s="217"/>
      <c r="K2121" s="217"/>
      <c r="L2121" s="222"/>
      <c r="M2121" s="223"/>
      <c r="N2121" s="224"/>
      <c r="O2121" s="224"/>
      <c r="P2121" s="224"/>
      <c r="Q2121" s="224"/>
      <c r="R2121" s="224"/>
      <c r="S2121" s="224"/>
      <c r="T2121" s="225"/>
      <c r="AT2121" s="226" t="s">
        <v>184</v>
      </c>
      <c r="AU2121" s="226" t="s">
        <v>85</v>
      </c>
      <c r="AV2121" s="14" t="s">
        <v>85</v>
      </c>
      <c r="AW2121" s="14" t="s">
        <v>34</v>
      </c>
      <c r="AX2121" s="14" t="s">
        <v>76</v>
      </c>
      <c r="AY2121" s="226" t="s">
        <v>175</v>
      </c>
    </row>
    <row r="2122" spans="1:65" s="13" customFormat="1" ht="11.25">
      <c r="B2122" s="205"/>
      <c r="C2122" s="206"/>
      <c r="D2122" s="207" t="s">
        <v>184</v>
      </c>
      <c r="E2122" s="208" t="s">
        <v>1</v>
      </c>
      <c r="F2122" s="209" t="s">
        <v>406</v>
      </c>
      <c r="G2122" s="206"/>
      <c r="H2122" s="208" t="s">
        <v>1</v>
      </c>
      <c r="I2122" s="210"/>
      <c r="J2122" s="206"/>
      <c r="K2122" s="206"/>
      <c r="L2122" s="211"/>
      <c r="M2122" s="212"/>
      <c r="N2122" s="213"/>
      <c r="O2122" s="213"/>
      <c r="P2122" s="213"/>
      <c r="Q2122" s="213"/>
      <c r="R2122" s="213"/>
      <c r="S2122" s="213"/>
      <c r="T2122" s="214"/>
      <c r="AT2122" s="215" t="s">
        <v>184</v>
      </c>
      <c r="AU2122" s="215" t="s">
        <v>85</v>
      </c>
      <c r="AV2122" s="13" t="s">
        <v>83</v>
      </c>
      <c r="AW2122" s="13" t="s">
        <v>34</v>
      </c>
      <c r="AX2122" s="13" t="s">
        <v>76</v>
      </c>
      <c r="AY2122" s="215" t="s">
        <v>175</v>
      </c>
    </row>
    <row r="2123" spans="1:65" s="14" customFormat="1" ht="11.25">
      <c r="B2123" s="216"/>
      <c r="C2123" s="217"/>
      <c r="D2123" s="207" t="s">
        <v>184</v>
      </c>
      <c r="E2123" s="218" t="s">
        <v>1</v>
      </c>
      <c r="F2123" s="219" t="s">
        <v>1981</v>
      </c>
      <c r="G2123" s="217"/>
      <c r="H2123" s="220">
        <v>4</v>
      </c>
      <c r="I2123" s="221"/>
      <c r="J2123" s="217"/>
      <c r="K2123" s="217"/>
      <c r="L2123" s="222"/>
      <c r="M2123" s="223"/>
      <c r="N2123" s="224"/>
      <c r="O2123" s="224"/>
      <c r="P2123" s="224"/>
      <c r="Q2123" s="224"/>
      <c r="R2123" s="224"/>
      <c r="S2123" s="224"/>
      <c r="T2123" s="225"/>
      <c r="AT2123" s="226" t="s">
        <v>184</v>
      </c>
      <c r="AU2123" s="226" t="s">
        <v>85</v>
      </c>
      <c r="AV2123" s="14" t="s">
        <v>85</v>
      </c>
      <c r="AW2123" s="14" t="s">
        <v>34</v>
      </c>
      <c r="AX2123" s="14" t="s">
        <v>76</v>
      </c>
      <c r="AY2123" s="226" t="s">
        <v>175</v>
      </c>
    </row>
    <row r="2124" spans="1:65" s="16" customFormat="1" ht="11.25">
      <c r="B2124" s="243"/>
      <c r="C2124" s="244"/>
      <c r="D2124" s="207" t="s">
        <v>184</v>
      </c>
      <c r="E2124" s="245" t="s">
        <v>1</v>
      </c>
      <c r="F2124" s="246" t="s">
        <v>291</v>
      </c>
      <c r="G2124" s="244"/>
      <c r="H2124" s="247">
        <v>8</v>
      </c>
      <c r="I2124" s="248"/>
      <c r="J2124" s="244"/>
      <c r="K2124" s="244"/>
      <c r="L2124" s="249"/>
      <c r="M2124" s="250"/>
      <c r="N2124" s="251"/>
      <c r="O2124" s="251"/>
      <c r="P2124" s="251"/>
      <c r="Q2124" s="251"/>
      <c r="R2124" s="251"/>
      <c r="S2124" s="251"/>
      <c r="T2124" s="252"/>
      <c r="AT2124" s="253" t="s">
        <v>184</v>
      </c>
      <c r="AU2124" s="253" t="s">
        <v>85</v>
      </c>
      <c r="AV2124" s="16" t="s">
        <v>182</v>
      </c>
      <c r="AW2124" s="16" t="s">
        <v>34</v>
      </c>
      <c r="AX2124" s="16" t="s">
        <v>83</v>
      </c>
      <c r="AY2124" s="253" t="s">
        <v>175</v>
      </c>
    </row>
    <row r="2125" spans="1:65" s="2" customFormat="1" ht="16.5" customHeight="1">
      <c r="A2125" s="35"/>
      <c r="B2125" s="36"/>
      <c r="C2125" s="192" t="s">
        <v>1982</v>
      </c>
      <c r="D2125" s="192" t="s">
        <v>178</v>
      </c>
      <c r="E2125" s="193" t="s">
        <v>1983</v>
      </c>
      <c r="F2125" s="194" t="s">
        <v>1984</v>
      </c>
      <c r="G2125" s="195" t="s">
        <v>251</v>
      </c>
      <c r="H2125" s="196">
        <v>23.42</v>
      </c>
      <c r="I2125" s="197"/>
      <c r="J2125" s="198">
        <f>ROUND(I2125*H2125,2)</f>
        <v>0</v>
      </c>
      <c r="K2125" s="194" t="s">
        <v>224</v>
      </c>
      <c r="L2125" s="40"/>
      <c r="M2125" s="199" t="s">
        <v>1</v>
      </c>
      <c r="N2125" s="200" t="s">
        <v>41</v>
      </c>
      <c r="O2125" s="72"/>
      <c r="P2125" s="201">
        <f>O2125*H2125</f>
        <v>0</v>
      </c>
      <c r="Q2125" s="201">
        <v>1.42E-3</v>
      </c>
      <c r="R2125" s="201">
        <f>Q2125*H2125</f>
        <v>3.3256400000000005E-2</v>
      </c>
      <c r="S2125" s="201">
        <v>0</v>
      </c>
      <c r="T2125" s="202">
        <f>S2125*H2125</f>
        <v>0</v>
      </c>
      <c r="U2125" s="35"/>
      <c r="V2125" s="35"/>
      <c r="W2125" s="35"/>
      <c r="X2125" s="35"/>
      <c r="Y2125" s="35"/>
      <c r="Z2125" s="35"/>
      <c r="AA2125" s="35"/>
      <c r="AB2125" s="35"/>
      <c r="AC2125" s="35"/>
      <c r="AD2125" s="35"/>
      <c r="AE2125" s="35"/>
      <c r="AR2125" s="203" t="s">
        <v>309</v>
      </c>
      <c r="AT2125" s="203" t="s">
        <v>178</v>
      </c>
      <c r="AU2125" s="203" t="s">
        <v>85</v>
      </c>
      <c r="AY2125" s="18" t="s">
        <v>175</v>
      </c>
      <c r="BE2125" s="204">
        <f>IF(N2125="základní",J2125,0)</f>
        <v>0</v>
      </c>
      <c r="BF2125" s="204">
        <f>IF(N2125="snížená",J2125,0)</f>
        <v>0</v>
      </c>
      <c r="BG2125" s="204">
        <f>IF(N2125="zákl. přenesená",J2125,0)</f>
        <v>0</v>
      </c>
      <c r="BH2125" s="204">
        <f>IF(N2125="sníž. přenesená",J2125,0)</f>
        <v>0</v>
      </c>
      <c r="BI2125" s="204">
        <f>IF(N2125="nulová",J2125,0)</f>
        <v>0</v>
      </c>
      <c r="BJ2125" s="18" t="s">
        <v>83</v>
      </c>
      <c r="BK2125" s="204">
        <f>ROUND(I2125*H2125,2)</f>
        <v>0</v>
      </c>
      <c r="BL2125" s="18" t="s">
        <v>309</v>
      </c>
      <c r="BM2125" s="203" t="s">
        <v>1985</v>
      </c>
    </row>
    <row r="2126" spans="1:65" s="2" customFormat="1" ht="11.25">
      <c r="A2126" s="35"/>
      <c r="B2126" s="36"/>
      <c r="C2126" s="37"/>
      <c r="D2126" s="227" t="s">
        <v>193</v>
      </c>
      <c r="E2126" s="37"/>
      <c r="F2126" s="228" t="s">
        <v>1986</v>
      </c>
      <c r="G2126" s="37"/>
      <c r="H2126" s="37"/>
      <c r="I2126" s="229"/>
      <c r="J2126" s="37"/>
      <c r="K2126" s="37"/>
      <c r="L2126" s="40"/>
      <c r="M2126" s="230"/>
      <c r="N2126" s="231"/>
      <c r="O2126" s="72"/>
      <c r="P2126" s="72"/>
      <c r="Q2126" s="72"/>
      <c r="R2126" s="72"/>
      <c r="S2126" s="72"/>
      <c r="T2126" s="73"/>
      <c r="U2126" s="35"/>
      <c r="V2126" s="35"/>
      <c r="W2126" s="35"/>
      <c r="X2126" s="35"/>
      <c r="Y2126" s="35"/>
      <c r="Z2126" s="35"/>
      <c r="AA2126" s="35"/>
      <c r="AB2126" s="35"/>
      <c r="AC2126" s="35"/>
      <c r="AD2126" s="35"/>
      <c r="AE2126" s="35"/>
      <c r="AT2126" s="18" t="s">
        <v>193</v>
      </c>
      <c r="AU2126" s="18" t="s">
        <v>85</v>
      </c>
    </row>
    <row r="2127" spans="1:65" s="13" customFormat="1" ht="22.5">
      <c r="B2127" s="205"/>
      <c r="C2127" s="206"/>
      <c r="D2127" s="207" t="s">
        <v>184</v>
      </c>
      <c r="E2127" s="208" t="s">
        <v>1</v>
      </c>
      <c r="F2127" s="209" t="s">
        <v>206</v>
      </c>
      <c r="G2127" s="206"/>
      <c r="H2127" s="208" t="s">
        <v>1</v>
      </c>
      <c r="I2127" s="210"/>
      <c r="J2127" s="206"/>
      <c r="K2127" s="206"/>
      <c r="L2127" s="211"/>
      <c r="M2127" s="212"/>
      <c r="N2127" s="213"/>
      <c r="O2127" s="213"/>
      <c r="P2127" s="213"/>
      <c r="Q2127" s="213"/>
      <c r="R2127" s="213"/>
      <c r="S2127" s="213"/>
      <c r="T2127" s="214"/>
      <c r="AT2127" s="215" t="s">
        <v>184</v>
      </c>
      <c r="AU2127" s="215" t="s">
        <v>85</v>
      </c>
      <c r="AV2127" s="13" t="s">
        <v>83</v>
      </c>
      <c r="AW2127" s="13" t="s">
        <v>34</v>
      </c>
      <c r="AX2127" s="13" t="s">
        <v>76</v>
      </c>
      <c r="AY2127" s="215" t="s">
        <v>175</v>
      </c>
    </row>
    <row r="2128" spans="1:65" s="13" customFormat="1" ht="11.25">
      <c r="B2128" s="205"/>
      <c r="C2128" s="206"/>
      <c r="D2128" s="207" t="s">
        <v>184</v>
      </c>
      <c r="E2128" s="208" t="s">
        <v>1</v>
      </c>
      <c r="F2128" s="209" t="s">
        <v>280</v>
      </c>
      <c r="G2128" s="206"/>
      <c r="H2128" s="208" t="s">
        <v>1</v>
      </c>
      <c r="I2128" s="210"/>
      <c r="J2128" s="206"/>
      <c r="K2128" s="206"/>
      <c r="L2128" s="211"/>
      <c r="M2128" s="212"/>
      <c r="N2128" s="213"/>
      <c r="O2128" s="213"/>
      <c r="P2128" s="213"/>
      <c r="Q2128" s="213"/>
      <c r="R2128" s="213"/>
      <c r="S2128" s="213"/>
      <c r="T2128" s="214"/>
      <c r="AT2128" s="215" t="s">
        <v>184</v>
      </c>
      <c r="AU2128" s="215" t="s">
        <v>85</v>
      </c>
      <c r="AV2128" s="13" t="s">
        <v>83</v>
      </c>
      <c r="AW2128" s="13" t="s">
        <v>34</v>
      </c>
      <c r="AX2128" s="13" t="s">
        <v>76</v>
      </c>
      <c r="AY2128" s="215" t="s">
        <v>175</v>
      </c>
    </row>
    <row r="2129" spans="1:65" s="13" customFormat="1" ht="11.25">
      <c r="B2129" s="205"/>
      <c r="C2129" s="206"/>
      <c r="D2129" s="207" t="s">
        <v>184</v>
      </c>
      <c r="E2129" s="208" t="s">
        <v>1</v>
      </c>
      <c r="F2129" s="209" t="s">
        <v>187</v>
      </c>
      <c r="G2129" s="206"/>
      <c r="H2129" s="208" t="s">
        <v>1</v>
      </c>
      <c r="I2129" s="210"/>
      <c r="J2129" s="206"/>
      <c r="K2129" s="206"/>
      <c r="L2129" s="211"/>
      <c r="M2129" s="212"/>
      <c r="N2129" s="213"/>
      <c r="O2129" s="213"/>
      <c r="P2129" s="213"/>
      <c r="Q2129" s="213"/>
      <c r="R2129" s="213"/>
      <c r="S2129" s="213"/>
      <c r="T2129" s="214"/>
      <c r="AT2129" s="215" t="s">
        <v>184</v>
      </c>
      <c r="AU2129" s="215" t="s">
        <v>85</v>
      </c>
      <c r="AV2129" s="13" t="s">
        <v>83</v>
      </c>
      <c r="AW2129" s="13" t="s">
        <v>34</v>
      </c>
      <c r="AX2129" s="13" t="s">
        <v>76</v>
      </c>
      <c r="AY2129" s="215" t="s">
        <v>175</v>
      </c>
    </row>
    <row r="2130" spans="1:65" s="13" customFormat="1" ht="11.25">
      <c r="B2130" s="205"/>
      <c r="C2130" s="206"/>
      <c r="D2130" s="207" t="s">
        <v>184</v>
      </c>
      <c r="E2130" s="208" t="s">
        <v>1</v>
      </c>
      <c r="F2130" s="209" t="s">
        <v>1956</v>
      </c>
      <c r="G2130" s="206"/>
      <c r="H2130" s="208" t="s">
        <v>1</v>
      </c>
      <c r="I2130" s="210"/>
      <c r="J2130" s="206"/>
      <c r="K2130" s="206"/>
      <c r="L2130" s="211"/>
      <c r="M2130" s="212"/>
      <c r="N2130" s="213"/>
      <c r="O2130" s="213"/>
      <c r="P2130" s="213"/>
      <c r="Q2130" s="213"/>
      <c r="R2130" s="213"/>
      <c r="S2130" s="213"/>
      <c r="T2130" s="214"/>
      <c r="AT2130" s="215" t="s">
        <v>184</v>
      </c>
      <c r="AU2130" s="215" t="s">
        <v>85</v>
      </c>
      <c r="AV2130" s="13" t="s">
        <v>83</v>
      </c>
      <c r="AW2130" s="13" t="s">
        <v>34</v>
      </c>
      <c r="AX2130" s="13" t="s">
        <v>76</v>
      </c>
      <c r="AY2130" s="215" t="s">
        <v>175</v>
      </c>
    </row>
    <row r="2131" spans="1:65" s="13" customFormat="1" ht="11.25">
      <c r="B2131" s="205"/>
      <c r="C2131" s="206"/>
      <c r="D2131" s="207" t="s">
        <v>184</v>
      </c>
      <c r="E2131" s="208" t="s">
        <v>1</v>
      </c>
      <c r="F2131" s="209" t="s">
        <v>402</v>
      </c>
      <c r="G2131" s="206"/>
      <c r="H2131" s="208" t="s">
        <v>1</v>
      </c>
      <c r="I2131" s="210"/>
      <c r="J2131" s="206"/>
      <c r="K2131" s="206"/>
      <c r="L2131" s="211"/>
      <c r="M2131" s="212"/>
      <c r="N2131" s="213"/>
      <c r="O2131" s="213"/>
      <c r="P2131" s="213"/>
      <c r="Q2131" s="213"/>
      <c r="R2131" s="213"/>
      <c r="S2131" s="213"/>
      <c r="T2131" s="214"/>
      <c r="AT2131" s="215" t="s">
        <v>184</v>
      </c>
      <c r="AU2131" s="215" t="s">
        <v>85</v>
      </c>
      <c r="AV2131" s="13" t="s">
        <v>83</v>
      </c>
      <c r="AW2131" s="13" t="s">
        <v>34</v>
      </c>
      <c r="AX2131" s="13" t="s">
        <v>76</v>
      </c>
      <c r="AY2131" s="215" t="s">
        <v>175</v>
      </c>
    </row>
    <row r="2132" spans="1:65" s="14" customFormat="1" ht="11.25">
      <c r="B2132" s="216"/>
      <c r="C2132" s="217"/>
      <c r="D2132" s="207" t="s">
        <v>184</v>
      </c>
      <c r="E2132" s="218" t="s">
        <v>1</v>
      </c>
      <c r="F2132" s="219" t="s">
        <v>1987</v>
      </c>
      <c r="G2132" s="217"/>
      <c r="H2132" s="220">
        <v>10</v>
      </c>
      <c r="I2132" s="221"/>
      <c r="J2132" s="217"/>
      <c r="K2132" s="217"/>
      <c r="L2132" s="222"/>
      <c r="M2132" s="223"/>
      <c r="N2132" s="224"/>
      <c r="O2132" s="224"/>
      <c r="P2132" s="224"/>
      <c r="Q2132" s="224"/>
      <c r="R2132" s="224"/>
      <c r="S2132" s="224"/>
      <c r="T2132" s="225"/>
      <c r="AT2132" s="226" t="s">
        <v>184</v>
      </c>
      <c r="AU2132" s="226" t="s">
        <v>85</v>
      </c>
      <c r="AV2132" s="14" t="s">
        <v>85</v>
      </c>
      <c r="AW2132" s="14" t="s">
        <v>34</v>
      </c>
      <c r="AX2132" s="14" t="s">
        <v>76</v>
      </c>
      <c r="AY2132" s="226" t="s">
        <v>175</v>
      </c>
    </row>
    <row r="2133" spans="1:65" s="13" customFormat="1" ht="11.25">
      <c r="B2133" s="205"/>
      <c r="C2133" s="206"/>
      <c r="D2133" s="207" t="s">
        <v>184</v>
      </c>
      <c r="E2133" s="208" t="s">
        <v>1</v>
      </c>
      <c r="F2133" s="209" t="s">
        <v>406</v>
      </c>
      <c r="G2133" s="206"/>
      <c r="H2133" s="208" t="s">
        <v>1</v>
      </c>
      <c r="I2133" s="210"/>
      <c r="J2133" s="206"/>
      <c r="K2133" s="206"/>
      <c r="L2133" s="211"/>
      <c r="M2133" s="212"/>
      <c r="N2133" s="213"/>
      <c r="O2133" s="213"/>
      <c r="P2133" s="213"/>
      <c r="Q2133" s="213"/>
      <c r="R2133" s="213"/>
      <c r="S2133" s="213"/>
      <c r="T2133" s="214"/>
      <c r="AT2133" s="215" t="s">
        <v>184</v>
      </c>
      <c r="AU2133" s="215" t="s">
        <v>85</v>
      </c>
      <c r="AV2133" s="13" t="s">
        <v>83</v>
      </c>
      <c r="AW2133" s="13" t="s">
        <v>34</v>
      </c>
      <c r="AX2133" s="13" t="s">
        <v>76</v>
      </c>
      <c r="AY2133" s="215" t="s">
        <v>175</v>
      </c>
    </row>
    <row r="2134" spans="1:65" s="14" customFormat="1" ht="11.25">
      <c r="B2134" s="216"/>
      <c r="C2134" s="217"/>
      <c r="D2134" s="207" t="s">
        <v>184</v>
      </c>
      <c r="E2134" s="218" t="s">
        <v>1</v>
      </c>
      <c r="F2134" s="219" t="s">
        <v>1988</v>
      </c>
      <c r="G2134" s="217"/>
      <c r="H2134" s="220">
        <v>13.42</v>
      </c>
      <c r="I2134" s="221"/>
      <c r="J2134" s="217"/>
      <c r="K2134" s="217"/>
      <c r="L2134" s="222"/>
      <c r="M2134" s="223"/>
      <c r="N2134" s="224"/>
      <c r="O2134" s="224"/>
      <c r="P2134" s="224"/>
      <c r="Q2134" s="224"/>
      <c r="R2134" s="224"/>
      <c r="S2134" s="224"/>
      <c r="T2134" s="225"/>
      <c r="AT2134" s="226" t="s">
        <v>184</v>
      </c>
      <c r="AU2134" s="226" t="s">
        <v>85</v>
      </c>
      <c r="AV2134" s="14" t="s">
        <v>85</v>
      </c>
      <c r="AW2134" s="14" t="s">
        <v>34</v>
      </c>
      <c r="AX2134" s="14" t="s">
        <v>76</v>
      </c>
      <c r="AY2134" s="226" t="s">
        <v>175</v>
      </c>
    </row>
    <row r="2135" spans="1:65" s="16" customFormat="1" ht="11.25">
      <c r="B2135" s="243"/>
      <c r="C2135" s="244"/>
      <c r="D2135" s="207" t="s">
        <v>184</v>
      </c>
      <c r="E2135" s="245" t="s">
        <v>1</v>
      </c>
      <c r="F2135" s="246" t="s">
        <v>291</v>
      </c>
      <c r="G2135" s="244"/>
      <c r="H2135" s="247">
        <v>23.42</v>
      </c>
      <c r="I2135" s="248"/>
      <c r="J2135" s="244"/>
      <c r="K2135" s="244"/>
      <c r="L2135" s="249"/>
      <c r="M2135" s="250"/>
      <c r="N2135" s="251"/>
      <c r="O2135" s="251"/>
      <c r="P2135" s="251"/>
      <c r="Q2135" s="251"/>
      <c r="R2135" s="251"/>
      <c r="S2135" s="251"/>
      <c r="T2135" s="252"/>
      <c r="AT2135" s="253" t="s">
        <v>184</v>
      </c>
      <c r="AU2135" s="253" t="s">
        <v>85</v>
      </c>
      <c r="AV2135" s="16" t="s">
        <v>182</v>
      </c>
      <c r="AW2135" s="16" t="s">
        <v>34</v>
      </c>
      <c r="AX2135" s="16" t="s">
        <v>83</v>
      </c>
      <c r="AY2135" s="253" t="s">
        <v>175</v>
      </c>
    </row>
    <row r="2136" spans="1:65" s="2" customFormat="1" ht="24.2" customHeight="1">
      <c r="A2136" s="35"/>
      <c r="B2136" s="36"/>
      <c r="C2136" s="192" t="s">
        <v>1989</v>
      </c>
      <c r="D2136" s="192" t="s">
        <v>178</v>
      </c>
      <c r="E2136" s="193" t="s">
        <v>1990</v>
      </c>
      <c r="F2136" s="194" t="s">
        <v>1991</v>
      </c>
      <c r="G2136" s="195" t="s">
        <v>233</v>
      </c>
      <c r="H2136" s="196">
        <v>1.381</v>
      </c>
      <c r="I2136" s="197"/>
      <c r="J2136" s="198">
        <f>ROUND(I2136*H2136,2)</f>
        <v>0</v>
      </c>
      <c r="K2136" s="194" t="s">
        <v>224</v>
      </c>
      <c r="L2136" s="40"/>
      <c r="M2136" s="199" t="s">
        <v>1</v>
      </c>
      <c r="N2136" s="200" t="s">
        <v>41</v>
      </c>
      <c r="O2136" s="72"/>
      <c r="P2136" s="201">
        <f>O2136*H2136</f>
        <v>0</v>
      </c>
      <c r="Q2136" s="201">
        <v>0</v>
      </c>
      <c r="R2136" s="201">
        <f>Q2136*H2136</f>
        <v>0</v>
      </c>
      <c r="S2136" s="201">
        <v>0</v>
      </c>
      <c r="T2136" s="202">
        <f>S2136*H2136</f>
        <v>0</v>
      </c>
      <c r="U2136" s="35"/>
      <c r="V2136" s="35"/>
      <c r="W2136" s="35"/>
      <c r="X2136" s="35"/>
      <c r="Y2136" s="35"/>
      <c r="Z2136" s="35"/>
      <c r="AA2136" s="35"/>
      <c r="AB2136" s="35"/>
      <c r="AC2136" s="35"/>
      <c r="AD2136" s="35"/>
      <c r="AE2136" s="35"/>
      <c r="AR2136" s="203" t="s">
        <v>309</v>
      </c>
      <c r="AT2136" s="203" t="s">
        <v>178</v>
      </c>
      <c r="AU2136" s="203" t="s">
        <v>85</v>
      </c>
      <c r="AY2136" s="18" t="s">
        <v>175</v>
      </c>
      <c r="BE2136" s="204">
        <f>IF(N2136="základní",J2136,0)</f>
        <v>0</v>
      </c>
      <c r="BF2136" s="204">
        <f>IF(N2136="snížená",J2136,0)</f>
        <v>0</v>
      </c>
      <c r="BG2136" s="204">
        <f>IF(N2136="zákl. přenesená",J2136,0)</f>
        <v>0</v>
      </c>
      <c r="BH2136" s="204">
        <f>IF(N2136="sníž. přenesená",J2136,0)</f>
        <v>0</v>
      </c>
      <c r="BI2136" s="204">
        <f>IF(N2136="nulová",J2136,0)</f>
        <v>0</v>
      </c>
      <c r="BJ2136" s="18" t="s">
        <v>83</v>
      </c>
      <c r="BK2136" s="204">
        <f>ROUND(I2136*H2136,2)</f>
        <v>0</v>
      </c>
      <c r="BL2136" s="18" t="s">
        <v>309</v>
      </c>
      <c r="BM2136" s="203" t="s">
        <v>1992</v>
      </c>
    </row>
    <row r="2137" spans="1:65" s="2" customFormat="1" ht="11.25">
      <c r="A2137" s="35"/>
      <c r="B2137" s="36"/>
      <c r="C2137" s="37"/>
      <c r="D2137" s="227" t="s">
        <v>193</v>
      </c>
      <c r="E2137" s="37"/>
      <c r="F2137" s="228" t="s">
        <v>1993</v>
      </c>
      <c r="G2137" s="37"/>
      <c r="H2137" s="37"/>
      <c r="I2137" s="229"/>
      <c r="J2137" s="37"/>
      <c r="K2137" s="37"/>
      <c r="L2137" s="40"/>
      <c r="M2137" s="230"/>
      <c r="N2137" s="231"/>
      <c r="O2137" s="72"/>
      <c r="P2137" s="72"/>
      <c r="Q2137" s="72"/>
      <c r="R2137" s="72"/>
      <c r="S2137" s="72"/>
      <c r="T2137" s="73"/>
      <c r="U2137" s="35"/>
      <c r="V2137" s="35"/>
      <c r="W2137" s="35"/>
      <c r="X2137" s="35"/>
      <c r="Y2137" s="35"/>
      <c r="Z2137" s="35"/>
      <c r="AA2137" s="35"/>
      <c r="AB2137" s="35"/>
      <c r="AC2137" s="35"/>
      <c r="AD2137" s="35"/>
      <c r="AE2137" s="35"/>
      <c r="AT2137" s="18" t="s">
        <v>193</v>
      </c>
      <c r="AU2137" s="18" t="s">
        <v>85</v>
      </c>
    </row>
    <row r="2138" spans="1:65" s="12" customFormat="1" ht="22.9" customHeight="1">
      <c r="B2138" s="176"/>
      <c r="C2138" s="177"/>
      <c r="D2138" s="178" t="s">
        <v>75</v>
      </c>
      <c r="E2138" s="190" t="s">
        <v>1994</v>
      </c>
      <c r="F2138" s="190" t="s">
        <v>1995</v>
      </c>
      <c r="G2138" s="177"/>
      <c r="H2138" s="177"/>
      <c r="I2138" s="180"/>
      <c r="J2138" s="191">
        <f>BK2138</f>
        <v>0</v>
      </c>
      <c r="K2138" s="177"/>
      <c r="L2138" s="182"/>
      <c r="M2138" s="183"/>
      <c r="N2138" s="184"/>
      <c r="O2138" s="184"/>
      <c r="P2138" s="185">
        <f>SUM(P2139:P2440)</f>
        <v>0</v>
      </c>
      <c r="Q2138" s="184"/>
      <c r="R2138" s="185">
        <f>SUM(R2139:R2440)</f>
        <v>3.1733592799999997</v>
      </c>
      <c r="S2138" s="184"/>
      <c r="T2138" s="186">
        <f>SUM(T2139:T2440)</f>
        <v>0</v>
      </c>
      <c r="AR2138" s="187" t="s">
        <v>85</v>
      </c>
      <c r="AT2138" s="188" t="s">
        <v>75</v>
      </c>
      <c r="AU2138" s="188" t="s">
        <v>83</v>
      </c>
      <c r="AY2138" s="187" t="s">
        <v>175</v>
      </c>
      <c r="BK2138" s="189">
        <f>SUM(BK2139:BK2440)</f>
        <v>0</v>
      </c>
    </row>
    <row r="2139" spans="1:65" s="2" customFormat="1" ht="16.5" customHeight="1">
      <c r="A2139" s="35"/>
      <c r="B2139" s="36"/>
      <c r="C2139" s="192" t="s">
        <v>1996</v>
      </c>
      <c r="D2139" s="192" t="s">
        <v>178</v>
      </c>
      <c r="E2139" s="193" t="s">
        <v>1997</v>
      </c>
      <c r="F2139" s="194" t="s">
        <v>1998</v>
      </c>
      <c r="G2139" s="195" t="s">
        <v>242</v>
      </c>
      <c r="H2139" s="196">
        <v>213.8</v>
      </c>
      <c r="I2139" s="197"/>
      <c r="J2139" s="198">
        <f>ROUND(I2139*H2139,2)</f>
        <v>0</v>
      </c>
      <c r="K2139" s="194" t="s">
        <v>224</v>
      </c>
      <c r="L2139" s="40"/>
      <c r="M2139" s="199" t="s">
        <v>1</v>
      </c>
      <c r="N2139" s="200" t="s">
        <v>41</v>
      </c>
      <c r="O2139" s="72"/>
      <c r="P2139" s="201">
        <f>O2139*H2139</f>
        <v>0</v>
      </c>
      <c r="Q2139" s="201">
        <v>0</v>
      </c>
      <c r="R2139" s="201">
        <f>Q2139*H2139</f>
        <v>0</v>
      </c>
      <c r="S2139" s="201">
        <v>0</v>
      </c>
      <c r="T2139" s="202">
        <f>S2139*H2139</f>
        <v>0</v>
      </c>
      <c r="U2139" s="35"/>
      <c r="V2139" s="35"/>
      <c r="W2139" s="35"/>
      <c r="X2139" s="35"/>
      <c r="Y2139" s="35"/>
      <c r="Z2139" s="35"/>
      <c r="AA2139" s="35"/>
      <c r="AB2139" s="35"/>
      <c r="AC2139" s="35"/>
      <c r="AD2139" s="35"/>
      <c r="AE2139" s="35"/>
      <c r="AR2139" s="203" t="s">
        <v>309</v>
      </c>
      <c r="AT2139" s="203" t="s">
        <v>178</v>
      </c>
      <c r="AU2139" s="203" t="s">
        <v>85</v>
      </c>
      <c r="AY2139" s="18" t="s">
        <v>175</v>
      </c>
      <c r="BE2139" s="204">
        <f>IF(N2139="základní",J2139,0)</f>
        <v>0</v>
      </c>
      <c r="BF2139" s="204">
        <f>IF(N2139="snížená",J2139,0)</f>
        <v>0</v>
      </c>
      <c r="BG2139" s="204">
        <f>IF(N2139="zákl. přenesená",J2139,0)</f>
        <v>0</v>
      </c>
      <c r="BH2139" s="204">
        <f>IF(N2139="sníž. přenesená",J2139,0)</f>
        <v>0</v>
      </c>
      <c r="BI2139" s="204">
        <f>IF(N2139="nulová",J2139,0)</f>
        <v>0</v>
      </c>
      <c r="BJ2139" s="18" t="s">
        <v>83</v>
      </c>
      <c r="BK2139" s="204">
        <f>ROUND(I2139*H2139,2)</f>
        <v>0</v>
      </c>
      <c r="BL2139" s="18" t="s">
        <v>309</v>
      </c>
      <c r="BM2139" s="203" t="s">
        <v>1999</v>
      </c>
    </row>
    <row r="2140" spans="1:65" s="2" customFormat="1" ht="11.25">
      <c r="A2140" s="35"/>
      <c r="B2140" s="36"/>
      <c r="C2140" s="37"/>
      <c r="D2140" s="227" t="s">
        <v>193</v>
      </c>
      <c r="E2140" s="37"/>
      <c r="F2140" s="228" t="s">
        <v>2000</v>
      </c>
      <c r="G2140" s="37"/>
      <c r="H2140" s="37"/>
      <c r="I2140" s="229"/>
      <c r="J2140" s="37"/>
      <c r="K2140" s="37"/>
      <c r="L2140" s="40"/>
      <c r="M2140" s="230"/>
      <c r="N2140" s="231"/>
      <c r="O2140" s="72"/>
      <c r="P2140" s="72"/>
      <c r="Q2140" s="72"/>
      <c r="R2140" s="72"/>
      <c r="S2140" s="72"/>
      <c r="T2140" s="73"/>
      <c r="U2140" s="35"/>
      <c r="V2140" s="35"/>
      <c r="W2140" s="35"/>
      <c r="X2140" s="35"/>
      <c r="Y2140" s="35"/>
      <c r="Z2140" s="35"/>
      <c r="AA2140" s="35"/>
      <c r="AB2140" s="35"/>
      <c r="AC2140" s="35"/>
      <c r="AD2140" s="35"/>
      <c r="AE2140" s="35"/>
      <c r="AT2140" s="18" t="s">
        <v>193</v>
      </c>
      <c r="AU2140" s="18" t="s">
        <v>85</v>
      </c>
    </row>
    <row r="2141" spans="1:65" s="13" customFormat="1" ht="22.5">
      <c r="B2141" s="205"/>
      <c r="C2141" s="206"/>
      <c r="D2141" s="207" t="s">
        <v>184</v>
      </c>
      <c r="E2141" s="208" t="s">
        <v>1</v>
      </c>
      <c r="F2141" s="209" t="s">
        <v>206</v>
      </c>
      <c r="G2141" s="206"/>
      <c r="H2141" s="208" t="s">
        <v>1</v>
      </c>
      <c r="I2141" s="210"/>
      <c r="J2141" s="206"/>
      <c r="K2141" s="206"/>
      <c r="L2141" s="211"/>
      <c r="M2141" s="212"/>
      <c r="N2141" s="213"/>
      <c r="O2141" s="213"/>
      <c r="P2141" s="213"/>
      <c r="Q2141" s="213"/>
      <c r="R2141" s="213"/>
      <c r="S2141" s="213"/>
      <c r="T2141" s="214"/>
      <c r="AT2141" s="215" t="s">
        <v>184</v>
      </c>
      <c r="AU2141" s="215" t="s">
        <v>85</v>
      </c>
      <c r="AV2141" s="13" t="s">
        <v>83</v>
      </c>
      <c r="AW2141" s="13" t="s">
        <v>34</v>
      </c>
      <c r="AX2141" s="13" t="s">
        <v>76</v>
      </c>
      <c r="AY2141" s="215" t="s">
        <v>175</v>
      </c>
    </row>
    <row r="2142" spans="1:65" s="13" customFormat="1" ht="11.25">
      <c r="B2142" s="205"/>
      <c r="C2142" s="206"/>
      <c r="D2142" s="207" t="s">
        <v>184</v>
      </c>
      <c r="E2142" s="208" t="s">
        <v>1</v>
      </c>
      <c r="F2142" s="209" t="s">
        <v>280</v>
      </c>
      <c r="G2142" s="206"/>
      <c r="H2142" s="208" t="s">
        <v>1</v>
      </c>
      <c r="I2142" s="210"/>
      <c r="J2142" s="206"/>
      <c r="K2142" s="206"/>
      <c r="L2142" s="211"/>
      <c r="M2142" s="212"/>
      <c r="N2142" s="213"/>
      <c r="O2142" s="213"/>
      <c r="P2142" s="213"/>
      <c r="Q2142" s="213"/>
      <c r="R2142" s="213"/>
      <c r="S2142" s="213"/>
      <c r="T2142" s="214"/>
      <c r="AT2142" s="215" t="s">
        <v>184</v>
      </c>
      <c r="AU2142" s="215" t="s">
        <v>85</v>
      </c>
      <c r="AV2142" s="13" t="s">
        <v>83</v>
      </c>
      <c r="AW2142" s="13" t="s">
        <v>34</v>
      </c>
      <c r="AX2142" s="13" t="s">
        <v>76</v>
      </c>
      <c r="AY2142" s="215" t="s">
        <v>175</v>
      </c>
    </row>
    <row r="2143" spans="1:65" s="13" customFormat="1" ht="11.25">
      <c r="B2143" s="205"/>
      <c r="C2143" s="206"/>
      <c r="D2143" s="207" t="s">
        <v>184</v>
      </c>
      <c r="E2143" s="208" t="s">
        <v>1</v>
      </c>
      <c r="F2143" s="209" t="s">
        <v>187</v>
      </c>
      <c r="G2143" s="206"/>
      <c r="H2143" s="208" t="s">
        <v>1</v>
      </c>
      <c r="I2143" s="210"/>
      <c r="J2143" s="206"/>
      <c r="K2143" s="206"/>
      <c r="L2143" s="211"/>
      <c r="M2143" s="212"/>
      <c r="N2143" s="213"/>
      <c r="O2143" s="213"/>
      <c r="P2143" s="213"/>
      <c r="Q2143" s="213"/>
      <c r="R2143" s="213"/>
      <c r="S2143" s="213"/>
      <c r="T2143" s="214"/>
      <c r="AT2143" s="215" t="s">
        <v>184</v>
      </c>
      <c r="AU2143" s="215" t="s">
        <v>85</v>
      </c>
      <c r="AV2143" s="13" t="s">
        <v>83</v>
      </c>
      <c r="AW2143" s="13" t="s">
        <v>34</v>
      </c>
      <c r="AX2143" s="13" t="s">
        <v>76</v>
      </c>
      <c r="AY2143" s="215" t="s">
        <v>175</v>
      </c>
    </row>
    <row r="2144" spans="1:65" s="13" customFormat="1" ht="11.25">
      <c r="B2144" s="205"/>
      <c r="C2144" s="206"/>
      <c r="D2144" s="207" t="s">
        <v>184</v>
      </c>
      <c r="E2144" s="208" t="s">
        <v>1</v>
      </c>
      <c r="F2144" s="209" t="s">
        <v>2001</v>
      </c>
      <c r="G2144" s="206"/>
      <c r="H2144" s="208" t="s">
        <v>1</v>
      </c>
      <c r="I2144" s="210"/>
      <c r="J2144" s="206"/>
      <c r="K2144" s="206"/>
      <c r="L2144" s="211"/>
      <c r="M2144" s="212"/>
      <c r="N2144" s="213"/>
      <c r="O2144" s="213"/>
      <c r="P2144" s="213"/>
      <c r="Q2144" s="213"/>
      <c r="R2144" s="213"/>
      <c r="S2144" s="213"/>
      <c r="T2144" s="214"/>
      <c r="AT2144" s="215" t="s">
        <v>184</v>
      </c>
      <c r="AU2144" s="215" t="s">
        <v>85</v>
      </c>
      <c r="AV2144" s="13" t="s">
        <v>83</v>
      </c>
      <c r="AW2144" s="13" t="s">
        <v>34</v>
      </c>
      <c r="AX2144" s="13" t="s">
        <v>76</v>
      </c>
      <c r="AY2144" s="215" t="s">
        <v>175</v>
      </c>
    </row>
    <row r="2145" spans="2:51" s="13" customFormat="1" ht="11.25">
      <c r="B2145" s="205"/>
      <c r="C2145" s="206"/>
      <c r="D2145" s="207" t="s">
        <v>184</v>
      </c>
      <c r="E2145" s="208" t="s">
        <v>1</v>
      </c>
      <c r="F2145" s="209" t="s">
        <v>376</v>
      </c>
      <c r="G2145" s="206"/>
      <c r="H2145" s="208" t="s">
        <v>1</v>
      </c>
      <c r="I2145" s="210"/>
      <c r="J2145" s="206"/>
      <c r="K2145" s="206"/>
      <c r="L2145" s="211"/>
      <c r="M2145" s="212"/>
      <c r="N2145" s="213"/>
      <c r="O2145" s="213"/>
      <c r="P2145" s="213"/>
      <c r="Q2145" s="213"/>
      <c r="R2145" s="213"/>
      <c r="S2145" s="213"/>
      <c r="T2145" s="214"/>
      <c r="AT2145" s="215" t="s">
        <v>184</v>
      </c>
      <c r="AU2145" s="215" t="s">
        <v>85</v>
      </c>
      <c r="AV2145" s="13" t="s">
        <v>83</v>
      </c>
      <c r="AW2145" s="13" t="s">
        <v>34</v>
      </c>
      <c r="AX2145" s="13" t="s">
        <v>76</v>
      </c>
      <c r="AY2145" s="215" t="s">
        <v>175</v>
      </c>
    </row>
    <row r="2146" spans="2:51" s="14" customFormat="1" ht="11.25">
      <c r="B2146" s="216"/>
      <c r="C2146" s="217"/>
      <c r="D2146" s="207" t="s">
        <v>184</v>
      </c>
      <c r="E2146" s="218" t="s">
        <v>1</v>
      </c>
      <c r="F2146" s="219" t="s">
        <v>424</v>
      </c>
      <c r="G2146" s="217"/>
      <c r="H2146" s="220">
        <v>4.05</v>
      </c>
      <c r="I2146" s="221"/>
      <c r="J2146" s="217"/>
      <c r="K2146" s="217"/>
      <c r="L2146" s="222"/>
      <c r="M2146" s="223"/>
      <c r="N2146" s="224"/>
      <c r="O2146" s="224"/>
      <c r="P2146" s="224"/>
      <c r="Q2146" s="224"/>
      <c r="R2146" s="224"/>
      <c r="S2146" s="224"/>
      <c r="T2146" s="225"/>
      <c r="AT2146" s="226" t="s">
        <v>184</v>
      </c>
      <c r="AU2146" s="226" t="s">
        <v>85</v>
      </c>
      <c r="AV2146" s="14" t="s">
        <v>85</v>
      </c>
      <c r="AW2146" s="14" t="s">
        <v>34</v>
      </c>
      <c r="AX2146" s="14" t="s">
        <v>76</v>
      </c>
      <c r="AY2146" s="226" t="s">
        <v>175</v>
      </c>
    </row>
    <row r="2147" spans="2:51" s="14" customFormat="1" ht="11.25">
      <c r="B2147" s="216"/>
      <c r="C2147" s="217"/>
      <c r="D2147" s="207" t="s">
        <v>184</v>
      </c>
      <c r="E2147" s="218" t="s">
        <v>1</v>
      </c>
      <c r="F2147" s="219" t="s">
        <v>425</v>
      </c>
      <c r="G2147" s="217"/>
      <c r="H2147" s="220">
        <v>10.4</v>
      </c>
      <c r="I2147" s="221"/>
      <c r="J2147" s="217"/>
      <c r="K2147" s="217"/>
      <c r="L2147" s="222"/>
      <c r="M2147" s="223"/>
      <c r="N2147" s="224"/>
      <c r="O2147" s="224"/>
      <c r="P2147" s="224"/>
      <c r="Q2147" s="224"/>
      <c r="R2147" s="224"/>
      <c r="S2147" s="224"/>
      <c r="T2147" s="225"/>
      <c r="AT2147" s="226" t="s">
        <v>184</v>
      </c>
      <c r="AU2147" s="226" t="s">
        <v>85</v>
      </c>
      <c r="AV2147" s="14" t="s">
        <v>85</v>
      </c>
      <c r="AW2147" s="14" t="s">
        <v>34</v>
      </c>
      <c r="AX2147" s="14" t="s">
        <v>76</v>
      </c>
      <c r="AY2147" s="226" t="s">
        <v>175</v>
      </c>
    </row>
    <row r="2148" spans="2:51" s="14" customFormat="1" ht="11.25">
      <c r="B2148" s="216"/>
      <c r="C2148" s="217"/>
      <c r="D2148" s="207" t="s">
        <v>184</v>
      </c>
      <c r="E2148" s="218" t="s">
        <v>1</v>
      </c>
      <c r="F2148" s="219" t="s">
        <v>426</v>
      </c>
      <c r="G2148" s="217"/>
      <c r="H2148" s="220">
        <v>19.7</v>
      </c>
      <c r="I2148" s="221"/>
      <c r="J2148" s="217"/>
      <c r="K2148" s="217"/>
      <c r="L2148" s="222"/>
      <c r="M2148" s="223"/>
      <c r="N2148" s="224"/>
      <c r="O2148" s="224"/>
      <c r="P2148" s="224"/>
      <c r="Q2148" s="224"/>
      <c r="R2148" s="224"/>
      <c r="S2148" s="224"/>
      <c r="T2148" s="225"/>
      <c r="AT2148" s="226" t="s">
        <v>184</v>
      </c>
      <c r="AU2148" s="226" t="s">
        <v>85</v>
      </c>
      <c r="AV2148" s="14" t="s">
        <v>85</v>
      </c>
      <c r="AW2148" s="14" t="s">
        <v>34</v>
      </c>
      <c r="AX2148" s="14" t="s">
        <v>76</v>
      </c>
      <c r="AY2148" s="226" t="s">
        <v>175</v>
      </c>
    </row>
    <row r="2149" spans="2:51" s="14" customFormat="1" ht="11.25">
      <c r="B2149" s="216"/>
      <c r="C2149" s="217"/>
      <c r="D2149" s="207" t="s">
        <v>184</v>
      </c>
      <c r="E2149" s="218" t="s">
        <v>1</v>
      </c>
      <c r="F2149" s="219" t="s">
        <v>427</v>
      </c>
      <c r="G2149" s="217"/>
      <c r="H2149" s="220">
        <v>4.2</v>
      </c>
      <c r="I2149" s="221"/>
      <c r="J2149" s="217"/>
      <c r="K2149" s="217"/>
      <c r="L2149" s="222"/>
      <c r="M2149" s="223"/>
      <c r="N2149" s="224"/>
      <c r="O2149" s="224"/>
      <c r="P2149" s="224"/>
      <c r="Q2149" s="224"/>
      <c r="R2149" s="224"/>
      <c r="S2149" s="224"/>
      <c r="T2149" s="225"/>
      <c r="AT2149" s="226" t="s">
        <v>184</v>
      </c>
      <c r="AU2149" s="226" t="s">
        <v>85</v>
      </c>
      <c r="AV2149" s="14" t="s">
        <v>85</v>
      </c>
      <c r="AW2149" s="14" t="s">
        <v>34</v>
      </c>
      <c r="AX2149" s="14" t="s">
        <v>76</v>
      </c>
      <c r="AY2149" s="226" t="s">
        <v>175</v>
      </c>
    </row>
    <row r="2150" spans="2:51" s="14" customFormat="1" ht="11.25">
      <c r="B2150" s="216"/>
      <c r="C2150" s="217"/>
      <c r="D2150" s="207" t="s">
        <v>184</v>
      </c>
      <c r="E2150" s="218" t="s">
        <v>1</v>
      </c>
      <c r="F2150" s="219" t="s">
        <v>428</v>
      </c>
      <c r="G2150" s="217"/>
      <c r="H2150" s="220">
        <v>14.25</v>
      </c>
      <c r="I2150" s="221"/>
      <c r="J2150" s="217"/>
      <c r="K2150" s="217"/>
      <c r="L2150" s="222"/>
      <c r="M2150" s="223"/>
      <c r="N2150" s="224"/>
      <c r="O2150" s="224"/>
      <c r="P2150" s="224"/>
      <c r="Q2150" s="224"/>
      <c r="R2150" s="224"/>
      <c r="S2150" s="224"/>
      <c r="T2150" s="225"/>
      <c r="AT2150" s="226" t="s">
        <v>184</v>
      </c>
      <c r="AU2150" s="226" t="s">
        <v>85</v>
      </c>
      <c r="AV2150" s="14" t="s">
        <v>85</v>
      </c>
      <c r="AW2150" s="14" t="s">
        <v>34</v>
      </c>
      <c r="AX2150" s="14" t="s">
        <v>76</v>
      </c>
      <c r="AY2150" s="226" t="s">
        <v>175</v>
      </c>
    </row>
    <row r="2151" spans="2:51" s="15" customFormat="1" ht="11.25">
      <c r="B2151" s="232"/>
      <c r="C2151" s="233"/>
      <c r="D2151" s="207" t="s">
        <v>184</v>
      </c>
      <c r="E2151" s="234" t="s">
        <v>1</v>
      </c>
      <c r="F2151" s="235" t="s">
        <v>290</v>
      </c>
      <c r="G2151" s="233"/>
      <c r="H2151" s="236">
        <v>52.6</v>
      </c>
      <c r="I2151" s="237"/>
      <c r="J2151" s="233"/>
      <c r="K2151" s="233"/>
      <c r="L2151" s="238"/>
      <c r="M2151" s="239"/>
      <c r="N2151" s="240"/>
      <c r="O2151" s="240"/>
      <c r="P2151" s="240"/>
      <c r="Q2151" s="240"/>
      <c r="R2151" s="240"/>
      <c r="S2151" s="240"/>
      <c r="T2151" s="241"/>
      <c r="AT2151" s="242" t="s">
        <v>184</v>
      </c>
      <c r="AU2151" s="242" t="s">
        <v>85</v>
      </c>
      <c r="AV2151" s="15" t="s">
        <v>176</v>
      </c>
      <c r="AW2151" s="15" t="s">
        <v>34</v>
      </c>
      <c r="AX2151" s="15" t="s">
        <v>76</v>
      </c>
      <c r="AY2151" s="242" t="s">
        <v>175</v>
      </c>
    </row>
    <row r="2152" spans="2:51" s="13" customFormat="1" ht="11.25">
      <c r="B2152" s="205"/>
      <c r="C2152" s="206"/>
      <c r="D2152" s="207" t="s">
        <v>184</v>
      </c>
      <c r="E2152" s="208" t="s">
        <v>1</v>
      </c>
      <c r="F2152" s="209" t="s">
        <v>382</v>
      </c>
      <c r="G2152" s="206"/>
      <c r="H2152" s="208" t="s">
        <v>1</v>
      </c>
      <c r="I2152" s="210"/>
      <c r="J2152" s="206"/>
      <c r="K2152" s="206"/>
      <c r="L2152" s="211"/>
      <c r="M2152" s="212"/>
      <c r="N2152" s="213"/>
      <c r="O2152" s="213"/>
      <c r="P2152" s="213"/>
      <c r="Q2152" s="213"/>
      <c r="R2152" s="213"/>
      <c r="S2152" s="213"/>
      <c r="T2152" s="214"/>
      <c r="AT2152" s="215" t="s">
        <v>184</v>
      </c>
      <c r="AU2152" s="215" t="s">
        <v>85</v>
      </c>
      <c r="AV2152" s="13" t="s">
        <v>83</v>
      </c>
      <c r="AW2152" s="13" t="s">
        <v>34</v>
      </c>
      <c r="AX2152" s="13" t="s">
        <v>76</v>
      </c>
      <c r="AY2152" s="215" t="s">
        <v>175</v>
      </c>
    </row>
    <row r="2153" spans="2:51" s="14" customFormat="1" ht="11.25">
      <c r="B2153" s="216"/>
      <c r="C2153" s="217"/>
      <c r="D2153" s="207" t="s">
        <v>184</v>
      </c>
      <c r="E2153" s="218" t="s">
        <v>1</v>
      </c>
      <c r="F2153" s="219" t="s">
        <v>429</v>
      </c>
      <c r="G2153" s="217"/>
      <c r="H2153" s="220">
        <v>20.3</v>
      </c>
      <c r="I2153" s="221"/>
      <c r="J2153" s="217"/>
      <c r="K2153" s="217"/>
      <c r="L2153" s="222"/>
      <c r="M2153" s="223"/>
      <c r="N2153" s="224"/>
      <c r="O2153" s="224"/>
      <c r="P2153" s="224"/>
      <c r="Q2153" s="224"/>
      <c r="R2153" s="224"/>
      <c r="S2153" s="224"/>
      <c r="T2153" s="225"/>
      <c r="AT2153" s="226" t="s">
        <v>184</v>
      </c>
      <c r="AU2153" s="226" t="s">
        <v>85</v>
      </c>
      <c r="AV2153" s="14" t="s">
        <v>85</v>
      </c>
      <c r="AW2153" s="14" t="s">
        <v>34</v>
      </c>
      <c r="AX2153" s="14" t="s">
        <v>76</v>
      </c>
      <c r="AY2153" s="226" t="s">
        <v>175</v>
      </c>
    </row>
    <row r="2154" spans="2:51" s="14" customFormat="1" ht="11.25">
      <c r="B2154" s="216"/>
      <c r="C2154" s="217"/>
      <c r="D2154" s="207" t="s">
        <v>184</v>
      </c>
      <c r="E2154" s="218" t="s">
        <v>1</v>
      </c>
      <c r="F2154" s="219" t="s">
        <v>430</v>
      </c>
      <c r="G2154" s="217"/>
      <c r="H2154" s="220">
        <v>17</v>
      </c>
      <c r="I2154" s="221"/>
      <c r="J2154" s="217"/>
      <c r="K2154" s="217"/>
      <c r="L2154" s="222"/>
      <c r="M2154" s="223"/>
      <c r="N2154" s="224"/>
      <c r="O2154" s="224"/>
      <c r="P2154" s="224"/>
      <c r="Q2154" s="224"/>
      <c r="R2154" s="224"/>
      <c r="S2154" s="224"/>
      <c r="T2154" s="225"/>
      <c r="AT2154" s="226" t="s">
        <v>184</v>
      </c>
      <c r="AU2154" s="226" t="s">
        <v>85</v>
      </c>
      <c r="AV2154" s="14" t="s">
        <v>85</v>
      </c>
      <c r="AW2154" s="14" t="s">
        <v>34</v>
      </c>
      <c r="AX2154" s="14" t="s">
        <v>76</v>
      </c>
      <c r="AY2154" s="226" t="s">
        <v>175</v>
      </c>
    </row>
    <row r="2155" spans="2:51" s="14" customFormat="1" ht="11.25">
      <c r="B2155" s="216"/>
      <c r="C2155" s="217"/>
      <c r="D2155" s="207" t="s">
        <v>184</v>
      </c>
      <c r="E2155" s="218" t="s">
        <v>1</v>
      </c>
      <c r="F2155" s="219" t="s">
        <v>431</v>
      </c>
      <c r="G2155" s="217"/>
      <c r="H2155" s="220">
        <v>4.5999999999999996</v>
      </c>
      <c r="I2155" s="221"/>
      <c r="J2155" s="217"/>
      <c r="K2155" s="217"/>
      <c r="L2155" s="222"/>
      <c r="M2155" s="223"/>
      <c r="N2155" s="224"/>
      <c r="O2155" s="224"/>
      <c r="P2155" s="224"/>
      <c r="Q2155" s="224"/>
      <c r="R2155" s="224"/>
      <c r="S2155" s="224"/>
      <c r="T2155" s="225"/>
      <c r="AT2155" s="226" t="s">
        <v>184</v>
      </c>
      <c r="AU2155" s="226" t="s">
        <v>85</v>
      </c>
      <c r="AV2155" s="14" t="s">
        <v>85</v>
      </c>
      <c r="AW2155" s="14" t="s">
        <v>34</v>
      </c>
      <c r="AX2155" s="14" t="s">
        <v>76</v>
      </c>
      <c r="AY2155" s="226" t="s">
        <v>175</v>
      </c>
    </row>
    <row r="2156" spans="2:51" s="15" customFormat="1" ht="11.25">
      <c r="B2156" s="232"/>
      <c r="C2156" s="233"/>
      <c r="D2156" s="207" t="s">
        <v>184</v>
      </c>
      <c r="E2156" s="234" t="s">
        <v>1</v>
      </c>
      <c r="F2156" s="235" t="s">
        <v>290</v>
      </c>
      <c r="G2156" s="233"/>
      <c r="H2156" s="236">
        <v>41.9</v>
      </c>
      <c r="I2156" s="237"/>
      <c r="J2156" s="233"/>
      <c r="K2156" s="233"/>
      <c r="L2156" s="238"/>
      <c r="M2156" s="239"/>
      <c r="N2156" s="240"/>
      <c r="O2156" s="240"/>
      <c r="P2156" s="240"/>
      <c r="Q2156" s="240"/>
      <c r="R2156" s="240"/>
      <c r="S2156" s="240"/>
      <c r="T2156" s="241"/>
      <c r="AT2156" s="242" t="s">
        <v>184</v>
      </c>
      <c r="AU2156" s="242" t="s">
        <v>85</v>
      </c>
      <c r="AV2156" s="15" t="s">
        <v>176</v>
      </c>
      <c r="AW2156" s="15" t="s">
        <v>34</v>
      </c>
      <c r="AX2156" s="15" t="s">
        <v>76</v>
      </c>
      <c r="AY2156" s="242" t="s">
        <v>175</v>
      </c>
    </row>
    <row r="2157" spans="2:51" s="13" customFormat="1" ht="11.25">
      <c r="B2157" s="205"/>
      <c r="C2157" s="206"/>
      <c r="D2157" s="207" t="s">
        <v>184</v>
      </c>
      <c r="E2157" s="208" t="s">
        <v>1</v>
      </c>
      <c r="F2157" s="209" t="s">
        <v>386</v>
      </c>
      <c r="G2157" s="206"/>
      <c r="H2157" s="208" t="s">
        <v>1</v>
      </c>
      <c r="I2157" s="210"/>
      <c r="J2157" s="206"/>
      <c r="K2157" s="206"/>
      <c r="L2157" s="211"/>
      <c r="M2157" s="212"/>
      <c r="N2157" s="213"/>
      <c r="O2157" s="213"/>
      <c r="P2157" s="213"/>
      <c r="Q2157" s="213"/>
      <c r="R2157" s="213"/>
      <c r="S2157" s="213"/>
      <c r="T2157" s="214"/>
      <c r="AT2157" s="215" t="s">
        <v>184</v>
      </c>
      <c r="AU2157" s="215" t="s">
        <v>85</v>
      </c>
      <c r="AV2157" s="13" t="s">
        <v>83</v>
      </c>
      <c r="AW2157" s="13" t="s">
        <v>34</v>
      </c>
      <c r="AX2157" s="13" t="s">
        <v>76</v>
      </c>
      <c r="AY2157" s="215" t="s">
        <v>175</v>
      </c>
    </row>
    <row r="2158" spans="2:51" s="14" customFormat="1" ht="11.25">
      <c r="B2158" s="216"/>
      <c r="C2158" s="217"/>
      <c r="D2158" s="207" t="s">
        <v>184</v>
      </c>
      <c r="E2158" s="218" t="s">
        <v>1</v>
      </c>
      <c r="F2158" s="219" t="s">
        <v>432</v>
      </c>
      <c r="G2158" s="217"/>
      <c r="H2158" s="220">
        <v>2.65</v>
      </c>
      <c r="I2158" s="221"/>
      <c r="J2158" s="217"/>
      <c r="K2158" s="217"/>
      <c r="L2158" s="222"/>
      <c r="M2158" s="223"/>
      <c r="N2158" s="224"/>
      <c r="O2158" s="224"/>
      <c r="P2158" s="224"/>
      <c r="Q2158" s="224"/>
      <c r="R2158" s="224"/>
      <c r="S2158" s="224"/>
      <c r="T2158" s="225"/>
      <c r="AT2158" s="226" t="s">
        <v>184</v>
      </c>
      <c r="AU2158" s="226" t="s">
        <v>85</v>
      </c>
      <c r="AV2158" s="14" t="s">
        <v>85</v>
      </c>
      <c r="AW2158" s="14" t="s">
        <v>34</v>
      </c>
      <c r="AX2158" s="14" t="s">
        <v>76</v>
      </c>
      <c r="AY2158" s="226" t="s">
        <v>175</v>
      </c>
    </row>
    <row r="2159" spans="2:51" s="15" customFormat="1" ht="11.25">
      <c r="B2159" s="232"/>
      <c r="C2159" s="233"/>
      <c r="D2159" s="207" t="s">
        <v>184</v>
      </c>
      <c r="E2159" s="234" t="s">
        <v>1</v>
      </c>
      <c r="F2159" s="235" t="s">
        <v>290</v>
      </c>
      <c r="G2159" s="233"/>
      <c r="H2159" s="236">
        <v>2.65</v>
      </c>
      <c r="I2159" s="237"/>
      <c r="J2159" s="233"/>
      <c r="K2159" s="233"/>
      <c r="L2159" s="238"/>
      <c r="M2159" s="239"/>
      <c r="N2159" s="240"/>
      <c r="O2159" s="240"/>
      <c r="P2159" s="240"/>
      <c r="Q2159" s="240"/>
      <c r="R2159" s="240"/>
      <c r="S2159" s="240"/>
      <c r="T2159" s="241"/>
      <c r="AT2159" s="242" t="s">
        <v>184</v>
      </c>
      <c r="AU2159" s="242" t="s">
        <v>85</v>
      </c>
      <c r="AV2159" s="15" t="s">
        <v>176</v>
      </c>
      <c r="AW2159" s="15" t="s">
        <v>34</v>
      </c>
      <c r="AX2159" s="15" t="s">
        <v>76</v>
      </c>
      <c r="AY2159" s="242" t="s">
        <v>175</v>
      </c>
    </row>
    <row r="2160" spans="2:51" s="13" customFormat="1" ht="11.25">
      <c r="B2160" s="205"/>
      <c r="C2160" s="206"/>
      <c r="D2160" s="207" t="s">
        <v>184</v>
      </c>
      <c r="E2160" s="208" t="s">
        <v>1</v>
      </c>
      <c r="F2160" s="209" t="s">
        <v>464</v>
      </c>
      <c r="G2160" s="206"/>
      <c r="H2160" s="208" t="s">
        <v>1</v>
      </c>
      <c r="I2160" s="210"/>
      <c r="J2160" s="206"/>
      <c r="K2160" s="206"/>
      <c r="L2160" s="211"/>
      <c r="M2160" s="212"/>
      <c r="N2160" s="213"/>
      <c r="O2160" s="213"/>
      <c r="P2160" s="213"/>
      <c r="Q2160" s="213"/>
      <c r="R2160" s="213"/>
      <c r="S2160" s="213"/>
      <c r="T2160" s="214"/>
      <c r="AT2160" s="215" t="s">
        <v>184</v>
      </c>
      <c r="AU2160" s="215" t="s">
        <v>85</v>
      </c>
      <c r="AV2160" s="13" t="s">
        <v>83</v>
      </c>
      <c r="AW2160" s="13" t="s">
        <v>34</v>
      </c>
      <c r="AX2160" s="13" t="s">
        <v>76</v>
      </c>
      <c r="AY2160" s="215" t="s">
        <v>175</v>
      </c>
    </row>
    <row r="2161" spans="1:65" s="14" customFormat="1" ht="11.25">
      <c r="B2161" s="216"/>
      <c r="C2161" s="217"/>
      <c r="D2161" s="207" t="s">
        <v>184</v>
      </c>
      <c r="E2161" s="218" t="s">
        <v>1</v>
      </c>
      <c r="F2161" s="219" t="s">
        <v>525</v>
      </c>
      <c r="G2161" s="217"/>
      <c r="H2161" s="220">
        <v>16.850000000000001</v>
      </c>
      <c r="I2161" s="221"/>
      <c r="J2161" s="217"/>
      <c r="K2161" s="217"/>
      <c r="L2161" s="222"/>
      <c r="M2161" s="223"/>
      <c r="N2161" s="224"/>
      <c r="O2161" s="224"/>
      <c r="P2161" s="224"/>
      <c r="Q2161" s="224"/>
      <c r="R2161" s="224"/>
      <c r="S2161" s="224"/>
      <c r="T2161" s="225"/>
      <c r="AT2161" s="226" t="s">
        <v>184</v>
      </c>
      <c r="AU2161" s="226" t="s">
        <v>85</v>
      </c>
      <c r="AV2161" s="14" t="s">
        <v>85</v>
      </c>
      <c r="AW2161" s="14" t="s">
        <v>34</v>
      </c>
      <c r="AX2161" s="14" t="s">
        <v>76</v>
      </c>
      <c r="AY2161" s="226" t="s">
        <v>175</v>
      </c>
    </row>
    <row r="2162" spans="1:65" s="14" customFormat="1" ht="11.25">
      <c r="B2162" s="216"/>
      <c r="C2162" s="217"/>
      <c r="D2162" s="207" t="s">
        <v>184</v>
      </c>
      <c r="E2162" s="218" t="s">
        <v>1</v>
      </c>
      <c r="F2162" s="219" t="s">
        <v>526</v>
      </c>
      <c r="G2162" s="217"/>
      <c r="H2162" s="220">
        <v>18.100000000000001</v>
      </c>
      <c r="I2162" s="221"/>
      <c r="J2162" s="217"/>
      <c r="K2162" s="217"/>
      <c r="L2162" s="222"/>
      <c r="M2162" s="223"/>
      <c r="N2162" s="224"/>
      <c r="O2162" s="224"/>
      <c r="P2162" s="224"/>
      <c r="Q2162" s="224"/>
      <c r="R2162" s="224"/>
      <c r="S2162" s="224"/>
      <c r="T2162" s="225"/>
      <c r="AT2162" s="226" t="s">
        <v>184</v>
      </c>
      <c r="AU2162" s="226" t="s">
        <v>85</v>
      </c>
      <c r="AV2162" s="14" t="s">
        <v>85</v>
      </c>
      <c r="AW2162" s="14" t="s">
        <v>34</v>
      </c>
      <c r="AX2162" s="14" t="s">
        <v>76</v>
      </c>
      <c r="AY2162" s="226" t="s">
        <v>175</v>
      </c>
    </row>
    <row r="2163" spans="1:65" s="15" customFormat="1" ht="11.25">
      <c r="B2163" s="232"/>
      <c r="C2163" s="233"/>
      <c r="D2163" s="207" t="s">
        <v>184</v>
      </c>
      <c r="E2163" s="234" t="s">
        <v>1</v>
      </c>
      <c r="F2163" s="235" t="s">
        <v>290</v>
      </c>
      <c r="G2163" s="233"/>
      <c r="H2163" s="236">
        <v>34.950000000000003</v>
      </c>
      <c r="I2163" s="237"/>
      <c r="J2163" s="233"/>
      <c r="K2163" s="233"/>
      <c r="L2163" s="238"/>
      <c r="M2163" s="239"/>
      <c r="N2163" s="240"/>
      <c r="O2163" s="240"/>
      <c r="P2163" s="240"/>
      <c r="Q2163" s="240"/>
      <c r="R2163" s="240"/>
      <c r="S2163" s="240"/>
      <c r="T2163" s="241"/>
      <c r="AT2163" s="242" t="s">
        <v>184</v>
      </c>
      <c r="AU2163" s="242" t="s">
        <v>85</v>
      </c>
      <c r="AV2163" s="15" t="s">
        <v>176</v>
      </c>
      <c r="AW2163" s="15" t="s">
        <v>34</v>
      </c>
      <c r="AX2163" s="15" t="s">
        <v>76</v>
      </c>
      <c r="AY2163" s="242" t="s">
        <v>175</v>
      </c>
    </row>
    <row r="2164" spans="1:65" s="13" customFormat="1" ht="11.25">
      <c r="B2164" s="205"/>
      <c r="C2164" s="206"/>
      <c r="D2164" s="207" t="s">
        <v>184</v>
      </c>
      <c r="E2164" s="208" t="s">
        <v>1</v>
      </c>
      <c r="F2164" s="209" t="s">
        <v>389</v>
      </c>
      <c r="G2164" s="206"/>
      <c r="H2164" s="208" t="s">
        <v>1</v>
      </c>
      <c r="I2164" s="210"/>
      <c r="J2164" s="206"/>
      <c r="K2164" s="206"/>
      <c r="L2164" s="211"/>
      <c r="M2164" s="212"/>
      <c r="N2164" s="213"/>
      <c r="O2164" s="213"/>
      <c r="P2164" s="213"/>
      <c r="Q2164" s="213"/>
      <c r="R2164" s="213"/>
      <c r="S2164" s="213"/>
      <c r="T2164" s="214"/>
      <c r="AT2164" s="215" t="s">
        <v>184</v>
      </c>
      <c r="AU2164" s="215" t="s">
        <v>85</v>
      </c>
      <c r="AV2164" s="13" t="s">
        <v>83</v>
      </c>
      <c r="AW2164" s="13" t="s">
        <v>34</v>
      </c>
      <c r="AX2164" s="13" t="s">
        <v>76</v>
      </c>
      <c r="AY2164" s="215" t="s">
        <v>175</v>
      </c>
    </row>
    <row r="2165" spans="1:65" s="14" customFormat="1" ht="11.25">
      <c r="B2165" s="216"/>
      <c r="C2165" s="217"/>
      <c r="D2165" s="207" t="s">
        <v>184</v>
      </c>
      <c r="E2165" s="218" t="s">
        <v>1</v>
      </c>
      <c r="F2165" s="219" t="s">
        <v>516</v>
      </c>
      <c r="G2165" s="217"/>
      <c r="H2165" s="220">
        <v>34.200000000000003</v>
      </c>
      <c r="I2165" s="221"/>
      <c r="J2165" s="217"/>
      <c r="K2165" s="217"/>
      <c r="L2165" s="222"/>
      <c r="M2165" s="223"/>
      <c r="N2165" s="224"/>
      <c r="O2165" s="224"/>
      <c r="P2165" s="224"/>
      <c r="Q2165" s="224"/>
      <c r="R2165" s="224"/>
      <c r="S2165" s="224"/>
      <c r="T2165" s="225"/>
      <c r="AT2165" s="226" t="s">
        <v>184</v>
      </c>
      <c r="AU2165" s="226" t="s">
        <v>85</v>
      </c>
      <c r="AV2165" s="14" t="s">
        <v>85</v>
      </c>
      <c r="AW2165" s="14" t="s">
        <v>34</v>
      </c>
      <c r="AX2165" s="14" t="s">
        <v>76</v>
      </c>
      <c r="AY2165" s="226" t="s">
        <v>175</v>
      </c>
    </row>
    <row r="2166" spans="1:65" s="14" customFormat="1" ht="11.25">
      <c r="B2166" s="216"/>
      <c r="C2166" s="217"/>
      <c r="D2166" s="207" t="s">
        <v>184</v>
      </c>
      <c r="E2166" s="218" t="s">
        <v>1</v>
      </c>
      <c r="F2166" s="219" t="s">
        <v>518</v>
      </c>
      <c r="G2166" s="217"/>
      <c r="H2166" s="220">
        <v>14.7</v>
      </c>
      <c r="I2166" s="221"/>
      <c r="J2166" s="217"/>
      <c r="K2166" s="217"/>
      <c r="L2166" s="222"/>
      <c r="M2166" s="223"/>
      <c r="N2166" s="224"/>
      <c r="O2166" s="224"/>
      <c r="P2166" s="224"/>
      <c r="Q2166" s="224"/>
      <c r="R2166" s="224"/>
      <c r="S2166" s="224"/>
      <c r="T2166" s="225"/>
      <c r="AT2166" s="226" t="s">
        <v>184</v>
      </c>
      <c r="AU2166" s="226" t="s">
        <v>85</v>
      </c>
      <c r="AV2166" s="14" t="s">
        <v>85</v>
      </c>
      <c r="AW2166" s="14" t="s">
        <v>34</v>
      </c>
      <c r="AX2166" s="14" t="s">
        <v>76</v>
      </c>
      <c r="AY2166" s="226" t="s">
        <v>175</v>
      </c>
    </row>
    <row r="2167" spans="1:65" s="15" customFormat="1" ht="11.25">
      <c r="B2167" s="232"/>
      <c r="C2167" s="233"/>
      <c r="D2167" s="207" t="s">
        <v>184</v>
      </c>
      <c r="E2167" s="234" t="s">
        <v>1</v>
      </c>
      <c r="F2167" s="235" t="s">
        <v>290</v>
      </c>
      <c r="G2167" s="233"/>
      <c r="H2167" s="236">
        <v>48.900000000000006</v>
      </c>
      <c r="I2167" s="237"/>
      <c r="J2167" s="233"/>
      <c r="K2167" s="233"/>
      <c r="L2167" s="238"/>
      <c r="M2167" s="239"/>
      <c r="N2167" s="240"/>
      <c r="O2167" s="240"/>
      <c r="P2167" s="240"/>
      <c r="Q2167" s="240"/>
      <c r="R2167" s="240"/>
      <c r="S2167" s="240"/>
      <c r="T2167" s="241"/>
      <c r="AT2167" s="242" t="s">
        <v>184</v>
      </c>
      <c r="AU2167" s="242" t="s">
        <v>85</v>
      </c>
      <c r="AV2167" s="15" t="s">
        <v>176</v>
      </c>
      <c r="AW2167" s="15" t="s">
        <v>34</v>
      </c>
      <c r="AX2167" s="15" t="s">
        <v>76</v>
      </c>
      <c r="AY2167" s="242" t="s">
        <v>175</v>
      </c>
    </row>
    <row r="2168" spans="1:65" s="13" customFormat="1" ht="11.25">
      <c r="B2168" s="205"/>
      <c r="C2168" s="206"/>
      <c r="D2168" s="207" t="s">
        <v>184</v>
      </c>
      <c r="E2168" s="208" t="s">
        <v>1</v>
      </c>
      <c r="F2168" s="209" t="s">
        <v>2002</v>
      </c>
      <c r="G2168" s="206"/>
      <c r="H2168" s="208" t="s">
        <v>1</v>
      </c>
      <c r="I2168" s="210"/>
      <c r="J2168" s="206"/>
      <c r="K2168" s="206"/>
      <c r="L2168" s="211"/>
      <c r="M2168" s="212"/>
      <c r="N2168" s="213"/>
      <c r="O2168" s="213"/>
      <c r="P2168" s="213"/>
      <c r="Q2168" s="213"/>
      <c r="R2168" s="213"/>
      <c r="S2168" s="213"/>
      <c r="T2168" s="214"/>
      <c r="AT2168" s="215" t="s">
        <v>184</v>
      </c>
      <c r="AU2168" s="215" t="s">
        <v>85</v>
      </c>
      <c r="AV2168" s="13" t="s">
        <v>83</v>
      </c>
      <c r="AW2168" s="13" t="s">
        <v>34</v>
      </c>
      <c r="AX2168" s="13" t="s">
        <v>76</v>
      </c>
      <c r="AY2168" s="215" t="s">
        <v>175</v>
      </c>
    </row>
    <row r="2169" spans="1:65" s="14" customFormat="1" ht="11.25">
      <c r="B2169" s="216"/>
      <c r="C2169" s="217"/>
      <c r="D2169" s="207" t="s">
        <v>184</v>
      </c>
      <c r="E2169" s="218" t="s">
        <v>1</v>
      </c>
      <c r="F2169" s="219" t="s">
        <v>519</v>
      </c>
      <c r="G2169" s="217"/>
      <c r="H2169" s="220">
        <v>15</v>
      </c>
      <c r="I2169" s="221"/>
      <c r="J2169" s="217"/>
      <c r="K2169" s="217"/>
      <c r="L2169" s="222"/>
      <c r="M2169" s="223"/>
      <c r="N2169" s="224"/>
      <c r="O2169" s="224"/>
      <c r="P2169" s="224"/>
      <c r="Q2169" s="224"/>
      <c r="R2169" s="224"/>
      <c r="S2169" s="224"/>
      <c r="T2169" s="225"/>
      <c r="AT2169" s="226" t="s">
        <v>184</v>
      </c>
      <c r="AU2169" s="226" t="s">
        <v>85</v>
      </c>
      <c r="AV2169" s="14" t="s">
        <v>85</v>
      </c>
      <c r="AW2169" s="14" t="s">
        <v>34</v>
      </c>
      <c r="AX2169" s="14" t="s">
        <v>76</v>
      </c>
      <c r="AY2169" s="226" t="s">
        <v>175</v>
      </c>
    </row>
    <row r="2170" spans="1:65" s="14" customFormat="1" ht="11.25">
      <c r="B2170" s="216"/>
      <c r="C2170" s="217"/>
      <c r="D2170" s="207" t="s">
        <v>184</v>
      </c>
      <c r="E2170" s="218" t="s">
        <v>1</v>
      </c>
      <c r="F2170" s="219" t="s">
        <v>521</v>
      </c>
      <c r="G2170" s="217"/>
      <c r="H2170" s="220">
        <v>15.6</v>
      </c>
      <c r="I2170" s="221"/>
      <c r="J2170" s="217"/>
      <c r="K2170" s="217"/>
      <c r="L2170" s="222"/>
      <c r="M2170" s="223"/>
      <c r="N2170" s="224"/>
      <c r="O2170" s="224"/>
      <c r="P2170" s="224"/>
      <c r="Q2170" s="224"/>
      <c r="R2170" s="224"/>
      <c r="S2170" s="224"/>
      <c r="T2170" s="225"/>
      <c r="AT2170" s="226" t="s">
        <v>184</v>
      </c>
      <c r="AU2170" s="226" t="s">
        <v>85</v>
      </c>
      <c r="AV2170" s="14" t="s">
        <v>85</v>
      </c>
      <c r="AW2170" s="14" t="s">
        <v>34</v>
      </c>
      <c r="AX2170" s="14" t="s">
        <v>76</v>
      </c>
      <c r="AY2170" s="226" t="s">
        <v>175</v>
      </c>
    </row>
    <row r="2171" spans="1:65" s="15" customFormat="1" ht="11.25">
      <c r="B2171" s="232"/>
      <c r="C2171" s="233"/>
      <c r="D2171" s="207" t="s">
        <v>184</v>
      </c>
      <c r="E2171" s="234" t="s">
        <v>1</v>
      </c>
      <c r="F2171" s="235" t="s">
        <v>290</v>
      </c>
      <c r="G2171" s="233"/>
      <c r="H2171" s="236">
        <v>30.6</v>
      </c>
      <c r="I2171" s="237"/>
      <c r="J2171" s="233"/>
      <c r="K2171" s="233"/>
      <c r="L2171" s="238"/>
      <c r="M2171" s="239"/>
      <c r="N2171" s="240"/>
      <c r="O2171" s="240"/>
      <c r="P2171" s="240"/>
      <c r="Q2171" s="240"/>
      <c r="R2171" s="240"/>
      <c r="S2171" s="240"/>
      <c r="T2171" s="241"/>
      <c r="AT2171" s="242" t="s">
        <v>184</v>
      </c>
      <c r="AU2171" s="242" t="s">
        <v>85</v>
      </c>
      <c r="AV2171" s="15" t="s">
        <v>176</v>
      </c>
      <c r="AW2171" s="15" t="s">
        <v>34</v>
      </c>
      <c r="AX2171" s="15" t="s">
        <v>76</v>
      </c>
      <c r="AY2171" s="242" t="s">
        <v>175</v>
      </c>
    </row>
    <row r="2172" spans="1:65" s="13" customFormat="1" ht="11.25">
      <c r="B2172" s="205"/>
      <c r="C2172" s="206"/>
      <c r="D2172" s="207" t="s">
        <v>184</v>
      </c>
      <c r="E2172" s="208" t="s">
        <v>1</v>
      </c>
      <c r="F2172" s="209" t="s">
        <v>392</v>
      </c>
      <c r="G2172" s="206"/>
      <c r="H2172" s="208" t="s">
        <v>1</v>
      </c>
      <c r="I2172" s="210"/>
      <c r="J2172" s="206"/>
      <c r="K2172" s="206"/>
      <c r="L2172" s="211"/>
      <c r="M2172" s="212"/>
      <c r="N2172" s="213"/>
      <c r="O2172" s="213"/>
      <c r="P2172" s="213"/>
      <c r="Q2172" s="213"/>
      <c r="R2172" s="213"/>
      <c r="S2172" s="213"/>
      <c r="T2172" s="214"/>
      <c r="AT2172" s="215" t="s">
        <v>184</v>
      </c>
      <c r="AU2172" s="215" t="s">
        <v>85</v>
      </c>
      <c r="AV2172" s="13" t="s">
        <v>83</v>
      </c>
      <c r="AW2172" s="13" t="s">
        <v>34</v>
      </c>
      <c r="AX2172" s="13" t="s">
        <v>76</v>
      </c>
      <c r="AY2172" s="215" t="s">
        <v>175</v>
      </c>
    </row>
    <row r="2173" spans="1:65" s="14" customFormat="1" ht="11.25">
      <c r="B2173" s="216"/>
      <c r="C2173" s="217"/>
      <c r="D2173" s="207" t="s">
        <v>184</v>
      </c>
      <c r="E2173" s="218" t="s">
        <v>1</v>
      </c>
      <c r="F2173" s="219" t="s">
        <v>517</v>
      </c>
      <c r="G2173" s="217"/>
      <c r="H2173" s="220">
        <v>2.2000000000000002</v>
      </c>
      <c r="I2173" s="221"/>
      <c r="J2173" s="217"/>
      <c r="K2173" s="217"/>
      <c r="L2173" s="222"/>
      <c r="M2173" s="223"/>
      <c r="N2173" s="224"/>
      <c r="O2173" s="224"/>
      <c r="P2173" s="224"/>
      <c r="Q2173" s="224"/>
      <c r="R2173" s="224"/>
      <c r="S2173" s="224"/>
      <c r="T2173" s="225"/>
      <c r="AT2173" s="226" t="s">
        <v>184</v>
      </c>
      <c r="AU2173" s="226" t="s">
        <v>85</v>
      </c>
      <c r="AV2173" s="14" t="s">
        <v>85</v>
      </c>
      <c r="AW2173" s="14" t="s">
        <v>34</v>
      </c>
      <c r="AX2173" s="14" t="s">
        <v>76</v>
      </c>
      <c r="AY2173" s="226" t="s">
        <v>175</v>
      </c>
    </row>
    <row r="2174" spans="1:65" s="15" customFormat="1" ht="11.25">
      <c r="B2174" s="232"/>
      <c r="C2174" s="233"/>
      <c r="D2174" s="207" t="s">
        <v>184</v>
      </c>
      <c r="E2174" s="234" t="s">
        <v>1</v>
      </c>
      <c r="F2174" s="235" t="s">
        <v>290</v>
      </c>
      <c r="G2174" s="233"/>
      <c r="H2174" s="236">
        <v>2.2000000000000002</v>
      </c>
      <c r="I2174" s="237"/>
      <c r="J2174" s="233"/>
      <c r="K2174" s="233"/>
      <c r="L2174" s="238"/>
      <c r="M2174" s="239"/>
      <c r="N2174" s="240"/>
      <c r="O2174" s="240"/>
      <c r="P2174" s="240"/>
      <c r="Q2174" s="240"/>
      <c r="R2174" s="240"/>
      <c r="S2174" s="240"/>
      <c r="T2174" s="241"/>
      <c r="AT2174" s="242" t="s">
        <v>184</v>
      </c>
      <c r="AU2174" s="242" t="s">
        <v>85</v>
      </c>
      <c r="AV2174" s="15" t="s">
        <v>176</v>
      </c>
      <c r="AW2174" s="15" t="s">
        <v>34</v>
      </c>
      <c r="AX2174" s="15" t="s">
        <v>76</v>
      </c>
      <c r="AY2174" s="242" t="s">
        <v>175</v>
      </c>
    </row>
    <row r="2175" spans="1:65" s="16" customFormat="1" ht="11.25">
      <c r="B2175" s="243"/>
      <c r="C2175" s="244"/>
      <c r="D2175" s="207" t="s">
        <v>184</v>
      </c>
      <c r="E2175" s="245" t="s">
        <v>1</v>
      </c>
      <c r="F2175" s="246" t="s">
        <v>291</v>
      </c>
      <c r="G2175" s="244"/>
      <c r="H2175" s="247">
        <v>213.79999999999998</v>
      </c>
      <c r="I2175" s="248"/>
      <c r="J2175" s="244"/>
      <c r="K2175" s="244"/>
      <c r="L2175" s="249"/>
      <c r="M2175" s="250"/>
      <c r="N2175" s="251"/>
      <c r="O2175" s="251"/>
      <c r="P2175" s="251"/>
      <c r="Q2175" s="251"/>
      <c r="R2175" s="251"/>
      <c r="S2175" s="251"/>
      <c r="T2175" s="252"/>
      <c r="AT2175" s="253" t="s">
        <v>184</v>
      </c>
      <c r="AU2175" s="253" t="s">
        <v>85</v>
      </c>
      <c r="AV2175" s="16" t="s">
        <v>182</v>
      </c>
      <c r="AW2175" s="16" t="s">
        <v>34</v>
      </c>
      <c r="AX2175" s="16" t="s">
        <v>83</v>
      </c>
      <c r="AY2175" s="253" t="s">
        <v>175</v>
      </c>
    </row>
    <row r="2176" spans="1:65" s="2" customFormat="1" ht="24.2" customHeight="1">
      <c r="A2176" s="35"/>
      <c r="B2176" s="36"/>
      <c r="C2176" s="192" t="s">
        <v>2003</v>
      </c>
      <c r="D2176" s="192" t="s">
        <v>178</v>
      </c>
      <c r="E2176" s="193" t="s">
        <v>2004</v>
      </c>
      <c r="F2176" s="194" t="s">
        <v>2005</v>
      </c>
      <c r="G2176" s="195" t="s">
        <v>242</v>
      </c>
      <c r="H2176" s="196">
        <v>213.8</v>
      </c>
      <c r="I2176" s="197"/>
      <c r="J2176" s="198">
        <f>ROUND(I2176*H2176,2)</f>
        <v>0</v>
      </c>
      <c r="K2176" s="194" t="s">
        <v>224</v>
      </c>
      <c r="L2176" s="40"/>
      <c r="M2176" s="199" t="s">
        <v>1</v>
      </c>
      <c r="N2176" s="200" t="s">
        <v>41</v>
      </c>
      <c r="O2176" s="72"/>
      <c r="P2176" s="201">
        <f>O2176*H2176</f>
        <v>0</v>
      </c>
      <c r="Q2176" s="201">
        <v>3.0000000000000001E-5</v>
      </c>
      <c r="R2176" s="201">
        <f>Q2176*H2176</f>
        <v>6.4140000000000004E-3</v>
      </c>
      <c r="S2176" s="201">
        <v>0</v>
      </c>
      <c r="T2176" s="202">
        <f>S2176*H2176</f>
        <v>0</v>
      </c>
      <c r="U2176" s="35"/>
      <c r="V2176" s="35"/>
      <c r="W2176" s="35"/>
      <c r="X2176" s="35"/>
      <c r="Y2176" s="35"/>
      <c r="Z2176" s="35"/>
      <c r="AA2176" s="35"/>
      <c r="AB2176" s="35"/>
      <c r="AC2176" s="35"/>
      <c r="AD2176" s="35"/>
      <c r="AE2176" s="35"/>
      <c r="AR2176" s="203" t="s">
        <v>309</v>
      </c>
      <c r="AT2176" s="203" t="s">
        <v>178</v>
      </c>
      <c r="AU2176" s="203" t="s">
        <v>85</v>
      </c>
      <c r="AY2176" s="18" t="s">
        <v>175</v>
      </c>
      <c r="BE2176" s="204">
        <f>IF(N2176="základní",J2176,0)</f>
        <v>0</v>
      </c>
      <c r="BF2176" s="204">
        <f>IF(N2176="snížená",J2176,0)</f>
        <v>0</v>
      </c>
      <c r="BG2176" s="204">
        <f>IF(N2176="zákl. přenesená",J2176,0)</f>
        <v>0</v>
      </c>
      <c r="BH2176" s="204">
        <f>IF(N2176="sníž. přenesená",J2176,0)</f>
        <v>0</v>
      </c>
      <c r="BI2176" s="204">
        <f>IF(N2176="nulová",J2176,0)</f>
        <v>0</v>
      </c>
      <c r="BJ2176" s="18" t="s">
        <v>83</v>
      </c>
      <c r="BK2176" s="204">
        <f>ROUND(I2176*H2176,2)</f>
        <v>0</v>
      </c>
      <c r="BL2176" s="18" t="s">
        <v>309</v>
      </c>
      <c r="BM2176" s="203" t="s">
        <v>2006</v>
      </c>
    </row>
    <row r="2177" spans="1:65" s="2" customFormat="1" ht="11.25">
      <c r="A2177" s="35"/>
      <c r="B2177" s="36"/>
      <c r="C2177" s="37"/>
      <c r="D2177" s="227" t="s">
        <v>193</v>
      </c>
      <c r="E2177" s="37"/>
      <c r="F2177" s="228" t="s">
        <v>2007</v>
      </c>
      <c r="G2177" s="37"/>
      <c r="H2177" s="37"/>
      <c r="I2177" s="229"/>
      <c r="J2177" s="37"/>
      <c r="K2177" s="37"/>
      <c r="L2177" s="40"/>
      <c r="M2177" s="230"/>
      <c r="N2177" s="231"/>
      <c r="O2177" s="72"/>
      <c r="P2177" s="72"/>
      <c r="Q2177" s="72"/>
      <c r="R2177" s="72"/>
      <c r="S2177" s="72"/>
      <c r="T2177" s="73"/>
      <c r="U2177" s="35"/>
      <c r="V2177" s="35"/>
      <c r="W2177" s="35"/>
      <c r="X2177" s="35"/>
      <c r="Y2177" s="35"/>
      <c r="Z2177" s="35"/>
      <c r="AA2177" s="35"/>
      <c r="AB2177" s="35"/>
      <c r="AC2177" s="35"/>
      <c r="AD2177" s="35"/>
      <c r="AE2177" s="35"/>
      <c r="AT2177" s="18" t="s">
        <v>193</v>
      </c>
      <c r="AU2177" s="18" t="s">
        <v>85</v>
      </c>
    </row>
    <row r="2178" spans="1:65" s="2" customFormat="1" ht="33" customHeight="1">
      <c r="A2178" s="35"/>
      <c r="B2178" s="36"/>
      <c r="C2178" s="192" t="s">
        <v>2008</v>
      </c>
      <c r="D2178" s="192" t="s">
        <v>178</v>
      </c>
      <c r="E2178" s="193" t="s">
        <v>2009</v>
      </c>
      <c r="F2178" s="194" t="s">
        <v>2010</v>
      </c>
      <c r="G2178" s="195" t="s">
        <v>242</v>
      </c>
      <c r="H2178" s="196">
        <v>132.1</v>
      </c>
      <c r="I2178" s="197"/>
      <c r="J2178" s="198">
        <f>ROUND(I2178*H2178,2)</f>
        <v>0</v>
      </c>
      <c r="K2178" s="194" t="s">
        <v>224</v>
      </c>
      <c r="L2178" s="40"/>
      <c r="M2178" s="199" t="s">
        <v>1</v>
      </c>
      <c r="N2178" s="200" t="s">
        <v>41</v>
      </c>
      <c r="O2178" s="72"/>
      <c r="P2178" s="201">
        <f>O2178*H2178</f>
        <v>0</v>
      </c>
      <c r="Q2178" s="201">
        <v>4.4999999999999997E-3</v>
      </c>
      <c r="R2178" s="201">
        <f>Q2178*H2178</f>
        <v>0.59444999999999992</v>
      </c>
      <c r="S2178" s="201">
        <v>0</v>
      </c>
      <c r="T2178" s="202">
        <f>S2178*H2178</f>
        <v>0</v>
      </c>
      <c r="U2178" s="35"/>
      <c r="V2178" s="35"/>
      <c r="W2178" s="35"/>
      <c r="X2178" s="35"/>
      <c r="Y2178" s="35"/>
      <c r="Z2178" s="35"/>
      <c r="AA2178" s="35"/>
      <c r="AB2178" s="35"/>
      <c r="AC2178" s="35"/>
      <c r="AD2178" s="35"/>
      <c r="AE2178" s="35"/>
      <c r="AR2178" s="203" t="s">
        <v>309</v>
      </c>
      <c r="AT2178" s="203" t="s">
        <v>178</v>
      </c>
      <c r="AU2178" s="203" t="s">
        <v>85</v>
      </c>
      <c r="AY2178" s="18" t="s">
        <v>175</v>
      </c>
      <c r="BE2178" s="204">
        <f>IF(N2178="základní",J2178,0)</f>
        <v>0</v>
      </c>
      <c r="BF2178" s="204">
        <f>IF(N2178="snížená",J2178,0)</f>
        <v>0</v>
      </c>
      <c r="BG2178" s="204">
        <f>IF(N2178="zákl. přenesená",J2178,0)</f>
        <v>0</v>
      </c>
      <c r="BH2178" s="204">
        <f>IF(N2178="sníž. přenesená",J2178,0)</f>
        <v>0</v>
      </c>
      <c r="BI2178" s="204">
        <f>IF(N2178="nulová",J2178,0)</f>
        <v>0</v>
      </c>
      <c r="BJ2178" s="18" t="s">
        <v>83</v>
      </c>
      <c r="BK2178" s="204">
        <f>ROUND(I2178*H2178,2)</f>
        <v>0</v>
      </c>
      <c r="BL2178" s="18" t="s">
        <v>309</v>
      </c>
      <c r="BM2178" s="203" t="s">
        <v>2011</v>
      </c>
    </row>
    <row r="2179" spans="1:65" s="2" customFormat="1" ht="11.25">
      <c r="A2179" s="35"/>
      <c r="B2179" s="36"/>
      <c r="C2179" s="37"/>
      <c r="D2179" s="227" t="s">
        <v>193</v>
      </c>
      <c r="E2179" s="37"/>
      <c r="F2179" s="228" t="s">
        <v>2012</v>
      </c>
      <c r="G2179" s="37"/>
      <c r="H2179" s="37"/>
      <c r="I2179" s="229"/>
      <c r="J2179" s="37"/>
      <c r="K2179" s="37"/>
      <c r="L2179" s="40"/>
      <c r="M2179" s="230"/>
      <c r="N2179" s="231"/>
      <c r="O2179" s="72"/>
      <c r="P2179" s="72"/>
      <c r="Q2179" s="72"/>
      <c r="R2179" s="72"/>
      <c r="S2179" s="72"/>
      <c r="T2179" s="73"/>
      <c r="U2179" s="35"/>
      <c r="V2179" s="35"/>
      <c r="W2179" s="35"/>
      <c r="X2179" s="35"/>
      <c r="Y2179" s="35"/>
      <c r="Z2179" s="35"/>
      <c r="AA2179" s="35"/>
      <c r="AB2179" s="35"/>
      <c r="AC2179" s="35"/>
      <c r="AD2179" s="35"/>
      <c r="AE2179" s="35"/>
      <c r="AT2179" s="18" t="s">
        <v>193</v>
      </c>
      <c r="AU2179" s="18" t="s">
        <v>85</v>
      </c>
    </row>
    <row r="2180" spans="1:65" s="13" customFormat="1" ht="22.5">
      <c r="B2180" s="205"/>
      <c r="C2180" s="206"/>
      <c r="D2180" s="207" t="s">
        <v>184</v>
      </c>
      <c r="E2180" s="208" t="s">
        <v>1</v>
      </c>
      <c r="F2180" s="209" t="s">
        <v>206</v>
      </c>
      <c r="G2180" s="206"/>
      <c r="H2180" s="208" t="s">
        <v>1</v>
      </c>
      <c r="I2180" s="210"/>
      <c r="J2180" s="206"/>
      <c r="K2180" s="206"/>
      <c r="L2180" s="211"/>
      <c r="M2180" s="212"/>
      <c r="N2180" s="213"/>
      <c r="O2180" s="213"/>
      <c r="P2180" s="213"/>
      <c r="Q2180" s="213"/>
      <c r="R2180" s="213"/>
      <c r="S2180" s="213"/>
      <c r="T2180" s="214"/>
      <c r="AT2180" s="215" t="s">
        <v>184</v>
      </c>
      <c r="AU2180" s="215" t="s">
        <v>85</v>
      </c>
      <c r="AV2180" s="13" t="s">
        <v>83</v>
      </c>
      <c r="AW2180" s="13" t="s">
        <v>34</v>
      </c>
      <c r="AX2180" s="13" t="s">
        <v>76</v>
      </c>
      <c r="AY2180" s="215" t="s">
        <v>175</v>
      </c>
    </row>
    <row r="2181" spans="1:65" s="13" customFormat="1" ht="11.25">
      <c r="B2181" s="205"/>
      <c r="C2181" s="206"/>
      <c r="D2181" s="207" t="s">
        <v>184</v>
      </c>
      <c r="E2181" s="208" t="s">
        <v>1</v>
      </c>
      <c r="F2181" s="209" t="s">
        <v>280</v>
      </c>
      <c r="G2181" s="206"/>
      <c r="H2181" s="208" t="s">
        <v>1</v>
      </c>
      <c r="I2181" s="210"/>
      <c r="J2181" s="206"/>
      <c r="K2181" s="206"/>
      <c r="L2181" s="211"/>
      <c r="M2181" s="212"/>
      <c r="N2181" s="213"/>
      <c r="O2181" s="213"/>
      <c r="P2181" s="213"/>
      <c r="Q2181" s="213"/>
      <c r="R2181" s="213"/>
      <c r="S2181" s="213"/>
      <c r="T2181" s="214"/>
      <c r="AT2181" s="215" t="s">
        <v>184</v>
      </c>
      <c r="AU2181" s="215" t="s">
        <v>85</v>
      </c>
      <c r="AV2181" s="13" t="s">
        <v>83</v>
      </c>
      <c r="AW2181" s="13" t="s">
        <v>34</v>
      </c>
      <c r="AX2181" s="13" t="s">
        <v>76</v>
      </c>
      <c r="AY2181" s="215" t="s">
        <v>175</v>
      </c>
    </row>
    <row r="2182" spans="1:65" s="13" customFormat="1" ht="11.25">
      <c r="B2182" s="205"/>
      <c r="C2182" s="206"/>
      <c r="D2182" s="207" t="s">
        <v>184</v>
      </c>
      <c r="E2182" s="208" t="s">
        <v>1</v>
      </c>
      <c r="F2182" s="209" t="s">
        <v>187</v>
      </c>
      <c r="G2182" s="206"/>
      <c r="H2182" s="208" t="s">
        <v>1</v>
      </c>
      <c r="I2182" s="210"/>
      <c r="J2182" s="206"/>
      <c r="K2182" s="206"/>
      <c r="L2182" s="211"/>
      <c r="M2182" s="212"/>
      <c r="N2182" s="213"/>
      <c r="O2182" s="213"/>
      <c r="P2182" s="213"/>
      <c r="Q2182" s="213"/>
      <c r="R2182" s="213"/>
      <c r="S2182" s="213"/>
      <c r="T2182" s="214"/>
      <c r="AT2182" s="215" t="s">
        <v>184</v>
      </c>
      <c r="AU2182" s="215" t="s">
        <v>85</v>
      </c>
      <c r="AV2182" s="13" t="s">
        <v>83</v>
      </c>
      <c r="AW2182" s="13" t="s">
        <v>34</v>
      </c>
      <c r="AX2182" s="13" t="s">
        <v>76</v>
      </c>
      <c r="AY2182" s="215" t="s">
        <v>175</v>
      </c>
    </row>
    <row r="2183" spans="1:65" s="13" customFormat="1" ht="11.25">
      <c r="B2183" s="205"/>
      <c r="C2183" s="206"/>
      <c r="D2183" s="207" t="s">
        <v>184</v>
      </c>
      <c r="E2183" s="208" t="s">
        <v>1</v>
      </c>
      <c r="F2183" s="209" t="s">
        <v>2013</v>
      </c>
      <c r="G2183" s="206"/>
      <c r="H2183" s="208" t="s">
        <v>1</v>
      </c>
      <c r="I2183" s="210"/>
      <c r="J2183" s="206"/>
      <c r="K2183" s="206"/>
      <c r="L2183" s="211"/>
      <c r="M2183" s="212"/>
      <c r="N2183" s="213"/>
      <c r="O2183" s="213"/>
      <c r="P2183" s="213"/>
      <c r="Q2183" s="213"/>
      <c r="R2183" s="213"/>
      <c r="S2183" s="213"/>
      <c r="T2183" s="214"/>
      <c r="AT2183" s="215" t="s">
        <v>184</v>
      </c>
      <c r="AU2183" s="215" t="s">
        <v>85</v>
      </c>
      <c r="AV2183" s="13" t="s">
        <v>83</v>
      </c>
      <c r="AW2183" s="13" t="s">
        <v>34</v>
      </c>
      <c r="AX2183" s="13" t="s">
        <v>76</v>
      </c>
      <c r="AY2183" s="215" t="s">
        <v>175</v>
      </c>
    </row>
    <row r="2184" spans="1:65" s="13" customFormat="1" ht="11.25">
      <c r="B2184" s="205"/>
      <c r="C2184" s="206"/>
      <c r="D2184" s="207" t="s">
        <v>184</v>
      </c>
      <c r="E2184" s="208" t="s">
        <v>1</v>
      </c>
      <c r="F2184" s="209" t="s">
        <v>376</v>
      </c>
      <c r="G2184" s="206"/>
      <c r="H2184" s="208" t="s">
        <v>1</v>
      </c>
      <c r="I2184" s="210"/>
      <c r="J2184" s="206"/>
      <c r="K2184" s="206"/>
      <c r="L2184" s="211"/>
      <c r="M2184" s="212"/>
      <c r="N2184" s="213"/>
      <c r="O2184" s="213"/>
      <c r="P2184" s="213"/>
      <c r="Q2184" s="213"/>
      <c r="R2184" s="213"/>
      <c r="S2184" s="213"/>
      <c r="T2184" s="214"/>
      <c r="AT2184" s="215" t="s">
        <v>184</v>
      </c>
      <c r="AU2184" s="215" t="s">
        <v>85</v>
      </c>
      <c r="AV2184" s="13" t="s">
        <v>83</v>
      </c>
      <c r="AW2184" s="13" t="s">
        <v>34</v>
      </c>
      <c r="AX2184" s="13" t="s">
        <v>76</v>
      </c>
      <c r="AY2184" s="215" t="s">
        <v>175</v>
      </c>
    </row>
    <row r="2185" spans="1:65" s="14" customFormat="1" ht="11.25">
      <c r="B2185" s="216"/>
      <c r="C2185" s="217"/>
      <c r="D2185" s="207" t="s">
        <v>184</v>
      </c>
      <c r="E2185" s="218" t="s">
        <v>1</v>
      </c>
      <c r="F2185" s="219" t="s">
        <v>424</v>
      </c>
      <c r="G2185" s="217"/>
      <c r="H2185" s="220">
        <v>4.05</v>
      </c>
      <c r="I2185" s="221"/>
      <c r="J2185" s="217"/>
      <c r="K2185" s="217"/>
      <c r="L2185" s="222"/>
      <c r="M2185" s="223"/>
      <c r="N2185" s="224"/>
      <c r="O2185" s="224"/>
      <c r="P2185" s="224"/>
      <c r="Q2185" s="224"/>
      <c r="R2185" s="224"/>
      <c r="S2185" s="224"/>
      <c r="T2185" s="225"/>
      <c r="AT2185" s="226" t="s">
        <v>184</v>
      </c>
      <c r="AU2185" s="226" t="s">
        <v>85</v>
      </c>
      <c r="AV2185" s="14" t="s">
        <v>85</v>
      </c>
      <c r="AW2185" s="14" t="s">
        <v>34</v>
      </c>
      <c r="AX2185" s="14" t="s">
        <v>76</v>
      </c>
      <c r="AY2185" s="226" t="s">
        <v>175</v>
      </c>
    </row>
    <row r="2186" spans="1:65" s="14" customFormat="1" ht="11.25">
      <c r="B2186" s="216"/>
      <c r="C2186" s="217"/>
      <c r="D2186" s="207" t="s">
        <v>184</v>
      </c>
      <c r="E2186" s="218" t="s">
        <v>1</v>
      </c>
      <c r="F2186" s="219" t="s">
        <v>425</v>
      </c>
      <c r="G2186" s="217"/>
      <c r="H2186" s="220">
        <v>10.4</v>
      </c>
      <c r="I2186" s="221"/>
      <c r="J2186" s="217"/>
      <c r="K2186" s="217"/>
      <c r="L2186" s="222"/>
      <c r="M2186" s="223"/>
      <c r="N2186" s="224"/>
      <c r="O2186" s="224"/>
      <c r="P2186" s="224"/>
      <c r="Q2186" s="224"/>
      <c r="R2186" s="224"/>
      <c r="S2186" s="224"/>
      <c r="T2186" s="225"/>
      <c r="AT2186" s="226" t="s">
        <v>184</v>
      </c>
      <c r="AU2186" s="226" t="s">
        <v>85</v>
      </c>
      <c r="AV2186" s="14" t="s">
        <v>85</v>
      </c>
      <c r="AW2186" s="14" t="s">
        <v>34</v>
      </c>
      <c r="AX2186" s="14" t="s">
        <v>76</v>
      </c>
      <c r="AY2186" s="226" t="s">
        <v>175</v>
      </c>
    </row>
    <row r="2187" spans="1:65" s="14" customFormat="1" ht="11.25">
      <c r="B2187" s="216"/>
      <c r="C2187" s="217"/>
      <c r="D2187" s="207" t="s">
        <v>184</v>
      </c>
      <c r="E2187" s="218" t="s">
        <v>1</v>
      </c>
      <c r="F2187" s="219" t="s">
        <v>426</v>
      </c>
      <c r="G2187" s="217"/>
      <c r="H2187" s="220">
        <v>19.7</v>
      </c>
      <c r="I2187" s="221"/>
      <c r="J2187" s="217"/>
      <c r="K2187" s="217"/>
      <c r="L2187" s="222"/>
      <c r="M2187" s="223"/>
      <c r="N2187" s="224"/>
      <c r="O2187" s="224"/>
      <c r="P2187" s="224"/>
      <c r="Q2187" s="224"/>
      <c r="R2187" s="224"/>
      <c r="S2187" s="224"/>
      <c r="T2187" s="225"/>
      <c r="AT2187" s="226" t="s">
        <v>184</v>
      </c>
      <c r="AU2187" s="226" t="s">
        <v>85</v>
      </c>
      <c r="AV2187" s="14" t="s">
        <v>85</v>
      </c>
      <c r="AW2187" s="14" t="s">
        <v>34</v>
      </c>
      <c r="AX2187" s="14" t="s">
        <v>76</v>
      </c>
      <c r="AY2187" s="226" t="s">
        <v>175</v>
      </c>
    </row>
    <row r="2188" spans="1:65" s="14" customFormat="1" ht="11.25">
      <c r="B2188" s="216"/>
      <c r="C2188" s="217"/>
      <c r="D2188" s="207" t="s">
        <v>184</v>
      </c>
      <c r="E2188" s="218" t="s">
        <v>1</v>
      </c>
      <c r="F2188" s="219" t="s">
        <v>427</v>
      </c>
      <c r="G2188" s="217"/>
      <c r="H2188" s="220">
        <v>4.2</v>
      </c>
      <c r="I2188" s="221"/>
      <c r="J2188" s="217"/>
      <c r="K2188" s="217"/>
      <c r="L2188" s="222"/>
      <c r="M2188" s="223"/>
      <c r="N2188" s="224"/>
      <c r="O2188" s="224"/>
      <c r="P2188" s="224"/>
      <c r="Q2188" s="224"/>
      <c r="R2188" s="224"/>
      <c r="S2188" s="224"/>
      <c r="T2188" s="225"/>
      <c r="AT2188" s="226" t="s">
        <v>184</v>
      </c>
      <c r="AU2188" s="226" t="s">
        <v>85</v>
      </c>
      <c r="AV2188" s="14" t="s">
        <v>85</v>
      </c>
      <c r="AW2188" s="14" t="s">
        <v>34</v>
      </c>
      <c r="AX2188" s="14" t="s">
        <v>76</v>
      </c>
      <c r="AY2188" s="226" t="s">
        <v>175</v>
      </c>
    </row>
    <row r="2189" spans="1:65" s="14" customFormat="1" ht="11.25">
      <c r="B2189" s="216"/>
      <c r="C2189" s="217"/>
      <c r="D2189" s="207" t="s">
        <v>184</v>
      </c>
      <c r="E2189" s="218" t="s">
        <v>1</v>
      </c>
      <c r="F2189" s="219" t="s">
        <v>428</v>
      </c>
      <c r="G2189" s="217"/>
      <c r="H2189" s="220">
        <v>14.25</v>
      </c>
      <c r="I2189" s="221"/>
      <c r="J2189" s="217"/>
      <c r="K2189" s="217"/>
      <c r="L2189" s="222"/>
      <c r="M2189" s="223"/>
      <c r="N2189" s="224"/>
      <c r="O2189" s="224"/>
      <c r="P2189" s="224"/>
      <c r="Q2189" s="224"/>
      <c r="R2189" s="224"/>
      <c r="S2189" s="224"/>
      <c r="T2189" s="225"/>
      <c r="AT2189" s="226" t="s">
        <v>184</v>
      </c>
      <c r="AU2189" s="226" t="s">
        <v>85</v>
      </c>
      <c r="AV2189" s="14" t="s">
        <v>85</v>
      </c>
      <c r="AW2189" s="14" t="s">
        <v>34</v>
      </c>
      <c r="AX2189" s="14" t="s">
        <v>76</v>
      </c>
      <c r="AY2189" s="226" t="s">
        <v>175</v>
      </c>
    </row>
    <row r="2190" spans="1:65" s="15" customFormat="1" ht="11.25">
      <c r="B2190" s="232"/>
      <c r="C2190" s="233"/>
      <c r="D2190" s="207" t="s">
        <v>184</v>
      </c>
      <c r="E2190" s="234" t="s">
        <v>1</v>
      </c>
      <c r="F2190" s="235" t="s">
        <v>290</v>
      </c>
      <c r="G2190" s="233"/>
      <c r="H2190" s="236">
        <v>52.6</v>
      </c>
      <c r="I2190" s="237"/>
      <c r="J2190" s="233"/>
      <c r="K2190" s="233"/>
      <c r="L2190" s="238"/>
      <c r="M2190" s="239"/>
      <c r="N2190" s="240"/>
      <c r="O2190" s="240"/>
      <c r="P2190" s="240"/>
      <c r="Q2190" s="240"/>
      <c r="R2190" s="240"/>
      <c r="S2190" s="240"/>
      <c r="T2190" s="241"/>
      <c r="AT2190" s="242" t="s">
        <v>184</v>
      </c>
      <c r="AU2190" s="242" t="s">
        <v>85</v>
      </c>
      <c r="AV2190" s="15" t="s">
        <v>176</v>
      </c>
      <c r="AW2190" s="15" t="s">
        <v>34</v>
      </c>
      <c r="AX2190" s="15" t="s">
        <v>76</v>
      </c>
      <c r="AY2190" s="242" t="s">
        <v>175</v>
      </c>
    </row>
    <row r="2191" spans="1:65" s="13" customFormat="1" ht="11.25">
      <c r="B2191" s="205"/>
      <c r="C2191" s="206"/>
      <c r="D2191" s="207" t="s">
        <v>184</v>
      </c>
      <c r="E2191" s="208" t="s">
        <v>1</v>
      </c>
      <c r="F2191" s="209" t="s">
        <v>382</v>
      </c>
      <c r="G2191" s="206"/>
      <c r="H2191" s="208" t="s">
        <v>1</v>
      </c>
      <c r="I2191" s="210"/>
      <c r="J2191" s="206"/>
      <c r="K2191" s="206"/>
      <c r="L2191" s="211"/>
      <c r="M2191" s="212"/>
      <c r="N2191" s="213"/>
      <c r="O2191" s="213"/>
      <c r="P2191" s="213"/>
      <c r="Q2191" s="213"/>
      <c r="R2191" s="213"/>
      <c r="S2191" s="213"/>
      <c r="T2191" s="214"/>
      <c r="AT2191" s="215" t="s">
        <v>184</v>
      </c>
      <c r="AU2191" s="215" t="s">
        <v>85</v>
      </c>
      <c r="AV2191" s="13" t="s">
        <v>83</v>
      </c>
      <c r="AW2191" s="13" t="s">
        <v>34</v>
      </c>
      <c r="AX2191" s="13" t="s">
        <v>76</v>
      </c>
      <c r="AY2191" s="215" t="s">
        <v>175</v>
      </c>
    </row>
    <row r="2192" spans="1:65" s="14" customFormat="1" ht="11.25">
      <c r="B2192" s="216"/>
      <c r="C2192" s="217"/>
      <c r="D2192" s="207" t="s">
        <v>184</v>
      </c>
      <c r="E2192" s="218" t="s">
        <v>1</v>
      </c>
      <c r="F2192" s="219" t="s">
        <v>429</v>
      </c>
      <c r="G2192" s="217"/>
      <c r="H2192" s="220">
        <v>20.3</v>
      </c>
      <c r="I2192" s="221"/>
      <c r="J2192" s="217"/>
      <c r="K2192" s="217"/>
      <c r="L2192" s="222"/>
      <c r="M2192" s="223"/>
      <c r="N2192" s="224"/>
      <c r="O2192" s="224"/>
      <c r="P2192" s="224"/>
      <c r="Q2192" s="224"/>
      <c r="R2192" s="224"/>
      <c r="S2192" s="224"/>
      <c r="T2192" s="225"/>
      <c r="AT2192" s="226" t="s">
        <v>184</v>
      </c>
      <c r="AU2192" s="226" t="s">
        <v>85</v>
      </c>
      <c r="AV2192" s="14" t="s">
        <v>85</v>
      </c>
      <c r="AW2192" s="14" t="s">
        <v>34</v>
      </c>
      <c r="AX2192" s="14" t="s">
        <v>76</v>
      </c>
      <c r="AY2192" s="226" t="s">
        <v>175</v>
      </c>
    </row>
    <row r="2193" spans="1:65" s="14" customFormat="1" ht="11.25">
      <c r="B2193" s="216"/>
      <c r="C2193" s="217"/>
      <c r="D2193" s="207" t="s">
        <v>184</v>
      </c>
      <c r="E2193" s="218" t="s">
        <v>1</v>
      </c>
      <c r="F2193" s="219" t="s">
        <v>430</v>
      </c>
      <c r="G2193" s="217"/>
      <c r="H2193" s="220">
        <v>17</v>
      </c>
      <c r="I2193" s="221"/>
      <c r="J2193" s="217"/>
      <c r="K2193" s="217"/>
      <c r="L2193" s="222"/>
      <c r="M2193" s="223"/>
      <c r="N2193" s="224"/>
      <c r="O2193" s="224"/>
      <c r="P2193" s="224"/>
      <c r="Q2193" s="224"/>
      <c r="R2193" s="224"/>
      <c r="S2193" s="224"/>
      <c r="T2193" s="225"/>
      <c r="AT2193" s="226" t="s">
        <v>184</v>
      </c>
      <c r="AU2193" s="226" t="s">
        <v>85</v>
      </c>
      <c r="AV2193" s="14" t="s">
        <v>85</v>
      </c>
      <c r="AW2193" s="14" t="s">
        <v>34</v>
      </c>
      <c r="AX2193" s="14" t="s">
        <v>76</v>
      </c>
      <c r="AY2193" s="226" t="s">
        <v>175</v>
      </c>
    </row>
    <row r="2194" spans="1:65" s="14" customFormat="1" ht="11.25">
      <c r="B2194" s="216"/>
      <c r="C2194" s="217"/>
      <c r="D2194" s="207" t="s">
        <v>184</v>
      </c>
      <c r="E2194" s="218" t="s">
        <v>1</v>
      </c>
      <c r="F2194" s="219" t="s">
        <v>431</v>
      </c>
      <c r="G2194" s="217"/>
      <c r="H2194" s="220">
        <v>4.5999999999999996</v>
      </c>
      <c r="I2194" s="221"/>
      <c r="J2194" s="217"/>
      <c r="K2194" s="217"/>
      <c r="L2194" s="222"/>
      <c r="M2194" s="223"/>
      <c r="N2194" s="224"/>
      <c r="O2194" s="224"/>
      <c r="P2194" s="224"/>
      <c r="Q2194" s="224"/>
      <c r="R2194" s="224"/>
      <c r="S2194" s="224"/>
      <c r="T2194" s="225"/>
      <c r="AT2194" s="226" t="s">
        <v>184</v>
      </c>
      <c r="AU2194" s="226" t="s">
        <v>85</v>
      </c>
      <c r="AV2194" s="14" t="s">
        <v>85</v>
      </c>
      <c r="AW2194" s="14" t="s">
        <v>34</v>
      </c>
      <c r="AX2194" s="14" t="s">
        <v>76</v>
      </c>
      <c r="AY2194" s="226" t="s">
        <v>175</v>
      </c>
    </row>
    <row r="2195" spans="1:65" s="15" customFormat="1" ht="11.25">
      <c r="B2195" s="232"/>
      <c r="C2195" s="233"/>
      <c r="D2195" s="207" t="s">
        <v>184</v>
      </c>
      <c r="E2195" s="234" t="s">
        <v>1</v>
      </c>
      <c r="F2195" s="235" t="s">
        <v>290</v>
      </c>
      <c r="G2195" s="233"/>
      <c r="H2195" s="236">
        <v>41.9</v>
      </c>
      <c r="I2195" s="237"/>
      <c r="J2195" s="233"/>
      <c r="K2195" s="233"/>
      <c r="L2195" s="238"/>
      <c r="M2195" s="239"/>
      <c r="N2195" s="240"/>
      <c r="O2195" s="240"/>
      <c r="P2195" s="240"/>
      <c r="Q2195" s="240"/>
      <c r="R2195" s="240"/>
      <c r="S2195" s="240"/>
      <c r="T2195" s="241"/>
      <c r="AT2195" s="242" t="s">
        <v>184</v>
      </c>
      <c r="AU2195" s="242" t="s">
        <v>85</v>
      </c>
      <c r="AV2195" s="15" t="s">
        <v>176</v>
      </c>
      <c r="AW2195" s="15" t="s">
        <v>34</v>
      </c>
      <c r="AX2195" s="15" t="s">
        <v>76</v>
      </c>
      <c r="AY2195" s="242" t="s">
        <v>175</v>
      </c>
    </row>
    <row r="2196" spans="1:65" s="13" customFormat="1" ht="11.25">
      <c r="B2196" s="205"/>
      <c r="C2196" s="206"/>
      <c r="D2196" s="207" t="s">
        <v>184</v>
      </c>
      <c r="E2196" s="208" t="s">
        <v>1</v>
      </c>
      <c r="F2196" s="209" t="s">
        <v>386</v>
      </c>
      <c r="G2196" s="206"/>
      <c r="H2196" s="208" t="s">
        <v>1</v>
      </c>
      <c r="I2196" s="210"/>
      <c r="J2196" s="206"/>
      <c r="K2196" s="206"/>
      <c r="L2196" s="211"/>
      <c r="M2196" s="212"/>
      <c r="N2196" s="213"/>
      <c r="O2196" s="213"/>
      <c r="P2196" s="213"/>
      <c r="Q2196" s="213"/>
      <c r="R2196" s="213"/>
      <c r="S2196" s="213"/>
      <c r="T2196" s="214"/>
      <c r="AT2196" s="215" t="s">
        <v>184</v>
      </c>
      <c r="AU2196" s="215" t="s">
        <v>85</v>
      </c>
      <c r="AV2196" s="13" t="s">
        <v>83</v>
      </c>
      <c r="AW2196" s="13" t="s">
        <v>34</v>
      </c>
      <c r="AX2196" s="13" t="s">
        <v>76</v>
      </c>
      <c r="AY2196" s="215" t="s">
        <v>175</v>
      </c>
    </row>
    <row r="2197" spans="1:65" s="14" customFormat="1" ht="11.25">
      <c r="B2197" s="216"/>
      <c r="C2197" s="217"/>
      <c r="D2197" s="207" t="s">
        <v>184</v>
      </c>
      <c r="E2197" s="218" t="s">
        <v>1</v>
      </c>
      <c r="F2197" s="219" t="s">
        <v>432</v>
      </c>
      <c r="G2197" s="217"/>
      <c r="H2197" s="220">
        <v>2.65</v>
      </c>
      <c r="I2197" s="221"/>
      <c r="J2197" s="217"/>
      <c r="K2197" s="217"/>
      <c r="L2197" s="222"/>
      <c r="M2197" s="223"/>
      <c r="N2197" s="224"/>
      <c r="O2197" s="224"/>
      <c r="P2197" s="224"/>
      <c r="Q2197" s="224"/>
      <c r="R2197" s="224"/>
      <c r="S2197" s="224"/>
      <c r="T2197" s="225"/>
      <c r="AT2197" s="226" t="s">
        <v>184</v>
      </c>
      <c r="AU2197" s="226" t="s">
        <v>85</v>
      </c>
      <c r="AV2197" s="14" t="s">
        <v>85</v>
      </c>
      <c r="AW2197" s="14" t="s">
        <v>34</v>
      </c>
      <c r="AX2197" s="14" t="s">
        <v>76</v>
      </c>
      <c r="AY2197" s="226" t="s">
        <v>175</v>
      </c>
    </row>
    <row r="2198" spans="1:65" s="15" customFormat="1" ht="11.25">
      <c r="B2198" s="232"/>
      <c r="C2198" s="233"/>
      <c r="D2198" s="207" t="s">
        <v>184</v>
      </c>
      <c r="E2198" s="234" t="s">
        <v>1</v>
      </c>
      <c r="F2198" s="235" t="s">
        <v>290</v>
      </c>
      <c r="G2198" s="233"/>
      <c r="H2198" s="236">
        <v>2.65</v>
      </c>
      <c r="I2198" s="237"/>
      <c r="J2198" s="233"/>
      <c r="K2198" s="233"/>
      <c r="L2198" s="238"/>
      <c r="M2198" s="239"/>
      <c r="N2198" s="240"/>
      <c r="O2198" s="240"/>
      <c r="P2198" s="240"/>
      <c r="Q2198" s="240"/>
      <c r="R2198" s="240"/>
      <c r="S2198" s="240"/>
      <c r="T2198" s="241"/>
      <c r="AT2198" s="242" t="s">
        <v>184</v>
      </c>
      <c r="AU2198" s="242" t="s">
        <v>85</v>
      </c>
      <c r="AV2198" s="15" t="s">
        <v>176</v>
      </c>
      <c r="AW2198" s="15" t="s">
        <v>34</v>
      </c>
      <c r="AX2198" s="15" t="s">
        <v>76</v>
      </c>
      <c r="AY2198" s="242" t="s">
        <v>175</v>
      </c>
    </row>
    <row r="2199" spans="1:65" s="13" customFormat="1" ht="11.25">
      <c r="B2199" s="205"/>
      <c r="C2199" s="206"/>
      <c r="D2199" s="207" t="s">
        <v>184</v>
      </c>
      <c r="E2199" s="208" t="s">
        <v>1</v>
      </c>
      <c r="F2199" s="209" t="s">
        <v>464</v>
      </c>
      <c r="G2199" s="206"/>
      <c r="H2199" s="208" t="s">
        <v>1</v>
      </c>
      <c r="I2199" s="210"/>
      <c r="J2199" s="206"/>
      <c r="K2199" s="206"/>
      <c r="L2199" s="211"/>
      <c r="M2199" s="212"/>
      <c r="N2199" s="213"/>
      <c r="O2199" s="213"/>
      <c r="P2199" s="213"/>
      <c r="Q2199" s="213"/>
      <c r="R2199" s="213"/>
      <c r="S2199" s="213"/>
      <c r="T2199" s="214"/>
      <c r="AT2199" s="215" t="s">
        <v>184</v>
      </c>
      <c r="AU2199" s="215" t="s">
        <v>85</v>
      </c>
      <c r="AV2199" s="13" t="s">
        <v>83</v>
      </c>
      <c r="AW2199" s="13" t="s">
        <v>34</v>
      </c>
      <c r="AX2199" s="13" t="s">
        <v>76</v>
      </c>
      <c r="AY2199" s="215" t="s">
        <v>175</v>
      </c>
    </row>
    <row r="2200" spans="1:65" s="14" customFormat="1" ht="11.25">
      <c r="B2200" s="216"/>
      <c r="C2200" s="217"/>
      <c r="D2200" s="207" t="s">
        <v>184</v>
      </c>
      <c r="E2200" s="218" t="s">
        <v>1</v>
      </c>
      <c r="F2200" s="219" t="s">
        <v>525</v>
      </c>
      <c r="G2200" s="217"/>
      <c r="H2200" s="220">
        <v>16.850000000000001</v>
      </c>
      <c r="I2200" s="221"/>
      <c r="J2200" s="217"/>
      <c r="K2200" s="217"/>
      <c r="L2200" s="222"/>
      <c r="M2200" s="223"/>
      <c r="N2200" s="224"/>
      <c r="O2200" s="224"/>
      <c r="P2200" s="224"/>
      <c r="Q2200" s="224"/>
      <c r="R2200" s="224"/>
      <c r="S2200" s="224"/>
      <c r="T2200" s="225"/>
      <c r="AT2200" s="226" t="s">
        <v>184</v>
      </c>
      <c r="AU2200" s="226" t="s">
        <v>85</v>
      </c>
      <c r="AV2200" s="14" t="s">
        <v>85</v>
      </c>
      <c r="AW2200" s="14" t="s">
        <v>34</v>
      </c>
      <c r="AX2200" s="14" t="s">
        <v>76</v>
      </c>
      <c r="AY2200" s="226" t="s">
        <v>175</v>
      </c>
    </row>
    <row r="2201" spans="1:65" s="14" customFormat="1" ht="11.25">
      <c r="B2201" s="216"/>
      <c r="C2201" s="217"/>
      <c r="D2201" s="207" t="s">
        <v>184</v>
      </c>
      <c r="E2201" s="218" t="s">
        <v>1</v>
      </c>
      <c r="F2201" s="219" t="s">
        <v>526</v>
      </c>
      <c r="G2201" s="217"/>
      <c r="H2201" s="220">
        <v>18.100000000000001</v>
      </c>
      <c r="I2201" s="221"/>
      <c r="J2201" s="217"/>
      <c r="K2201" s="217"/>
      <c r="L2201" s="222"/>
      <c r="M2201" s="223"/>
      <c r="N2201" s="224"/>
      <c r="O2201" s="224"/>
      <c r="P2201" s="224"/>
      <c r="Q2201" s="224"/>
      <c r="R2201" s="224"/>
      <c r="S2201" s="224"/>
      <c r="T2201" s="225"/>
      <c r="AT2201" s="226" t="s">
        <v>184</v>
      </c>
      <c r="AU2201" s="226" t="s">
        <v>85</v>
      </c>
      <c r="AV2201" s="14" t="s">
        <v>85</v>
      </c>
      <c r="AW2201" s="14" t="s">
        <v>34</v>
      </c>
      <c r="AX2201" s="14" t="s">
        <v>76</v>
      </c>
      <c r="AY2201" s="226" t="s">
        <v>175</v>
      </c>
    </row>
    <row r="2202" spans="1:65" s="15" customFormat="1" ht="11.25">
      <c r="B2202" s="232"/>
      <c r="C2202" s="233"/>
      <c r="D2202" s="207" t="s">
        <v>184</v>
      </c>
      <c r="E2202" s="234" t="s">
        <v>1</v>
      </c>
      <c r="F2202" s="235" t="s">
        <v>290</v>
      </c>
      <c r="G2202" s="233"/>
      <c r="H2202" s="236">
        <v>34.950000000000003</v>
      </c>
      <c r="I2202" s="237"/>
      <c r="J2202" s="233"/>
      <c r="K2202" s="233"/>
      <c r="L2202" s="238"/>
      <c r="M2202" s="239"/>
      <c r="N2202" s="240"/>
      <c r="O2202" s="240"/>
      <c r="P2202" s="240"/>
      <c r="Q2202" s="240"/>
      <c r="R2202" s="240"/>
      <c r="S2202" s="240"/>
      <c r="T2202" s="241"/>
      <c r="AT2202" s="242" t="s">
        <v>184</v>
      </c>
      <c r="AU2202" s="242" t="s">
        <v>85</v>
      </c>
      <c r="AV2202" s="15" t="s">
        <v>176</v>
      </c>
      <c r="AW2202" s="15" t="s">
        <v>34</v>
      </c>
      <c r="AX2202" s="15" t="s">
        <v>76</v>
      </c>
      <c r="AY2202" s="242" t="s">
        <v>175</v>
      </c>
    </row>
    <row r="2203" spans="1:65" s="16" customFormat="1" ht="11.25">
      <c r="B2203" s="243"/>
      <c r="C2203" s="244"/>
      <c r="D2203" s="207" t="s">
        <v>184</v>
      </c>
      <c r="E2203" s="245" t="s">
        <v>1</v>
      </c>
      <c r="F2203" s="246" t="s">
        <v>291</v>
      </c>
      <c r="G2203" s="244"/>
      <c r="H2203" s="247">
        <v>132.1</v>
      </c>
      <c r="I2203" s="248"/>
      <c r="J2203" s="244"/>
      <c r="K2203" s="244"/>
      <c r="L2203" s="249"/>
      <c r="M2203" s="250"/>
      <c r="N2203" s="251"/>
      <c r="O2203" s="251"/>
      <c r="P2203" s="251"/>
      <c r="Q2203" s="251"/>
      <c r="R2203" s="251"/>
      <c r="S2203" s="251"/>
      <c r="T2203" s="252"/>
      <c r="AT2203" s="253" t="s">
        <v>184</v>
      </c>
      <c r="AU2203" s="253" t="s">
        <v>85</v>
      </c>
      <c r="AV2203" s="16" t="s">
        <v>182</v>
      </c>
      <c r="AW2203" s="16" t="s">
        <v>34</v>
      </c>
      <c r="AX2203" s="16" t="s">
        <v>83</v>
      </c>
      <c r="AY2203" s="253" t="s">
        <v>175</v>
      </c>
    </row>
    <row r="2204" spans="1:65" s="2" customFormat="1" ht="37.9" customHeight="1">
      <c r="A2204" s="35"/>
      <c r="B2204" s="36"/>
      <c r="C2204" s="192" t="s">
        <v>2014</v>
      </c>
      <c r="D2204" s="192" t="s">
        <v>178</v>
      </c>
      <c r="E2204" s="193" t="s">
        <v>2015</v>
      </c>
      <c r="F2204" s="194" t="s">
        <v>2016</v>
      </c>
      <c r="G2204" s="195" t="s">
        <v>242</v>
      </c>
      <c r="H2204" s="196">
        <v>81.7</v>
      </c>
      <c r="I2204" s="197"/>
      <c r="J2204" s="198">
        <f>ROUND(I2204*H2204,2)</f>
        <v>0</v>
      </c>
      <c r="K2204" s="194" t="s">
        <v>224</v>
      </c>
      <c r="L2204" s="40"/>
      <c r="M2204" s="199" t="s">
        <v>1</v>
      </c>
      <c r="N2204" s="200" t="s">
        <v>41</v>
      </c>
      <c r="O2204" s="72"/>
      <c r="P2204" s="201">
        <f>O2204*H2204</f>
        <v>0</v>
      </c>
      <c r="Q2204" s="201">
        <v>1.4999999999999999E-2</v>
      </c>
      <c r="R2204" s="201">
        <f>Q2204*H2204</f>
        <v>1.2255</v>
      </c>
      <c r="S2204" s="201">
        <v>0</v>
      </c>
      <c r="T2204" s="202">
        <f>S2204*H2204</f>
        <v>0</v>
      </c>
      <c r="U2204" s="35"/>
      <c r="V2204" s="35"/>
      <c r="W2204" s="35"/>
      <c r="X2204" s="35"/>
      <c r="Y2204" s="35"/>
      <c r="Z2204" s="35"/>
      <c r="AA2204" s="35"/>
      <c r="AB2204" s="35"/>
      <c r="AC2204" s="35"/>
      <c r="AD2204" s="35"/>
      <c r="AE2204" s="35"/>
      <c r="AR2204" s="203" t="s">
        <v>309</v>
      </c>
      <c r="AT2204" s="203" t="s">
        <v>178</v>
      </c>
      <c r="AU2204" s="203" t="s">
        <v>85</v>
      </c>
      <c r="AY2204" s="18" t="s">
        <v>175</v>
      </c>
      <c r="BE2204" s="204">
        <f>IF(N2204="základní",J2204,0)</f>
        <v>0</v>
      </c>
      <c r="BF2204" s="204">
        <f>IF(N2204="snížená",J2204,0)</f>
        <v>0</v>
      </c>
      <c r="BG2204" s="204">
        <f>IF(N2204="zákl. přenesená",J2204,0)</f>
        <v>0</v>
      </c>
      <c r="BH2204" s="204">
        <f>IF(N2204="sníž. přenesená",J2204,0)</f>
        <v>0</v>
      </c>
      <c r="BI2204" s="204">
        <f>IF(N2204="nulová",J2204,0)</f>
        <v>0</v>
      </c>
      <c r="BJ2204" s="18" t="s">
        <v>83</v>
      </c>
      <c r="BK2204" s="204">
        <f>ROUND(I2204*H2204,2)</f>
        <v>0</v>
      </c>
      <c r="BL2204" s="18" t="s">
        <v>309</v>
      </c>
      <c r="BM2204" s="203" t="s">
        <v>2017</v>
      </c>
    </row>
    <row r="2205" spans="1:65" s="2" customFormat="1" ht="11.25">
      <c r="A2205" s="35"/>
      <c r="B2205" s="36"/>
      <c r="C2205" s="37"/>
      <c r="D2205" s="227" t="s">
        <v>193</v>
      </c>
      <c r="E2205" s="37"/>
      <c r="F2205" s="228" t="s">
        <v>2018</v>
      </c>
      <c r="G2205" s="37"/>
      <c r="H2205" s="37"/>
      <c r="I2205" s="229"/>
      <c r="J2205" s="37"/>
      <c r="K2205" s="37"/>
      <c r="L2205" s="40"/>
      <c r="M2205" s="230"/>
      <c r="N2205" s="231"/>
      <c r="O2205" s="72"/>
      <c r="P2205" s="72"/>
      <c r="Q2205" s="72"/>
      <c r="R2205" s="72"/>
      <c r="S2205" s="72"/>
      <c r="T2205" s="73"/>
      <c r="U2205" s="35"/>
      <c r="V2205" s="35"/>
      <c r="W2205" s="35"/>
      <c r="X2205" s="35"/>
      <c r="Y2205" s="35"/>
      <c r="Z2205" s="35"/>
      <c r="AA2205" s="35"/>
      <c r="AB2205" s="35"/>
      <c r="AC2205" s="35"/>
      <c r="AD2205" s="35"/>
      <c r="AE2205" s="35"/>
      <c r="AT2205" s="18" t="s">
        <v>193</v>
      </c>
      <c r="AU2205" s="18" t="s">
        <v>85</v>
      </c>
    </row>
    <row r="2206" spans="1:65" s="13" customFormat="1" ht="22.5">
      <c r="B2206" s="205"/>
      <c r="C2206" s="206"/>
      <c r="D2206" s="207" t="s">
        <v>184</v>
      </c>
      <c r="E2206" s="208" t="s">
        <v>1</v>
      </c>
      <c r="F2206" s="209" t="s">
        <v>206</v>
      </c>
      <c r="G2206" s="206"/>
      <c r="H2206" s="208" t="s">
        <v>1</v>
      </c>
      <c r="I2206" s="210"/>
      <c r="J2206" s="206"/>
      <c r="K2206" s="206"/>
      <c r="L2206" s="211"/>
      <c r="M2206" s="212"/>
      <c r="N2206" s="213"/>
      <c r="O2206" s="213"/>
      <c r="P2206" s="213"/>
      <c r="Q2206" s="213"/>
      <c r="R2206" s="213"/>
      <c r="S2206" s="213"/>
      <c r="T2206" s="214"/>
      <c r="AT2206" s="215" t="s">
        <v>184</v>
      </c>
      <c r="AU2206" s="215" t="s">
        <v>85</v>
      </c>
      <c r="AV2206" s="13" t="s">
        <v>83</v>
      </c>
      <c r="AW2206" s="13" t="s">
        <v>34</v>
      </c>
      <c r="AX2206" s="13" t="s">
        <v>76</v>
      </c>
      <c r="AY2206" s="215" t="s">
        <v>175</v>
      </c>
    </row>
    <row r="2207" spans="1:65" s="13" customFormat="1" ht="11.25">
      <c r="B2207" s="205"/>
      <c r="C2207" s="206"/>
      <c r="D2207" s="207" t="s">
        <v>184</v>
      </c>
      <c r="E2207" s="208" t="s">
        <v>1</v>
      </c>
      <c r="F2207" s="209" t="s">
        <v>280</v>
      </c>
      <c r="G2207" s="206"/>
      <c r="H2207" s="208" t="s">
        <v>1</v>
      </c>
      <c r="I2207" s="210"/>
      <c r="J2207" s="206"/>
      <c r="K2207" s="206"/>
      <c r="L2207" s="211"/>
      <c r="M2207" s="212"/>
      <c r="N2207" s="213"/>
      <c r="O2207" s="213"/>
      <c r="P2207" s="213"/>
      <c r="Q2207" s="213"/>
      <c r="R2207" s="213"/>
      <c r="S2207" s="213"/>
      <c r="T2207" s="214"/>
      <c r="AT2207" s="215" t="s">
        <v>184</v>
      </c>
      <c r="AU2207" s="215" t="s">
        <v>85</v>
      </c>
      <c r="AV2207" s="13" t="s">
        <v>83</v>
      </c>
      <c r="AW2207" s="13" t="s">
        <v>34</v>
      </c>
      <c r="AX2207" s="13" t="s">
        <v>76</v>
      </c>
      <c r="AY2207" s="215" t="s">
        <v>175</v>
      </c>
    </row>
    <row r="2208" spans="1:65" s="13" customFormat="1" ht="11.25">
      <c r="B2208" s="205"/>
      <c r="C2208" s="206"/>
      <c r="D2208" s="207" t="s">
        <v>184</v>
      </c>
      <c r="E2208" s="208" t="s">
        <v>1</v>
      </c>
      <c r="F2208" s="209" t="s">
        <v>187</v>
      </c>
      <c r="G2208" s="206"/>
      <c r="H2208" s="208" t="s">
        <v>1</v>
      </c>
      <c r="I2208" s="210"/>
      <c r="J2208" s="206"/>
      <c r="K2208" s="206"/>
      <c r="L2208" s="211"/>
      <c r="M2208" s="212"/>
      <c r="N2208" s="213"/>
      <c r="O2208" s="213"/>
      <c r="P2208" s="213"/>
      <c r="Q2208" s="213"/>
      <c r="R2208" s="213"/>
      <c r="S2208" s="213"/>
      <c r="T2208" s="214"/>
      <c r="AT2208" s="215" t="s">
        <v>184</v>
      </c>
      <c r="AU2208" s="215" t="s">
        <v>85</v>
      </c>
      <c r="AV2208" s="13" t="s">
        <v>83</v>
      </c>
      <c r="AW2208" s="13" t="s">
        <v>34</v>
      </c>
      <c r="AX2208" s="13" t="s">
        <v>76</v>
      </c>
      <c r="AY2208" s="215" t="s">
        <v>175</v>
      </c>
    </row>
    <row r="2209" spans="1:65" s="13" customFormat="1" ht="11.25">
      <c r="B2209" s="205"/>
      <c r="C2209" s="206"/>
      <c r="D2209" s="207" t="s">
        <v>184</v>
      </c>
      <c r="E2209" s="208" t="s">
        <v>1</v>
      </c>
      <c r="F2209" s="209" t="s">
        <v>2019</v>
      </c>
      <c r="G2209" s="206"/>
      <c r="H2209" s="208" t="s">
        <v>1</v>
      </c>
      <c r="I2209" s="210"/>
      <c r="J2209" s="206"/>
      <c r="K2209" s="206"/>
      <c r="L2209" s="211"/>
      <c r="M2209" s="212"/>
      <c r="N2209" s="213"/>
      <c r="O2209" s="213"/>
      <c r="P2209" s="213"/>
      <c r="Q2209" s="213"/>
      <c r="R2209" s="213"/>
      <c r="S2209" s="213"/>
      <c r="T2209" s="214"/>
      <c r="AT2209" s="215" t="s">
        <v>184</v>
      </c>
      <c r="AU2209" s="215" t="s">
        <v>85</v>
      </c>
      <c r="AV2209" s="13" t="s">
        <v>83</v>
      </c>
      <c r="AW2209" s="13" t="s">
        <v>34</v>
      </c>
      <c r="AX2209" s="13" t="s">
        <v>76</v>
      </c>
      <c r="AY2209" s="215" t="s">
        <v>175</v>
      </c>
    </row>
    <row r="2210" spans="1:65" s="13" customFormat="1" ht="11.25">
      <c r="B2210" s="205"/>
      <c r="C2210" s="206"/>
      <c r="D2210" s="207" t="s">
        <v>184</v>
      </c>
      <c r="E2210" s="208" t="s">
        <v>1</v>
      </c>
      <c r="F2210" s="209" t="s">
        <v>389</v>
      </c>
      <c r="G2210" s="206"/>
      <c r="H2210" s="208" t="s">
        <v>1</v>
      </c>
      <c r="I2210" s="210"/>
      <c r="J2210" s="206"/>
      <c r="K2210" s="206"/>
      <c r="L2210" s="211"/>
      <c r="M2210" s="212"/>
      <c r="N2210" s="213"/>
      <c r="O2210" s="213"/>
      <c r="P2210" s="213"/>
      <c r="Q2210" s="213"/>
      <c r="R2210" s="213"/>
      <c r="S2210" s="213"/>
      <c r="T2210" s="214"/>
      <c r="AT2210" s="215" t="s">
        <v>184</v>
      </c>
      <c r="AU2210" s="215" t="s">
        <v>85</v>
      </c>
      <c r="AV2210" s="13" t="s">
        <v>83</v>
      </c>
      <c r="AW2210" s="13" t="s">
        <v>34</v>
      </c>
      <c r="AX2210" s="13" t="s">
        <v>76</v>
      </c>
      <c r="AY2210" s="215" t="s">
        <v>175</v>
      </c>
    </row>
    <row r="2211" spans="1:65" s="14" customFormat="1" ht="11.25">
      <c r="B2211" s="216"/>
      <c r="C2211" s="217"/>
      <c r="D2211" s="207" t="s">
        <v>184</v>
      </c>
      <c r="E2211" s="218" t="s">
        <v>1</v>
      </c>
      <c r="F2211" s="219" t="s">
        <v>516</v>
      </c>
      <c r="G2211" s="217"/>
      <c r="H2211" s="220">
        <v>34.200000000000003</v>
      </c>
      <c r="I2211" s="221"/>
      <c r="J2211" s="217"/>
      <c r="K2211" s="217"/>
      <c r="L2211" s="222"/>
      <c r="M2211" s="223"/>
      <c r="N2211" s="224"/>
      <c r="O2211" s="224"/>
      <c r="P2211" s="224"/>
      <c r="Q2211" s="224"/>
      <c r="R2211" s="224"/>
      <c r="S2211" s="224"/>
      <c r="T2211" s="225"/>
      <c r="AT2211" s="226" t="s">
        <v>184</v>
      </c>
      <c r="AU2211" s="226" t="s">
        <v>85</v>
      </c>
      <c r="AV2211" s="14" t="s">
        <v>85</v>
      </c>
      <c r="AW2211" s="14" t="s">
        <v>34</v>
      </c>
      <c r="AX2211" s="14" t="s">
        <v>76</v>
      </c>
      <c r="AY2211" s="226" t="s">
        <v>175</v>
      </c>
    </row>
    <row r="2212" spans="1:65" s="14" customFormat="1" ht="11.25">
      <c r="B2212" s="216"/>
      <c r="C2212" s="217"/>
      <c r="D2212" s="207" t="s">
        <v>184</v>
      </c>
      <c r="E2212" s="218" t="s">
        <v>1</v>
      </c>
      <c r="F2212" s="219" t="s">
        <v>518</v>
      </c>
      <c r="G2212" s="217"/>
      <c r="H2212" s="220">
        <v>14.7</v>
      </c>
      <c r="I2212" s="221"/>
      <c r="J2212" s="217"/>
      <c r="K2212" s="217"/>
      <c r="L2212" s="222"/>
      <c r="M2212" s="223"/>
      <c r="N2212" s="224"/>
      <c r="O2212" s="224"/>
      <c r="P2212" s="224"/>
      <c r="Q2212" s="224"/>
      <c r="R2212" s="224"/>
      <c r="S2212" s="224"/>
      <c r="T2212" s="225"/>
      <c r="AT2212" s="226" t="s">
        <v>184</v>
      </c>
      <c r="AU2212" s="226" t="s">
        <v>85</v>
      </c>
      <c r="AV2212" s="14" t="s">
        <v>85</v>
      </c>
      <c r="AW2212" s="14" t="s">
        <v>34</v>
      </c>
      <c r="AX2212" s="14" t="s">
        <v>76</v>
      </c>
      <c r="AY2212" s="226" t="s">
        <v>175</v>
      </c>
    </row>
    <row r="2213" spans="1:65" s="15" customFormat="1" ht="11.25">
      <c r="B2213" s="232"/>
      <c r="C2213" s="233"/>
      <c r="D2213" s="207" t="s">
        <v>184</v>
      </c>
      <c r="E2213" s="234" t="s">
        <v>1</v>
      </c>
      <c r="F2213" s="235" t="s">
        <v>290</v>
      </c>
      <c r="G2213" s="233"/>
      <c r="H2213" s="236">
        <v>48.900000000000006</v>
      </c>
      <c r="I2213" s="237"/>
      <c r="J2213" s="233"/>
      <c r="K2213" s="233"/>
      <c r="L2213" s="238"/>
      <c r="M2213" s="239"/>
      <c r="N2213" s="240"/>
      <c r="O2213" s="240"/>
      <c r="P2213" s="240"/>
      <c r="Q2213" s="240"/>
      <c r="R2213" s="240"/>
      <c r="S2213" s="240"/>
      <c r="T2213" s="241"/>
      <c r="AT2213" s="242" t="s">
        <v>184</v>
      </c>
      <c r="AU2213" s="242" t="s">
        <v>85</v>
      </c>
      <c r="AV2213" s="15" t="s">
        <v>176</v>
      </c>
      <c r="AW2213" s="15" t="s">
        <v>34</v>
      </c>
      <c r="AX2213" s="15" t="s">
        <v>76</v>
      </c>
      <c r="AY2213" s="242" t="s">
        <v>175</v>
      </c>
    </row>
    <row r="2214" spans="1:65" s="13" customFormat="1" ht="11.25">
      <c r="B2214" s="205"/>
      <c r="C2214" s="206"/>
      <c r="D2214" s="207" t="s">
        <v>184</v>
      </c>
      <c r="E2214" s="208" t="s">
        <v>1</v>
      </c>
      <c r="F2214" s="209" t="s">
        <v>2002</v>
      </c>
      <c r="G2214" s="206"/>
      <c r="H2214" s="208" t="s">
        <v>1</v>
      </c>
      <c r="I2214" s="210"/>
      <c r="J2214" s="206"/>
      <c r="K2214" s="206"/>
      <c r="L2214" s="211"/>
      <c r="M2214" s="212"/>
      <c r="N2214" s="213"/>
      <c r="O2214" s="213"/>
      <c r="P2214" s="213"/>
      <c r="Q2214" s="213"/>
      <c r="R2214" s="213"/>
      <c r="S2214" s="213"/>
      <c r="T2214" s="214"/>
      <c r="AT2214" s="215" t="s">
        <v>184</v>
      </c>
      <c r="AU2214" s="215" t="s">
        <v>85</v>
      </c>
      <c r="AV2214" s="13" t="s">
        <v>83</v>
      </c>
      <c r="AW2214" s="13" t="s">
        <v>34</v>
      </c>
      <c r="AX2214" s="13" t="s">
        <v>76</v>
      </c>
      <c r="AY2214" s="215" t="s">
        <v>175</v>
      </c>
    </row>
    <row r="2215" spans="1:65" s="14" customFormat="1" ht="11.25">
      <c r="B2215" s="216"/>
      <c r="C2215" s="217"/>
      <c r="D2215" s="207" t="s">
        <v>184</v>
      </c>
      <c r="E2215" s="218" t="s">
        <v>1</v>
      </c>
      <c r="F2215" s="219" t="s">
        <v>519</v>
      </c>
      <c r="G2215" s="217"/>
      <c r="H2215" s="220">
        <v>15</v>
      </c>
      <c r="I2215" s="221"/>
      <c r="J2215" s="217"/>
      <c r="K2215" s="217"/>
      <c r="L2215" s="222"/>
      <c r="M2215" s="223"/>
      <c r="N2215" s="224"/>
      <c r="O2215" s="224"/>
      <c r="P2215" s="224"/>
      <c r="Q2215" s="224"/>
      <c r="R2215" s="224"/>
      <c r="S2215" s="224"/>
      <c r="T2215" s="225"/>
      <c r="AT2215" s="226" t="s">
        <v>184</v>
      </c>
      <c r="AU2215" s="226" t="s">
        <v>85</v>
      </c>
      <c r="AV2215" s="14" t="s">
        <v>85</v>
      </c>
      <c r="AW2215" s="14" t="s">
        <v>34</v>
      </c>
      <c r="AX2215" s="14" t="s">
        <v>76</v>
      </c>
      <c r="AY2215" s="226" t="s">
        <v>175</v>
      </c>
    </row>
    <row r="2216" spans="1:65" s="14" customFormat="1" ht="11.25">
      <c r="B2216" s="216"/>
      <c r="C2216" s="217"/>
      <c r="D2216" s="207" t="s">
        <v>184</v>
      </c>
      <c r="E2216" s="218" t="s">
        <v>1</v>
      </c>
      <c r="F2216" s="219" t="s">
        <v>521</v>
      </c>
      <c r="G2216" s="217"/>
      <c r="H2216" s="220">
        <v>15.6</v>
      </c>
      <c r="I2216" s="221"/>
      <c r="J2216" s="217"/>
      <c r="K2216" s="217"/>
      <c r="L2216" s="222"/>
      <c r="M2216" s="223"/>
      <c r="N2216" s="224"/>
      <c r="O2216" s="224"/>
      <c r="P2216" s="224"/>
      <c r="Q2216" s="224"/>
      <c r="R2216" s="224"/>
      <c r="S2216" s="224"/>
      <c r="T2216" s="225"/>
      <c r="AT2216" s="226" t="s">
        <v>184</v>
      </c>
      <c r="AU2216" s="226" t="s">
        <v>85</v>
      </c>
      <c r="AV2216" s="14" t="s">
        <v>85</v>
      </c>
      <c r="AW2216" s="14" t="s">
        <v>34</v>
      </c>
      <c r="AX2216" s="14" t="s">
        <v>76</v>
      </c>
      <c r="AY2216" s="226" t="s">
        <v>175</v>
      </c>
    </row>
    <row r="2217" spans="1:65" s="15" customFormat="1" ht="11.25">
      <c r="B2217" s="232"/>
      <c r="C2217" s="233"/>
      <c r="D2217" s="207" t="s">
        <v>184</v>
      </c>
      <c r="E2217" s="234" t="s">
        <v>1</v>
      </c>
      <c r="F2217" s="235" t="s">
        <v>290</v>
      </c>
      <c r="G2217" s="233"/>
      <c r="H2217" s="236">
        <v>30.6</v>
      </c>
      <c r="I2217" s="237"/>
      <c r="J2217" s="233"/>
      <c r="K2217" s="233"/>
      <c r="L2217" s="238"/>
      <c r="M2217" s="239"/>
      <c r="N2217" s="240"/>
      <c r="O2217" s="240"/>
      <c r="P2217" s="240"/>
      <c r="Q2217" s="240"/>
      <c r="R2217" s="240"/>
      <c r="S2217" s="240"/>
      <c r="T2217" s="241"/>
      <c r="AT2217" s="242" t="s">
        <v>184</v>
      </c>
      <c r="AU2217" s="242" t="s">
        <v>85</v>
      </c>
      <c r="AV2217" s="15" t="s">
        <v>176</v>
      </c>
      <c r="AW2217" s="15" t="s">
        <v>34</v>
      </c>
      <c r="AX2217" s="15" t="s">
        <v>76</v>
      </c>
      <c r="AY2217" s="242" t="s">
        <v>175</v>
      </c>
    </row>
    <row r="2218" spans="1:65" s="13" customFormat="1" ht="11.25">
      <c r="B2218" s="205"/>
      <c r="C2218" s="206"/>
      <c r="D2218" s="207" t="s">
        <v>184</v>
      </c>
      <c r="E2218" s="208" t="s">
        <v>1</v>
      </c>
      <c r="F2218" s="209" t="s">
        <v>392</v>
      </c>
      <c r="G2218" s="206"/>
      <c r="H2218" s="208" t="s">
        <v>1</v>
      </c>
      <c r="I2218" s="210"/>
      <c r="J2218" s="206"/>
      <c r="K2218" s="206"/>
      <c r="L2218" s="211"/>
      <c r="M2218" s="212"/>
      <c r="N2218" s="213"/>
      <c r="O2218" s="213"/>
      <c r="P2218" s="213"/>
      <c r="Q2218" s="213"/>
      <c r="R2218" s="213"/>
      <c r="S2218" s="213"/>
      <c r="T2218" s="214"/>
      <c r="AT2218" s="215" t="s">
        <v>184</v>
      </c>
      <c r="AU2218" s="215" t="s">
        <v>85</v>
      </c>
      <c r="AV2218" s="13" t="s">
        <v>83</v>
      </c>
      <c r="AW2218" s="13" t="s">
        <v>34</v>
      </c>
      <c r="AX2218" s="13" t="s">
        <v>76</v>
      </c>
      <c r="AY2218" s="215" t="s">
        <v>175</v>
      </c>
    </row>
    <row r="2219" spans="1:65" s="14" customFormat="1" ht="11.25">
      <c r="B2219" s="216"/>
      <c r="C2219" s="217"/>
      <c r="D2219" s="207" t="s">
        <v>184</v>
      </c>
      <c r="E2219" s="218" t="s">
        <v>1</v>
      </c>
      <c r="F2219" s="219" t="s">
        <v>517</v>
      </c>
      <c r="G2219" s="217"/>
      <c r="H2219" s="220">
        <v>2.2000000000000002</v>
      </c>
      <c r="I2219" s="221"/>
      <c r="J2219" s="217"/>
      <c r="K2219" s="217"/>
      <c r="L2219" s="222"/>
      <c r="M2219" s="223"/>
      <c r="N2219" s="224"/>
      <c r="O2219" s="224"/>
      <c r="P2219" s="224"/>
      <c r="Q2219" s="224"/>
      <c r="R2219" s="224"/>
      <c r="S2219" s="224"/>
      <c r="T2219" s="225"/>
      <c r="AT2219" s="226" t="s">
        <v>184</v>
      </c>
      <c r="AU2219" s="226" t="s">
        <v>85</v>
      </c>
      <c r="AV2219" s="14" t="s">
        <v>85</v>
      </c>
      <c r="AW2219" s="14" t="s">
        <v>34</v>
      </c>
      <c r="AX2219" s="14" t="s">
        <v>76</v>
      </c>
      <c r="AY2219" s="226" t="s">
        <v>175</v>
      </c>
    </row>
    <row r="2220" spans="1:65" s="15" customFormat="1" ht="11.25">
      <c r="B2220" s="232"/>
      <c r="C2220" s="233"/>
      <c r="D2220" s="207" t="s">
        <v>184</v>
      </c>
      <c r="E2220" s="234" t="s">
        <v>1</v>
      </c>
      <c r="F2220" s="235" t="s">
        <v>290</v>
      </c>
      <c r="G2220" s="233"/>
      <c r="H2220" s="236">
        <v>2.2000000000000002</v>
      </c>
      <c r="I2220" s="237"/>
      <c r="J2220" s="233"/>
      <c r="K2220" s="233"/>
      <c r="L2220" s="238"/>
      <c r="M2220" s="239"/>
      <c r="N2220" s="240"/>
      <c r="O2220" s="240"/>
      <c r="P2220" s="240"/>
      <c r="Q2220" s="240"/>
      <c r="R2220" s="240"/>
      <c r="S2220" s="240"/>
      <c r="T2220" s="241"/>
      <c r="AT2220" s="242" t="s">
        <v>184</v>
      </c>
      <c r="AU2220" s="242" t="s">
        <v>85</v>
      </c>
      <c r="AV2220" s="15" t="s">
        <v>176</v>
      </c>
      <c r="AW2220" s="15" t="s">
        <v>34</v>
      </c>
      <c r="AX2220" s="15" t="s">
        <v>76</v>
      </c>
      <c r="AY2220" s="242" t="s">
        <v>175</v>
      </c>
    </row>
    <row r="2221" spans="1:65" s="16" customFormat="1" ht="11.25">
      <c r="B2221" s="243"/>
      <c r="C2221" s="244"/>
      <c r="D2221" s="207" t="s">
        <v>184</v>
      </c>
      <c r="E2221" s="245" t="s">
        <v>1</v>
      </c>
      <c r="F2221" s="246" t="s">
        <v>291</v>
      </c>
      <c r="G2221" s="244"/>
      <c r="H2221" s="247">
        <v>81.7</v>
      </c>
      <c r="I2221" s="248"/>
      <c r="J2221" s="244"/>
      <c r="K2221" s="244"/>
      <c r="L2221" s="249"/>
      <c r="M2221" s="250"/>
      <c r="N2221" s="251"/>
      <c r="O2221" s="251"/>
      <c r="P2221" s="251"/>
      <c r="Q2221" s="251"/>
      <c r="R2221" s="251"/>
      <c r="S2221" s="251"/>
      <c r="T2221" s="252"/>
      <c r="AT2221" s="253" t="s">
        <v>184</v>
      </c>
      <c r="AU2221" s="253" t="s">
        <v>85</v>
      </c>
      <c r="AV2221" s="16" t="s">
        <v>182</v>
      </c>
      <c r="AW2221" s="16" t="s">
        <v>34</v>
      </c>
      <c r="AX2221" s="16" t="s">
        <v>83</v>
      </c>
      <c r="AY2221" s="253" t="s">
        <v>175</v>
      </c>
    </row>
    <row r="2222" spans="1:65" s="2" customFormat="1" ht="37.9" customHeight="1">
      <c r="A2222" s="35"/>
      <c r="B2222" s="36"/>
      <c r="C2222" s="192" t="s">
        <v>2020</v>
      </c>
      <c r="D2222" s="192" t="s">
        <v>178</v>
      </c>
      <c r="E2222" s="193" t="s">
        <v>2021</v>
      </c>
      <c r="F2222" s="194" t="s">
        <v>1909</v>
      </c>
      <c r="G2222" s="195" t="s">
        <v>242</v>
      </c>
      <c r="H2222" s="196">
        <v>81.7</v>
      </c>
      <c r="I2222" s="197"/>
      <c r="J2222" s="198">
        <f>ROUND(I2222*H2222,2)</f>
        <v>0</v>
      </c>
      <c r="K2222" s="194" t="s">
        <v>1</v>
      </c>
      <c r="L2222" s="40"/>
      <c r="M2222" s="199" t="s">
        <v>1</v>
      </c>
      <c r="N2222" s="200" t="s">
        <v>41</v>
      </c>
      <c r="O2222" s="72"/>
      <c r="P2222" s="201">
        <f>O2222*H2222</f>
        <v>0</v>
      </c>
      <c r="Q2222" s="201">
        <v>4.4999999999999997E-3</v>
      </c>
      <c r="R2222" s="201">
        <f>Q2222*H2222</f>
        <v>0.36764999999999998</v>
      </c>
      <c r="S2222" s="201">
        <v>0</v>
      </c>
      <c r="T2222" s="202">
        <f>S2222*H2222</f>
        <v>0</v>
      </c>
      <c r="U2222" s="35"/>
      <c r="V2222" s="35"/>
      <c r="W2222" s="35"/>
      <c r="X2222" s="35"/>
      <c r="Y2222" s="35"/>
      <c r="Z2222" s="35"/>
      <c r="AA2222" s="35"/>
      <c r="AB2222" s="35"/>
      <c r="AC2222" s="35"/>
      <c r="AD2222" s="35"/>
      <c r="AE2222" s="35"/>
      <c r="AR2222" s="203" t="s">
        <v>309</v>
      </c>
      <c r="AT2222" s="203" t="s">
        <v>178</v>
      </c>
      <c r="AU2222" s="203" t="s">
        <v>85</v>
      </c>
      <c r="AY2222" s="18" t="s">
        <v>175</v>
      </c>
      <c r="BE2222" s="204">
        <f>IF(N2222="základní",J2222,0)</f>
        <v>0</v>
      </c>
      <c r="BF2222" s="204">
        <f>IF(N2222="snížená",J2222,0)</f>
        <v>0</v>
      </c>
      <c r="BG2222" s="204">
        <f>IF(N2222="zákl. přenesená",J2222,0)</f>
        <v>0</v>
      </c>
      <c r="BH2222" s="204">
        <f>IF(N2222="sníž. přenesená",J2222,0)</f>
        <v>0</v>
      </c>
      <c r="BI2222" s="204">
        <f>IF(N2222="nulová",J2222,0)</f>
        <v>0</v>
      </c>
      <c r="BJ2222" s="18" t="s">
        <v>83</v>
      </c>
      <c r="BK2222" s="204">
        <f>ROUND(I2222*H2222,2)</f>
        <v>0</v>
      </c>
      <c r="BL2222" s="18" t="s">
        <v>309</v>
      </c>
      <c r="BM2222" s="203" t="s">
        <v>2022</v>
      </c>
    </row>
    <row r="2223" spans="1:65" s="2" customFormat="1" ht="16.5" customHeight="1">
      <c r="A2223" s="35"/>
      <c r="B2223" s="36"/>
      <c r="C2223" s="192" t="s">
        <v>2023</v>
      </c>
      <c r="D2223" s="192" t="s">
        <v>178</v>
      </c>
      <c r="E2223" s="193" t="s">
        <v>2024</v>
      </c>
      <c r="F2223" s="194" t="s">
        <v>2025</v>
      </c>
      <c r="G2223" s="195" t="s">
        <v>242</v>
      </c>
      <c r="H2223" s="196">
        <v>167.05</v>
      </c>
      <c r="I2223" s="197"/>
      <c r="J2223" s="198">
        <f>ROUND(I2223*H2223,2)</f>
        <v>0</v>
      </c>
      <c r="K2223" s="194" t="s">
        <v>224</v>
      </c>
      <c r="L2223" s="40"/>
      <c r="M2223" s="199" t="s">
        <v>1</v>
      </c>
      <c r="N2223" s="200" t="s">
        <v>41</v>
      </c>
      <c r="O2223" s="72"/>
      <c r="P2223" s="201">
        <f>O2223*H2223</f>
        <v>0</v>
      </c>
      <c r="Q2223" s="201">
        <v>2.9999999999999997E-4</v>
      </c>
      <c r="R2223" s="201">
        <f>Q2223*H2223</f>
        <v>5.0115E-2</v>
      </c>
      <c r="S2223" s="201">
        <v>0</v>
      </c>
      <c r="T2223" s="202">
        <f>S2223*H2223</f>
        <v>0</v>
      </c>
      <c r="U2223" s="35"/>
      <c r="V2223" s="35"/>
      <c r="W2223" s="35"/>
      <c r="X2223" s="35"/>
      <c r="Y2223" s="35"/>
      <c r="Z2223" s="35"/>
      <c r="AA2223" s="35"/>
      <c r="AB2223" s="35"/>
      <c r="AC2223" s="35"/>
      <c r="AD2223" s="35"/>
      <c r="AE2223" s="35"/>
      <c r="AR2223" s="203" t="s">
        <v>309</v>
      </c>
      <c r="AT2223" s="203" t="s">
        <v>178</v>
      </c>
      <c r="AU2223" s="203" t="s">
        <v>85</v>
      </c>
      <c r="AY2223" s="18" t="s">
        <v>175</v>
      </c>
      <c r="BE2223" s="204">
        <f>IF(N2223="základní",J2223,0)</f>
        <v>0</v>
      </c>
      <c r="BF2223" s="204">
        <f>IF(N2223="snížená",J2223,0)</f>
        <v>0</v>
      </c>
      <c r="BG2223" s="204">
        <f>IF(N2223="zákl. přenesená",J2223,0)</f>
        <v>0</v>
      </c>
      <c r="BH2223" s="204">
        <f>IF(N2223="sníž. přenesená",J2223,0)</f>
        <v>0</v>
      </c>
      <c r="BI2223" s="204">
        <f>IF(N2223="nulová",J2223,0)</f>
        <v>0</v>
      </c>
      <c r="BJ2223" s="18" t="s">
        <v>83</v>
      </c>
      <c r="BK2223" s="204">
        <f>ROUND(I2223*H2223,2)</f>
        <v>0</v>
      </c>
      <c r="BL2223" s="18" t="s">
        <v>309</v>
      </c>
      <c r="BM2223" s="203" t="s">
        <v>2026</v>
      </c>
    </row>
    <row r="2224" spans="1:65" s="2" customFormat="1" ht="11.25">
      <c r="A2224" s="35"/>
      <c r="B2224" s="36"/>
      <c r="C2224" s="37"/>
      <c r="D2224" s="227" t="s">
        <v>193</v>
      </c>
      <c r="E2224" s="37"/>
      <c r="F2224" s="228" t="s">
        <v>2027</v>
      </c>
      <c r="G2224" s="37"/>
      <c r="H2224" s="37"/>
      <c r="I2224" s="229"/>
      <c r="J2224" s="37"/>
      <c r="K2224" s="37"/>
      <c r="L2224" s="40"/>
      <c r="M2224" s="230"/>
      <c r="N2224" s="231"/>
      <c r="O2224" s="72"/>
      <c r="P2224" s="72"/>
      <c r="Q2224" s="72"/>
      <c r="R2224" s="72"/>
      <c r="S2224" s="72"/>
      <c r="T2224" s="73"/>
      <c r="U2224" s="35"/>
      <c r="V2224" s="35"/>
      <c r="W2224" s="35"/>
      <c r="X2224" s="35"/>
      <c r="Y2224" s="35"/>
      <c r="Z2224" s="35"/>
      <c r="AA2224" s="35"/>
      <c r="AB2224" s="35"/>
      <c r="AC2224" s="35"/>
      <c r="AD2224" s="35"/>
      <c r="AE2224" s="35"/>
      <c r="AT2224" s="18" t="s">
        <v>193</v>
      </c>
      <c r="AU2224" s="18" t="s">
        <v>85</v>
      </c>
    </row>
    <row r="2225" spans="1:65" s="2" customFormat="1" ht="24.2" customHeight="1">
      <c r="A2225" s="35"/>
      <c r="B2225" s="36"/>
      <c r="C2225" s="254" t="s">
        <v>2028</v>
      </c>
      <c r="D2225" s="254" t="s">
        <v>539</v>
      </c>
      <c r="E2225" s="255" t="s">
        <v>2029</v>
      </c>
      <c r="F2225" s="256" t="s">
        <v>2030</v>
      </c>
      <c r="G2225" s="257" t="s">
        <v>242</v>
      </c>
      <c r="H2225" s="258">
        <v>40.823999999999998</v>
      </c>
      <c r="I2225" s="259"/>
      <c r="J2225" s="260">
        <f>ROUND(I2225*H2225,2)</f>
        <v>0</v>
      </c>
      <c r="K2225" s="256" t="s">
        <v>1</v>
      </c>
      <c r="L2225" s="261"/>
      <c r="M2225" s="262" t="s">
        <v>1</v>
      </c>
      <c r="N2225" s="263" t="s">
        <v>41</v>
      </c>
      <c r="O2225" s="72"/>
      <c r="P2225" s="201">
        <f>O2225*H2225</f>
        <v>0</v>
      </c>
      <c r="Q2225" s="201">
        <v>2.5999999999999999E-3</v>
      </c>
      <c r="R2225" s="201">
        <f>Q2225*H2225</f>
        <v>0.10614239999999998</v>
      </c>
      <c r="S2225" s="201">
        <v>0</v>
      </c>
      <c r="T2225" s="202">
        <f>S2225*H2225</f>
        <v>0</v>
      </c>
      <c r="U2225" s="35"/>
      <c r="V2225" s="35"/>
      <c r="W2225" s="35"/>
      <c r="X2225" s="35"/>
      <c r="Y2225" s="35"/>
      <c r="Z2225" s="35"/>
      <c r="AA2225" s="35"/>
      <c r="AB2225" s="35"/>
      <c r="AC2225" s="35"/>
      <c r="AD2225" s="35"/>
      <c r="AE2225" s="35"/>
      <c r="AR2225" s="203" t="s">
        <v>532</v>
      </c>
      <c r="AT2225" s="203" t="s">
        <v>539</v>
      </c>
      <c r="AU2225" s="203" t="s">
        <v>85</v>
      </c>
      <c r="AY2225" s="18" t="s">
        <v>175</v>
      </c>
      <c r="BE2225" s="204">
        <f>IF(N2225="základní",J2225,0)</f>
        <v>0</v>
      </c>
      <c r="BF2225" s="204">
        <f>IF(N2225="snížená",J2225,0)</f>
        <v>0</v>
      </c>
      <c r="BG2225" s="204">
        <f>IF(N2225="zákl. přenesená",J2225,0)</f>
        <v>0</v>
      </c>
      <c r="BH2225" s="204">
        <f>IF(N2225="sníž. přenesená",J2225,0)</f>
        <v>0</v>
      </c>
      <c r="BI2225" s="204">
        <f>IF(N2225="nulová",J2225,0)</f>
        <v>0</v>
      </c>
      <c r="BJ2225" s="18" t="s">
        <v>83</v>
      </c>
      <c r="BK2225" s="204">
        <f>ROUND(I2225*H2225,2)</f>
        <v>0</v>
      </c>
      <c r="BL2225" s="18" t="s">
        <v>309</v>
      </c>
      <c r="BM2225" s="203" t="s">
        <v>2031</v>
      </c>
    </row>
    <row r="2226" spans="1:65" s="13" customFormat="1" ht="22.5">
      <c r="B2226" s="205"/>
      <c r="C2226" s="206"/>
      <c r="D2226" s="207" t="s">
        <v>184</v>
      </c>
      <c r="E2226" s="208" t="s">
        <v>1</v>
      </c>
      <c r="F2226" s="209" t="s">
        <v>206</v>
      </c>
      <c r="G2226" s="206"/>
      <c r="H2226" s="208" t="s">
        <v>1</v>
      </c>
      <c r="I2226" s="210"/>
      <c r="J2226" s="206"/>
      <c r="K2226" s="206"/>
      <c r="L2226" s="211"/>
      <c r="M2226" s="212"/>
      <c r="N2226" s="213"/>
      <c r="O2226" s="213"/>
      <c r="P2226" s="213"/>
      <c r="Q2226" s="213"/>
      <c r="R2226" s="213"/>
      <c r="S2226" s="213"/>
      <c r="T2226" s="214"/>
      <c r="AT2226" s="215" t="s">
        <v>184</v>
      </c>
      <c r="AU2226" s="215" t="s">
        <v>85</v>
      </c>
      <c r="AV2226" s="13" t="s">
        <v>83</v>
      </c>
      <c r="AW2226" s="13" t="s">
        <v>34</v>
      </c>
      <c r="AX2226" s="13" t="s">
        <v>76</v>
      </c>
      <c r="AY2226" s="215" t="s">
        <v>175</v>
      </c>
    </row>
    <row r="2227" spans="1:65" s="13" customFormat="1" ht="11.25">
      <c r="B2227" s="205"/>
      <c r="C2227" s="206"/>
      <c r="D2227" s="207" t="s">
        <v>184</v>
      </c>
      <c r="E2227" s="208" t="s">
        <v>1</v>
      </c>
      <c r="F2227" s="209" t="s">
        <v>280</v>
      </c>
      <c r="G2227" s="206"/>
      <c r="H2227" s="208" t="s">
        <v>1</v>
      </c>
      <c r="I2227" s="210"/>
      <c r="J2227" s="206"/>
      <c r="K2227" s="206"/>
      <c r="L2227" s="211"/>
      <c r="M2227" s="212"/>
      <c r="N2227" s="213"/>
      <c r="O2227" s="213"/>
      <c r="P2227" s="213"/>
      <c r="Q2227" s="213"/>
      <c r="R2227" s="213"/>
      <c r="S2227" s="213"/>
      <c r="T2227" s="214"/>
      <c r="AT2227" s="215" t="s">
        <v>184</v>
      </c>
      <c r="AU2227" s="215" t="s">
        <v>85</v>
      </c>
      <c r="AV2227" s="13" t="s">
        <v>83</v>
      </c>
      <c r="AW2227" s="13" t="s">
        <v>34</v>
      </c>
      <c r="AX2227" s="13" t="s">
        <v>76</v>
      </c>
      <c r="AY2227" s="215" t="s">
        <v>175</v>
      </c>
    </row>
    <row r="2228" spans="1:65" s="13" customFormat="1" ht="11.25">
      <c r="B2228" s="205"/>
      <c r="C2228" s="206"/>
      <c r="D2228" s="207" t="s">
        <v>184</v>
      </c>
      <c r="E2228" s="208" t="s">
        <v>1</v>
      </c>
      <c r="F2228" s="209" t="s">
        <v>187</v>
      </c>
      <c r="G2228" s="206"/>
      <c r="H2228" s="208" t="s">
        <v>1</v>
      </c>
      <c r="I2228" s="210"/>
      <c r="J2228" s="206"/>
      <c r="K2228" s="206"/>
      <c r="L2228" s="211"/>
      <c r="M2228" s="212"/>
      <c r="N2228" s="213"/>
      <c r="O2228" s="213"/>
      <c r="P2228" s="213"/>
      <c r="Q2228" s="213"/>
      <c r="R2228" s="213"/>
      <c r="S2228" s="213"/>
      <c r="T2228" s="214"/>
      <c r="AT2228" s="215" t="s">
        <v>184</v>
      </c>
      <c r="AU2228" s="215" t="s">
        <v>85</v>
      </c>
      <c r="AV2228" s="13" t="s">
        <v>83</v>
      </c>
      <c r="AW2228" s="13" t="s">
        <v>34</v>
      </c>
      <c r="AX2228" s="13" t="s">
        <v>76</v>
      </c>
      <c r="AY2228" s="215" t="s">
        <v>175</v>
      </c>
    </row>
    <row r="2229" spans="1:65" s="13" customFormat="1" ht="11.25">
      <c r="B2229" s="205"/>
      <c r="C2229" s="206"/>
      <c r="D2229" s="207" t="s">
        <v>184</v>
      </c>
      <c r="E2229" s="208" t="s">
        <v>1</v>
      </c>
      <c r="F2229" s="209" t="s">
        <v>2032</v>
      </c>
      <c r="G2229" s="206"/>
      <c r="H2229" s="208" t="s">
        <v>1</v>
      </c>
      <c r="I2229" s="210"/>
      <c r="J2229" s="206"/>
      <c r="K2229" s="206"/>
      <c r="L2229" s="211"/>
      <c r="M2229" s="212"/>
      <c r="N2229" s="213"/>
      <c r="O2229" s="213"/>
      <c r="P2229" s="213"/>
      <c r="Q2229" s="213"/>
      <c r="R2229" s="213"/>
      <c r="S2229" s="213"/>
      <c r="T2229" s="214"/>
      <c r="AT2229" s="215" t="s">
        <v>184</v>
      </c>
      <c r="AU2229" s="215" t="s">
        <v>85</v>
      </c>
      <c r="AV2229" s="13" t="s">
        <v>83</v>
      </c>
      <c r="AW2229" s="13" t="s">
        <v>34</v>
      </c>
      <c r="AX2229" s="13" t="s">
        <v>76</v>
      </c>
      <c r="AY2229" s="215" t="s">
        <v>175</v>
      </c>
    </row>
    <row r="2230" spans="1:65" s="14" customFormat="1" ht="11.25">
      <c r="B2230" s="216"/>
      <c r="C2230" s="217"/>
      <c r="D2230" s="207" t="s">
        <v>184</v>
      </c>
      <c r="E2230" s="218" t="s">
        <v>1</v>
      </c>
      <c r="F2230" s="219" t="s">
        <v>426</v>
      </c>
      <c r="G2230" s="217"/>
      <c r="H2230" s="220">
        <v>19.7</v>
      </c>
      <c r="I2230" s="221"/>
      <c r="J2230" s="217"/>
      <c r="K2230" s="217"/>
      <c r="L2230" s="222"/>
      <c r="M2230" s="223"/>
      <c r="N2230" s="224"/>
      <c r="O2230" s="224"/>
      <c r="P2230" s="224"/>
      <c r="Q2230" s="224"/>
      <c r="R2230" s="224"/>
      <c r="S2230" s="224"/>
      <c r="T2230" s="225"/>
      <c r="AT2230" s="226" t="s">
        <v>184</v>
      </c>
      <c r="AU2230" s="226" t="s">
        <v>85</v>
      </c>
      <c r="AV2230" s="14" t="s">
        <v>85</v>
      </c>
      <c r="AW2230" s="14" t="s">
        <v>34</v>
      </c>
      <c r="AX2230" s="14" t="s">
        <v>76</v>
      </c>
      <c r="AY2230" s="226" t="s">
        <v>175</v>
      </c>
    </row>
    <row r="2231" spans="1:65" s="13" customFormat="1" ht="11.25">
      <c r="B2231" s="205"/>
      <c r="C2231" s="206"/>
      <c r="D2231" s="207" t="s">
        <v>184</v>
      </c>
      <c r="E2231" s="208" t="s">
        <v>1</v>
      </c>
      <c r="F2231" s="209" t="s">
        <v>464</v>
      </c>
      <c r="G2231" s="206"/>
      <c r="H2231" s="208" t="s">
        <v>1</v>
      </c>
      <c r="I2231" s="210"/>
      <c r="J2231" s="206"/>
      <c r="K2231" s="206"/>
      <c r="L2231" s="211"/>
      <c r="M2231" s="212"/>
      <c r="N2231" s="213"/>
      <c r="O2231" s="213"/>
      <c r="P2231" s="213"/>
      <c r="Q2231" s="213"/>
      <c r="R2231" s="213"/>
      <c r="S2231" s="213"/>
      <c r="T2231" s="214"/>
      <c r="AT2231" s="215" t="s">
        <v>184</v>
      </c>
      <c r="AU2231" s="215" t="s">
        <v>85</v>
      </c>
      <c r="AV2231" s="13" t="s">
        <v>83</v>
      </c>
      <c r="AW2231" s="13" t="s">
        <v>34</v>
      </c>
      <c r="AX2231" s="13" t="s">
        <v>76</v>
      </c>
      <c r="AY2231" s="215" t="s">
        <v>175</v>
      </c>
    </row>
    <row r="2232" spans="1:65" s="14" customFormat="1" ht="11.25">
      <c r="B2232" s="216"/>
      <c r="C2232" s="217"/>
      <c r="D2232" s="207" t="s">
        <v>184</v>
      </c>
      <c r="E2232" s="218" t="s">
        <v>1</v>
      </c>
      <c r="F2232" s="219" t="s">
        <v>526</v>
      </c>
      <c r="G2232" s="217"/>
      <c r="H2232" s="220">
        <v>18.100000000000001</v>
      </c>
      <c r="I2232" s="221"/>
      <c r="J2232" s="217"/>
      <c r="K2232" s="217"/>
      <c r="L2232" s="222"/>
      <c r="M2232" s="223"/>
      <c r="N2232" s="224"/>
      <c r="O2232" s="224"/>
      <c r="P2232" s="224"/>
      <c r="Q2232" s="224"/>
      <c r="R2232" s="224"/>
      <c r="S2232" s="224"/>
      <c r="T2232" s="225"/>
      <c r="AT2232" s="226" t="s">
        <v>184</v>
      </c>
      <c r="AU2232" s="226" t="s">
        <v>85</v>
      </c>
      <c r="AV2232" s="14" t="s">
        <v>85</v>
      </c>
      <c r="AW2232" s="14" t="s">
        <v>34</v>
      </c>
      <c r="AX2232" s="14" t="s">
        <v>76</v>
      </c>
      <c r="AY2232" s="226" t="s">
        <v>175</v>
      </c>
    </row>
    <row r="2233" spans="1:65" s="16" customFormat="1" ht="11.25">
      <c r="B2233" s="243"/>
      <c r="C2233" s="244"/>
      <c r="D2233" s="207" t="s">
        <v>184</v>
      </c>
      <c r="E2233" s="245" t="s">
        <v>1</v>
      </c>
      <c r="F2233" s="246" t="s">
        <v>291</v>
      </c>
      <c r="G2233" s="244"/>
      <c r="H2233" s="247">
        <v>37.799999999999997</v>
      </c>
      <c r="I2233" s="248"/>
      <c r="J2233" s="244"/>
      <c r="K2233" s="244"/>
      <c r="L2233" s="249"/>
      <c r="M2233" s="250"/>
      <c r="N2233" s="251"/>
      <c r="O2233" s="251"/>
      <c r="P2233" s="251"/>
      <c r="Q2233" s="251"/>
      <c r="R2233" s="251"/>
      <c r="S2233" s="251"/>
      <c r="T2233" s="252"/>
      <c r="AT2233" s="253" t="s">
        <v>184</v>
      </c>
      <c r="AU2233" s="253" t="s">
        <v>85</v>
      </c>
      <c r="AV2233" s="16" t="s">
        <v>182</v>
      </c>
      <c r="AW2233" s="16" t="s">
        <v>34</v>
      </c>
      <c r="AX2233" s="16" t="s">
        <v>83</v>
      </c>
      <c r="AY2233" s="253" t="s">
        <v>175</v>
      </c>
    </row>
    <row r="2234" spans="1:65" s="14" customFormat="1" ht="11.25">
      <c r="B2234" s="216"/>
      <c r="C2234" s="217"/>
      <c r="D2234" s="207" t="s">
        <v>184</v>
      </c>
      <c r="E2234" s="217"/>
      <c r="F2234" s="219" t="s">
        <v>2033</v>
      </c>
      <c r="G2234" s="217"/>
      <c r="H2234" s="220">
        <v>40.823999999999998</v>
      </c>
      <c r="I2234" s="221"/>
      <c r="J2234" s="217"/>
      <c r="K2234" s="217"/>
      <c r="L2234" s="222"/>
      <c r="M2234" s="223"/>
      <c r="N2234" s="224"/>
      <c r="O2234" s="224"/>
      <c r="P2234" s="224"/>
      <c r="Q2234" s="224"/>
      <c r="R2234" s="224"/>
      <c r="S2234" s="224"/>
      <c r="T2234" s="225"/>
      <c r="AT2234" s="226" t="s">
        <v>184</v>
      </c>
      <c r="AU2234" s="226" t="s">
        <v>85</v>
      </c>
      <c r="AV2234" s="14" t="s">
        <v>85</v>
      </c>
      <c r="AW2234" s="14" t="s">
        <v>4</v>
      </c>
      <c r="AX2234" s="14" t="s">
        <v>83</v>
      </c>
      <c r="AY2234" s="226" t="s">
        <v>175</v>
      </c>
    </row>
    <row r="2235" spans="1:65" s="2" customFormat="1" ht="24.2" customHeight="1">
      <c r="A2235" s="35"/>
      <c r="B2235" s="36"/>
      <c r="C2235" s="254" t="s">
        <v>2034</v>
      </c>
      <c r="D2235" s="254" t="s">
        <v>539</v>
      </c>
      <c r="E2235" s="255" t="s">
        <v>2035</v>
      </c>
      <c r="F2235" s="256" t="s">
        <v>2036</v>
      </c>
      <c r="G2235" s="257" t="s">
        <v>242</v>
      </c>
      <c r="H2235" s="258">
        <v>38.83</v>
      </c>
      <c r="I2235" s="259"/>
      <c r="J2235" s="260">
        <f>ROUND(I2235*H2235,2)</f>
        <v>0</v>
      </c>
      <c r="K2235" s="256" t="s">
        <v>1</v>
      </c>
      <c r="L2235" s="261"/>
      <c r="M2235" s="262" t="s">
        <v>1</v>
      </c>
      <c r="N2235" s="263" t="s">
        <v>41</v>
      </c>
      <c r="O2235" s="72"/>
      <c r="P2235" s="201">
        <f>O2235*H2235</f>
        <v>0</v>
      </c>
      <c r="Q2235" s="201">
        <v>3.2000000000000002E-3</v>
      </c>
      <c r="R2235" s="201">
        <f>Q2235*H2235</f>
        <v>0.12425600000000001</v>
      </c>
      <c r="S2235" s="201">
        <v>0</v>
      </c>
      <c r="T2235" s="202">
        <f>S2235*H2235</f>
        <v>0</v>
      </c>
      <c r="U2235" s="35"/>
      <c r="V2235" s="35"/>
      <c r="W2235" s="35"/>
      <c r="X2235" s="35"/>
      <c r="Y2235" s="35"/>
      <c r="Z2235" s="35"/>
      <c r="AA2235" s="35"/>
      <c r="AB2235" s="35"/>
      <c r="AC2235" s="35"/>
      <c r="AD2235" s="35"/>
      <c r="AE2235" s="35"/>
      <c r="AR2235" s="203" t="s">
        <v>532</v>
      </c>
      <c r="AT2235" s="203" t="s">
        <v>539</v>
      </c>
      <c r="AU2235" s="203" t="s">
        <v>85</v>
      </c>
      <c r="AY2235" s="18" t="s">
        <v>175</v>
      </c>
      <c r="BE2235" s="204">
        <f>IF(N2235="základní",J2235,0)</f>
        <v>0</v>
      </c>
      <c r="BF2235" s="204">
        <f>IF(N2235="snížená",J2235,0)</f>
        <v>0</v>
      </c>
      <c r="BG2235" s="204">
        <f>IF(N2235="zákl. přenesená",J2235,0)</f>
        <v>0</v>
      </c>
      <c r="BH2235" s="204">
        <f>IF(N2235="sníž. přenesená",J2235,0)</f>
        <v>0</v>
      </c>
      <c r="BI2235" s="204">
        <f>IF(N2235="nulová",J2235,0)</f>
        <v>0</v>
      </c>
      <c r="BJ2235" s="18" t="s">
        <v>83</v>
      </c>
      <c r="BK2235" s="204">
        <f>ROUND(I2235*H2235,2)</f>
        <v>0</v>
      </c>
      <c r="BL2235" s="18" t="s">
        <v>309</v>
      </c>
      <c r="BM2235" s="203" t="s">
        <v>2037</v>
      </c>
    </row>
    <row r="2236" spans="1:65" s="13" customFormat="1" ht="22.5">
      <c r="B2236" s="205"/>
      <c r="C2236" s="206"/>
      <c r="D2236" s="207" t="s">
        <v>184</v>
      </c>
      <c r="E2236" s="208" t="s">
        <v>1</v>
      </c>
      <c r="F2236" s="209" t="s">
        <v>1237</v>
      </c>
      <c r="G2236" s="206"/>
      <c r="H2236" s="208" t="s">
        <v>1</v>
      </c>
      <c r="I2236" s="210"/>
      <c r="J2236" s="206"/>
      <c r="K2236" s="206"/>
      <c r="L2236" s="211"/>
      <c r="M2236" s="212"/>
      <c r="N2236" s="213"/>
      <c r="O2236" s="213"/>
      <c r="P2236" s="213"/>
      <c r="Q2236" s="213"/>
      <c r="R2236" s="213"/>
      <c r="S2236" s="213"/>
      <c r="T2236" s="214"/>
      <c r="AT2236" s="215" t="s">
        <v>184</v>
      </c>
      <c r="AU2236" s="215" t="s">
        <v>85</v>
      </c>
      <c r="AV2236" s="13" t="s">
        <v>83</v>
      </c>
      <c r="AW2236" s="13" t="s">
        <v>34</v>
      </c>
      <c r="AX2236" s="13" t="s">
        <v>76</v>
      </c>
      <c r="AY2236" s="215" t="s">
        <v>175</v>
      </c>
    </row>
    <row r="2237" spans="1:65" s="13" customFormat="1" ht="11.25">
      <c r="B2237" s="205"/>
      <c r="C2237" s="206"/>
      <c r="D2237" s="207" t="s">
        <v>184</v>
      </c>
      <c r="E2237" s="208" t="s">
        <v>1</v>
      </c>
      <c r="F2237" s="209" t="s">
        <v>2038</v>
      </c>
      <c r="G2237" s="206"/>
      <c r="H2237" s="208" t="s">
        <v>1</v>
      </c>
      <c r="I2237" s="210"/>
      <c r="J2237" s="206"/>
      <c r="K2237" s="206"/>
      <c r="L2237" s="211"/>
      <c r="M2237" s="212"/>
      <c r="N2237" s="213"/>
      <c r="O2237" s="213"/>
      <c r="P2237" s="213"/>
      <c r="Q2237" s="213"/>
      <c r="R2237" s="213"/>
      <c r="S2237" s="213"/>
      <c r="T2237" s="214"/>
      <c r="AT2237" s="215" t="s">
        <v>184</v>
      </c>
      <c r="AU2237" s="215" t="s">
        <v>85</v>
      </c>
      <c r="AV2237" s="13" t="s">
        <v>83</v>
      </c>
      <c r="AW2237" s="13" t="s">
        <v>34</v>
      </c>
      <c r="AX2237" s="13" t="s">
        <v>76</v>
      </c>
      <c r="AY2237" s="215" t="s">
        <v>175</v>
      </c>
    </row>
    <row r="2238" spans="1:65" s="13" customFormat="1" ht="11.25">
      <c r="B2238" s="205"/>
      <c r="C2238" s="206"/>
      <c r="D2238" s="207" t="s">
        <v>184</v>
      </c>
      <c r="E2238" s="208" t="s">
        <v>1</v>
      </c>
      <c r="F2238" s="209" t="s">
        <v>187</v>
      </c>
      <c r="G2238" s="206"/>
      <c r="H2238" s="208" t="s">
        <v>1</v>
      </c>
      <c r="I2238" s="210"/>
      <c r="J2238" s="206"/>
      <c r="K2238" s="206"/>
      <c r="L2238" s="211"/>
      <c r="M2238" s="212"/>
      <c r="N2238" s="213"/>
      <c r="O2238" s="213"/>
      <c r="P2238" s="213"/>
      <c r="Q2238" s="213"/>
      <c r="R2238" s="213"/>
      <c r="S2238" s="213"/>
      <c r="T2238" s="214"/>
      <c r="AT2238" s="215" t="s">
        <v>184</v>
      </c>
      <c r="AU2238" s="215" t="s">
        <v>85</v>
      </c>
      <c r="AV2238" s="13" t="s">
        <v>83</v>
      </c>
      <c r="AW2238" s="13" t="s">
        <v>34</v>
      </c>
      <c r="AX2238" s="13" t="s">
        <v>76</v>
      </c>
      <c r="AY2238" s="215" t="s">
        <v>175</v>
      </c>
    </row>
    <row r="2239" spans="1:65" s="13" customFormat="1" ht="11.25">
      <c r="B2239" s="205"/>
      <c r="C2239" s="206"/>
      <c r="D2239" s="207" t="s">
        <v>184</v>
      </c>
      <c r="E2239" s="208" t="s">
        <v>1</v>
      </c>
      <c r="F2239" s="209" t="s">
        <v>376</v>
      </c>
      <c r="G2239" s="206"/>
      <c r="H2239" s="208" t="s">
        <v>1</v>
      </c>
      <c r="I2239" s="210"/>
      <c r="J2239" s="206"/>
      <c r="K2239" s="206"/>
      <c r="L2239" s="211"/>
      <c r="M2239" s="212"/>
      <c r="N2239" s="213"/>
      <c r="O2239" s="213"/>
      <c r="P2239" s="213"/>
      <c r="Q2239" s="213"/>
      <c r="R2239" s="213"/>
      <c r="S2239" s="213"/>
      <c r="T2239" s="214"/>
      <c r="AT2239" s="215" t="s">
        <v>184</v>
      </c>
      <c r="AU2239" s="215" t="s">
        <v>85</v>
      </c>
      <c r="AV2239" s="13" t="s">
        <v>83</v>
      </c>
      <c r="AW2239" s="13" t="s">
        <v>34</v>
      </c>
      <c r="AX2239" s="13" t="s">
        <v>76</v>
      </c>
      <c r="AY2239" s="215" t="s">
        <v>175</v>
      </c>
    </row>
    <row r="2240" spans="1:65" s="14" customFormat="1" ht="11.25">
      <c r="B2240" s="216"/>
      <c r="C2240" s="217"/>
      <c r="D2240" s="207" t="s">
        <v>184</v>
      </c>
      <c r="E2240" s="218" t="s">
        <v>1</v>
      </c>
      <c r="F2240" s="219" t="s">
        <v>427</v>
      </c>
      <c r="G2240" s="217"/>
      <c r="H2240" s="220">
        <v>4.2</v>
      </c>
      <c r="I2240" s="221"/>
      <c r="J2240" s="217"/>
      <c r="K2240" s="217"/>
      <c r="L2240" s="222"/>
      <c r="M2240" s="223"/>
      <c r="N2240" s="224"/>
      <c r="O2240" s="224"/>
      <c r="P2240" s="224"/>
      <c r="Q2240" s="224"/>
      <c r="R2240" s="224"/>
      <c r="S2240" s="224"/>
      <c r="T2240" s="225"/>
      <c r="AT2240" s="226" t="s">
        <v>184</v>
      </c>
      <c r="AU2240" s="226" t="s">
        <v>85</v>
      </c>
      <c r="AV2240" s="14" t="s">
        <v>85</v>
      </c>
      <c r="AW2240" s="14" t="s">
        <v>34</v>
      </c>
      <c r="AX2240" s="14" t="s">
        <v>76</v>
      </c>
      <c r="AY2240" s="226" t="s">
        <v>175</v>
      </c>
    </row>
    <row r="2241" spans="1:65" s="14" customFormat="1" ht="11.25">
      <c r="B2241" s="216"/>
      <c r="C2241" s="217"/>
      <c r="D2241" s="207" t="s">
        <v>184</v>
      </c>
      <c r="E2241" s="218" t="s">
        <v>1</v>
      </c>
      <c r="F2241" s="219" t="s">
        <v>428</v>
      </c>
      <c r="G2241" s="217"/>
      <c r="H2241" s="220">
        <v>14.25</v>
      </c>
      <c r="I2241" s="221"/>
      <c r="J2241" s="217"/>
      <c r="K2241" s="217"/>
      <c r="L2241" s="222"/>
      <c r="M2241" s="223"/>
      <c r="N2241" s="224"/>
      <c r="O2241" s="224"/>
      <c r="P2241" s="224"/>
      <c r="Q2241" s="224"/>
      <c r="R2241" s="224"/>
      <c r="S2241" s="224"/>
      <c r="T2241" s="225"/>
      <c r="AT2241" s="226" t="s">
        <v>184</v>
      </c>
      <c r="AU2241" s="226" t="s">
        <v>85</v>
      </c>
      <c r="AV2241" s="14" t="s">
        <v>85</v>
      </c>
      <c r="AW2241" s="14" t="s">
        <v>34</v>
      </c>
      <c r="AX2241" s="14" t="s">
        <v>76</v>
      </c>
      <c r="AY2241" s="226" t="s">
        <v>175</v>
      </c>
    </row>
    <row r="2242" spans="1:65" s="15" customFormat="1" ht="11.25">
      <c r="B2242" s="232"/>
      <c r="C2242" s="233"/>
      <c r="D2242" s="207" t="s">
        <v>184</v>
      </c>
      <c r="E2242" s="234" t="s">
        <v>1</v>
      </c>
      <c r="F2242" s="235" t="s">
        <v>290</v>
      </c>
      <c r="G2242" s="233"/>
      <c r="H2242" s="236">
        <v>18.45</v>
      </c>
      <c r="I2242" s="237"/>
      <c r="J2242" s="233"/>
      <c r="K2242" s="233"/>
      <c r="L2242" s="238"/>
      <c r="M2242" s="239"/>
      <c r="N2242" s="240"/>
      <c r="O2242" s="240"/>
      <c r="P2242" s="240"/>
      <c r="Q2242" s="240"/>
      <c r="R2242" s="240"/>
      <c r="S2242" s="240"/>
      <c r="T2242" s="241"/>
      <c r="AT2242" s="242" t="s">
        <v>184</v>
      </c>
      <c r="AU2242" s="242" t="s">
        <v>85</v>
      </c>
      <c r="AV2242" s="15" t="s">
        <v>176</v>
      </c>
      <c r="AW2242" s="15" t="s">
        <v>34</v>
      </c>
      <c r="AX2242" s="15" t="s">
        <v>76</v>
      </c>
      <c r="AY2242" s="242" t="s">
        <v>175</v>
      </c>
    </row>
    <row r="2243" spans="1:65" s="13" customFormat="1" ht="11.25">
      <c r="B2243" s="205"/>
      <c r="C2243" s="206"/>
      <c r="D2243" s="207" t="s">
        <v>184</v>
      </c>
      <c r="E2243" s="208" t="s">
        <v>1</v>
      </c>
      <c r="F2243" s="209" t="s">
        <v>464</v>
      </c>
      <c r="G2243" s="206"/>
      <c r="H2243" s="208" t="s">
        <v>1</v>
      </c>
      <c r="I2243" s="210"/>
      <c r="J2243" s="206"/>
      <c r="K2243" s="206"/>
      <c r="L2243" s="211"/>
      <c r="M2243" s="212"/>
      <c r="N2243" s="213"/>
      <c r="O2243" s="213"/>
      <c r="P2243" s="213"/>
      <c r="Q2243" s="213"/>
      <c r="R2243" s="213"/>
      <c r="S2243" s="213"/>
      <c r="T2243" s="214"/>
      <c r="AT2243" s="215" t="s">
        <v>184</v>
      </c>
      <c r="AU2243" s="215" t="s">
        <v>85</v>
      </c>
      <c r="AV2243" s="13" t="s">
        <v>83</v>
      </c>
      <c r="AW2243" s="13" t="s">
        <v>34</v>
      </c>
      <c r="AX2243" s="13" t="s">
        <v>76</v>
      </c>
      <c r="AY2243" s="215" t="s">
        <v>175</v>
      </c>
    </row>
    <row r="2244" spans="1:65" s="14" customFormat="1" ht="11.25">
      <c r="B2244" s="216"/>
      <c r="C2244" s="217"/>
      <c r="D2244" s="207" t="s">
        <v>184</v>
      </c>
      <c r="E2244" s="218" t="s">
        <v>1</v>
      </c>
      <c r="F2244" s="219" t="s">
        <v>525</v>
      </c>
      <c r="G2244" s="217"/>
      <c r="H2244" s="220">
        <v>16.850000000000001</v>
      </c>
      <c r="I2244" s="221"/>
      <c r="J2244" s="217"/>
      <c r="K2244" s="217"/>
      <c r="L2244" s="222"/>
      <c r="M2244" s="223"/>
      <c r="N2244" s="224"/>
      <c r="O2244" s="224"/>
      <c r="P2244" s="224"/>
      <c r="Q2244" s="224"/>
      <c r="R2244" s="224"/>
      <c r="S2244" s="224"/>
      <c r="T2244" s="225"/>
      <c r="AT2244" s="226" t="s">
        <v>184</v>
      </c>
      <c r="AU2244" s="226" t="s">
        <v>85</v>
      </c>
      <c r="AV2244" s="14" t="s">
        <v>85</v>
      </c>
      <c r="AW2244" s="14" t="s">
        <v>34</v>
      </c>
      <c r="AX2244" s="14" t="s">
        <v>76</v>
      </c>
      <c r="AY2244" s="226" t="s">
        <v>175</v>
      </c>
    </row>
    <row r="2245" spans="1:65" s="15" customFormat="1" ht="11.25">
      <c r="B2245" s="232"/>
      <c r="C2245" s="233"/>
      <c r="D2245" s="207" t="s">
        <v>184</v>
      </c>
      <c r="E2245" s="234" t="s">
        <v>1</v>
      </c>
      <c r="F2245" s="235" t="s">
        <v>290</v>
      </c>
      <c r="G2245" s="233"/>
      <c r="H2245" s="236">
        <v>16.850000000000001</v>
      </c>
      <c r="I2245" s="237"/>
      <c r="J2245" s="233"/>
      <c r="K2245" s="233"/>
      <c r="L2245" s="238"/>
      <c r="M2245" s="239"/>
      <c r="N2245" s="240"/>
      <c r="O2245" s="240"/>
      <c r="P2245" s="240"/>
      <c r="Q2245" s="240"/>
      <c r="R2245" s="240"/>
      <c r="S2245" s="240"/>
      <c r="T2245" s="241"/>
      <c r="AT2245" s="242" t="s">
        <v>184</v>
      </c>
      <c r="AU2245" s="242" t="s">
        <v>85</v>
      </c>
      <c r="AV2245" s="15" t="s">
        <v>176</v>
      </c>
      <c r="AW2245" s="15" t="s">
        <v>34</v>
      </c>
      <c r="AX2245" s="15" t="s">
        <v>76</v>
      </c>
      <c r="AY2245" s="242" t="s">
        <v>175</v>
      </c>
    </row>
    <row r="2246" spans="1:65" s="16" customFormat="1" ht="11.25">
      <c r="B2246" s="243"/>
      <c r="C2246" s="244"/>
      <c r="D2246" s="207" t="s">
        <v>184</v>
      </c>
      <c r="E2246" s="245" t="s">
        <v>1</v>
      </c>
      <c r="F2246" s="246" t="s">
        <v>291</v>
      </c>
      <c r="G2246" s="244"/>
      <c r="H2246" s="247">
        <v>35.299999999999997</v>
      </c>
      <c r="I2246" s="248"/>
      <c r="J2246" s="244"/>
      <c r="K2246" s="244"/>
      <c r="L2246" s="249"/>
      <c r="M2246" s="250"/>
      <c r="N2246" s="251"/>
      <c r="O2246" s="251"/>
      <c r="P2246" s="251"/>
      <c r="Q2246" s="251"/>
      <c r="R2246" s="251"/>
      <c r="S2246" s="251"/>
      <c r="T2246" s="252"/>
      <c r="AT2246" s="253" t="s">
        <v>184</v>
      </c>
      <c r="AU2246" s="253" t="s">
        <v>85</v>
      </c>
      <c r="AV2246" s="16" t="s">
        <v>182</v>
      </c>
      <c r="AW2246" s="16" t="s">
        <v>34</v>
      </c>
      <c r="AX2246" s="16" t="s">
        <v>83</v>
      </c>
      <c r="AY2246" s="253" t="s">
        <v>175</v>
      </c>
    </row>
    <row r="2247" spans="1:65" s="14" customFormat="1" ht="11.25">
      <c r="B2247" s="216"/>
      <c r="C2247" s="217"/>
      <c r="D2247" s="207" t="s">
        <v>184</v>
      </c>
      <c r="E2247" s="217"/>
      <c r="F2247" s="219" t="s">
        <v>2039</v>
      </c>
      <c r="G2247" s="217"/>
      <c r="H2247" s="220">
        <v>38.83</v>
      </c>
      <c r="I2247" s="221"/>
      <c r="J2247" s="217"/>
      <c r="K2247" s="217"/>
      <c r="L2247" s="222"/>
      <c r="M2247" s="223"/>
      <c r="N2247" s="224"/>
      <c r="O2247" s="224"/>
      <c r="P2247" s="224"/>
      <c r="Q2247" s="224"/>
      <c r="R2247" s="224"/>
      <c r="S2247" s="224"/>
      <c r="T2247" s="225"/>
      <c r="AT2247" s="226" t="s">
        <v>184</v>
      </c>
      <c r="AU2247" s="226" t="s">
        <v>85</v>
      </c>
      <c r="AV2247" s="14" t="s">
        <v>85</v>
      </c>
      <c r="AW2247" s="14" t="s">
        <v>4</v>
      </c>
      <c r="AX2247" s="14" t="s">
        <v>83</v>
      </c>
      <c r="AY2247" s="226" t="s">
        <v>175</v>
      </c>
    </row>
    <row r="2248" spans="1:65" s="2" customFormat="1" ht="24.2" customHeight="1">
      <c r="A2248" s="35"/>
      <c r="B2248" s="36"/>
      <c r="C2248" s="254" t="s">
        <v>2040</v>
      </c>
      <c r="D2248" s="254" t="s">
        <v>539</v>
      </c>
      <c r="E2248" s="255" t="s">
        <v>2041</v>
      </c>
      <c r="F2248" s="256" t="s">
        <v>2042</v>
      </c>
      <c r="G2248" s="257" t="s">
        <v>242</v>
      </c>
      <c r="H2248" s="258">
        <v>103.345</v>
      </c>
      <c r="I2248" s="259"/>
      <c r="J2248" s="260">
        <f>ROUND(I2248*H2248,2)</f>
        <v>0</v>
      </c>
      <c r="K2248" s="256" t="s">
        <v>1</v>
      </c>
      <c r="L2248" s="261"/>
      <c r="M2248" s="262" t="s">
        <v>1</v>
      </c>
      <c r="N2248" s="263" t="s">
        <v>41</v>
      </c>
      <c r="O2248" s="72"/>
      <c r="P2248" s="201">
        <f>O2248*H2248</f>
        <v>0</v>
      </c>
      <c r="Q2248" s="201">
        <v>3.2000000000000002E-3</v>
      </c>
      <c r="R2248" s="201">
        <f>Q2248*H2248</f>
        <v>0.330704</v>
      </c>
      <c r="S2248" s="201">
        <v>0</v>
      </c>
      <c r="T2248" s="202">
        <f>S2248*H2248</f>
        <v>0</v>
      </c>
      <c r="U2248" s="35"/>
      <c r="V2248" s="35"/>
      <c r="W2248" s="35"/>
      <c r="X2248" s="35"/>
      <c r="Y2248" s="35"/>
      <c r="Z2248" s="35"/>
      <c r="AA2248" s="35"/>
      <c r="AB2248" s="35"/>
      <c r="AC2248" s="35"/>
      <c r="AD2248" s="35"/>
      <c r="AE2248" s="35"/>
      <c r="AR2248" s="203" t="s">
        <v>532</v>
      </c>
      <c r="AT2248" s="203" t="s">
        <v>539</v>
      </c>
      <c r="AU2248" s="203" t="s">
        <v>85</v>
      </c>
      <c r="AY2248" s="18" t="s">
        <v>175</v>
      </c>
      <c r="BE2248" s="204">
        <f>IF(N2248="základní",J2248,0)</f>
        <v>0</v>
      </c>
      <c r="BF2248" s="204">
        <f>IF(N2248="snížená",J2248,0)</f>
        <v>0</v>
      </c>
      <c r="BG2248" s="204">
        <f>IF(N2248="zákl. přenesená",J2248,0)</f>
        <v>0</v>
      </c>
      <c r="BH2248" s="204">
        <f>IF(N2248="sníž. přenesená",J2248,0)</f>
        <v>0</v>
      </c>
      <c r="BI2248" s="204">
        <f>IF(N2248="nulová",J2248,0)</f>
        <v>0</v>
      </c>
      <c r="BJ2248" s="18" t="s">
        <v>83</v>
      </c>
      <c r="BK2248" s="204">
        <f>ROUND(I2248*H2248,2)</f>
        <v>0</v>
      </c>
      <c r="BL2248" s="18" t="s">
        <v>309</v>
      </c>
      <c r="BM2248" s="203" t="s">
        <v>2043</v>
      </c>
    </row>
    <row r="2249" spans="1:65" s="13" customFormat="1" ht="22.5">
      <c r="B2249" s="205"/>
      <c r="C2249" s="206"/>
      <c r="D2249" s="207" t="s">
        <v>184</v>
      </c>
      <c r="E2249" s="208" t="s">
        <v>1</v>
      </c>
      <c r="F2249" s="209" t="s">
        <v>1237</v>
      </c>
      <c r="G2249" s="206"/>
      <c r="H2249" s="208" t="s">
        <v>1</v>
      </c>
      <c r="I2249" s="210"/>
      <c r="J2249" s="206"/>
      <c r="K2249" s="206"/>
      <c r="L2249" s="211"/>
      <c r="M2249" s="212"/>
      <c r="N2249" s="213"/>
      <c r="O2249" s="213"/>
      <c r="P2249" s="213"/>
      <c r="Q2249" s="213"/>
      <c r="R2249" s="213"/>
      <c r="S2249" s="213"/>
      <c r="T2249" s="214"/>
      <c r="AT2249" s="215" t="s">
        <v>184</v>
      </c>
      <c r="AU2249" s="215" t="s">
        <v>85</v>
      </c>
      <c r="AV2249" s="13" t="s">
        <v>83</v>
      </c>
      <c r="AW2249" s="13" t="s">
        <v>34</v>
      </c>
      <c r="AX2249" s="13" t="s">
        <v>76</v>
      </c>
      <c r="AY2249" s="215" t="s">
        <v>175</v>
      </c>
    </row>
    <row r="2250" spans="1:65" s="13" customFormat="1" ht="11.25">
      <c r="B2250" s="205"/>
      <c r="C2250" s="206"/>
      <c r="D2250" s="207" t="s">
        <v>184</v>
      </c>
      <c r="E2250" s="208" t="s">
        <v>1</v>
      </c>
      <c r="F2250" s="209" t="s">
        <v>2038</v>
      </c>
      <c r="G2250" s="206"/>
      <c r="H2250" s="208" t="s">
        <v>1</v>
      </c>
      <c r="I2250" s="210"/>
      <c r="J2250" s="206"/>
      <c r="K2250" s="206"/>
      <c r="L2250" s="211"/>
      <c r="M2250" s="212"/>
      <c r="N2250" s="213"/>
      <c r="O2250" s="213"/>
      <c r="P2250" s="213"/>
      <c r="Q2250" s="213"/>
      <c r="R2250" s="213"/>
      <c r="S2250" s="213"/>
      <c r="T2250" s="214"/>
      <c r="AT2250" s="215" t="s">
        <v>184</v>
      </c>
      <c r="AU2250" s="215" t="s">
        <v>85</v>
      </c>
      <c r="AV2250" s="13" t="s">
        <v>83</v>
      </c>
      <c r="AW2250" s="13" t="s">
        <v>34</v>
      </c>
      <c r="AX2250" s="13" t="s">
        <v>76</v>
      </c>
      <c r="AY2250" s="215" t="s">
        <v>175</v>
      </c>
    </row>
    <row r="2251" spans="1:65" s="13" customFormat="1" ht="11.25">
      <c r="B2251" s="205"/>
      <c r="C2251" s="206"/>
      <c r="D2251" s="207" t="s">
        <v>184</v>
      </c>
      <c r="E2251" s="208" t="s">
        <v>1</v>
      </c>
      <c r="F2251" s="209" t="s">
        <v>187</v>
      </c>
      <c r="G2251" s="206"/>
      <c r="H2251" s="208" t="s">
        <v>1</v>
      </c>
      <c r="I2251" s="210"/>
      <c r="J2251" s="206"/>
      <c r="K2251" s="206"/>
      <c r="L2251" s="211"/>
      <c r="M2251" s="212"/>
      <c r="N2251" s="213"/>
      <c r="O2251" s="213"/>
      <c r="P2251" s="213"/>
      <c r="Q2251" s="213"/>
      <c r="R2251" s="213"/>
      <c r="S2251" s="213"/>
      <c r="T2251" s="214"/>
      <c r="AT2251" s="215" t="s">
        <v>184</v>
      </c>
      <c r="AU2251" s="215" t="s">
        <v>85</v>
      </c>
      <c r="AV2251" s="13" t="s">
        <v>83</v>
      </c>
      <c r="AW2251" s="13" t="s">
        <v>34</v>
      </c>
      <c r="AX2251" s="13" t="s">
        <v>76</v>
      </c>
      <c r="AY2251" s="215" t="s">
        <v>175</v>
      </c>
    </row>
    <row r="2252" spans="1:65" s="13" customFormat="1" ht="11.25">
      <c r="B2252" s="205"/>
      <c r="C2252" s="206"/>
      <c r="D2252" s="207" t="s">
        <v>184</v>
      </c>
      <c r="E2252" s="208" t="s">
        <v>1</v>
      </c>
      <c r="F2252" s="209" t="s">
        <v>376</v>
      </c>
      <c r="G2252" s="206"/>
      <c r="H2252" s="208" t="s">
        <v>1</v>
      </c>
      <c r="I2252" s="210"/>
      <c r="J2252" s="206"/>
      <c r="K2252" s="206"/>
      <c r="L2252" s="211"/>
      <c r="M2252" s="212"/>
      <c r="N2252" s="213"/>
      <c r="O2252" s="213"/>
      <c r="P2252" s="213"/>
      <c r="Q2252" s="213"/>
      <c r="R2252" s="213"/>
      <c r="S2252" s="213"/>
      <c r="T2252" s="214"/>
      <c r="AT2252" s="215" t="s">
        <v>184</v>
      </c>
      <c r="AU2252" s="215" t="s">
        <v>85</v>
      </c>
      <c r="AV2252" s="13" t="s">
        <v>83</v>
      </c>
      <c r="AW2252" s="13" t="s">
        <v>34</v>
      </c>
      <c r="AX2252" s="13" t="s">
        <v>76</v>
      </c>
      <c r="AY2252" s="215" t="s">
        <v>175</v>
      </c>
    </row>
    <row r="2253" spans="1:65" s="14" customFormat="1" ht="11.25">
      <c r="B2253" s="216"/>
      <c r="C2253" s="217"/>
      <c r="D2253" s="207" t="s">
        <v>184</v>
      </c>
      <c r="E2253" s="218" t="s">
        <v>1</v>
      </c>
      <c r="F2253" s="219" t="s">
        <v>424</v>
      </c>
      <c r="G2253" s="217"/>
      <c r="H2253" s="220">
        <v>4.05</v>
      </c>
      <c r="I2253" s="221"/>
      <c r="J2253" s="217"/>
      <c r="K2253" s="217"/>
      <c r="L2253" s="222"/>
      <c r="M2253" s="223"/>
      <c r="N2253" s="224"/>
      <c r="O2253" s="224"/>
      <c r="P2253" s="224"/>
      <c r="Q2253" s="224"/>
      <c r="R2253" s="224"/>
      <c r="S2253" s="224"/>
      <c r="T2253" s="225"/>
      <c r="AT2253" s="226" t="s">
        <v>184</v>
      </c>
      <c r="AU2253" s="226" t="s">
        <v>85</v>
      </c>
      <c r="AV2253" s="14" t="s">
        <v>85</v>
      </c>
      <c r="AW2253" s="14" t="s">
        <v>34</v>
      </c>
      <c r="AX2253" s="14" t="s">
        <v>76</v>
      </c>
      <c r="AY2253" s="226" t="s">
        <v>175</v>
      </c>
    </row>
    <row r="2254" spans="1:65" s="14" customFormat="1" ht="11.25">
      <c r="B2254" s="216"/>
      <c r="C2254" s="217"/>
      <c r="D2254" s="207" t="s">
        <v>184</v>
      </c>
      <c r="E2254" s="218" t="s">
        <v>1</v>
      </c>
      <c r="F2254" s="219" t="s">
        <v>425</v>
      </c>
      <c r="G2254" s="217"/>
      <c r="H2254" s="220">
        <v>10.4</v>
      </c>
      <c r="I2254" s="221"/>
      <c r="J2254" s="217"/>
      <c r="K2254" s="217"/>
      <c r="L2254" s="222"/>
      <c r="M2254" s="223"/>
      <c r="N2254" s="224"/>
      <c r="O2254" s="224"/>
      <c r="P2254" s="224"/>
      <c r="Q2254" s="224"/>
      <c r="R2254" s="224"/>
      <c r="S2254" s="224"/>
      <c r="T2254" s="225"/>
      <c r="AT2254" s="226" t="s">
        <v>184</v>
      </c>
      <c r="AU2254" s="226" t="s">
        <v>85</v>
      </c>
      <c r="AV2254" s="14" t="s">
        <v>85</v>
      </c>
      <c r="AW2254" s="14" t="s">
        <v>34</v>
      </c>
      <c r="AX2254" s="14" t="s">
        <v>76</v>
      </c>
      <c r="AY2254" s="226" t="s">
        <v>175</v>
      </c>
    </row>
    <row r="2255" spans="1:65" s="15" customFormat="1" ht="11.25">
      <c r="B2255" s="232"/>
      <c r="C2255" s="233"/>
      <c r="D2255" s="207" t="s">
        <v>184</v>
      </c>
      <c r="E2255" s="234" t="s">
        <v>1</v>
      </c>
      <c r="F2255" s="235" t="s">
        <v>290</v>
      </c>
      <c r="G2255" s="233"/>
      <c r="H2255" s="236">
        <v>14.45</v>
      </c>
      <c r="I2255" s="237"/>
      <c r="J2255" s="233"/>
      <c r="K2255" s="233"/>
      <c r="L2255" s="238"/>
      <c r="M2255" s="239"/>
      <c r="N2255" s="240"/>
      <c r="O2255" s="240"/>
      <c r="P2255" s="240"/>
      <c r="Q2255" s="240"/>
      <c r="R2255" s="240"/>
      <c r="S2255" s="240"/>
      <c r="T2255" s="241"/>
      <c r="AT2255" s="242" t="s">
        <v>184</v>
      </c>
      <c r="AU2255" s="242" t="s">
        <v>85</v>
      </c>
      <c r="AV2255" s="15" t="s">
        <v>176</v>
      </c>
      <c r="AW2255" s="15" t="s">
        <v>34</v>
      </c>
      <c r="AX2255" s="15" t="s">
        <v>76</v>
      </c>
      <c r="AY2255" s="242" t="s">
        <v>175</v>
      </c>
    </row>
    <row r="2256" spans="1:65" s="13" customFormat="1" ht="11.25">
      <c r="B2256" s="205"/>
      <c r="C2256" s="206"/>
      <c r="D2256" s="207" t="s">
        <v>184</v>
      </c>
      <c r="E2256" s="208" t="s">
        <v>1</v>
      </c>
      <c r="F2256" s="209" t="s">
        <v>389</v>
      </c>
      <c r="G2256" s="206"/>
      <c r="H2256" s="208" t="s">
        <v>1</v>
      </c>
      <c r="I2256" s="210"/>
      <c r="J2256" s="206"/>
      <c r="K2256" s="206"/>
      <c r="L2256" s="211"/>
      <c r="M2256" s="212"/>
      <c r="N2256" s="213"/>
      <c r="O2256" s="213"/>
      <c r="P2256" s="213"/>
      <c r="Q2256" s="213"/>
      <c r="R2256" s="213"/>
      <c r="S2256" s="213"/>
      <c r="T2256" s="214"/>
      <c r="AT2256" s="215" t="s">
        <v>184</v>
      </c>
      <c r="AU2256" s="215" t="s">
        <v>85</v>
      </c>
      <c r="AV2256" s="13" t="s">
        <v>83</v>
      </c>
      <c r="AW2256" s="13" t="s">
        <v>34</v>
      </c>
      <c r="AX2256" s="13" t="s">
        <v>76</v>
      </c>
      <c r="AY2256" s="215" t="s">
        <v>175</v>
      </c>
    </row>
    <row r="2257" spans="1:65" s="14" customFormat="1" ht="11.25">
      <c r="B2257" s="216"/>
      <c r="C2257" s="217"/>
      <c r="D2257" s="207" t="s">
        <v>184</v>
      </c>
      <c r="E2257" s="218" t="s">
        <v>1</v>
      </c>
      <c r="F2257" s="219" t="s">
        <v>516</v>
      </c>
      <c r="G2257" s="217"/>
      <c r="H2257" s="220">
        <v>34.200000000000003</v>
      </c>
      <c r="I2257" s="221"/>
      <c r="J2257" s="217"/>
      <c r="K2257" s="217"/>
      <c r="L2257" s="222"/>
      <c r="M2257" s="223"/>
      <c r="N2257" s="224"/>
      <c r="O2257" s="224"/>
      <c r="P2257" s="224"/>
      <c r="Q2257" s="224"/>
      <c r="R2257" s="224"/>
      <c r="S2257" s="224"/>
      <c r="T2257" s="225"/>
      <c r="AT2257" s="226" t="s">
        <v>184</v>
      </c>
      <c r="AU2257" s="226" t="s">
        <v>85</v>
      </c>
      <c r="AV2257" s="14" t="s">
        <v>85</v>
      </c>
      <c r="AW2257" s="14" t="s">
        <v>34</v>
      </c>
      <c r="AX2257" s="14" t="s">
        <v>76</v>
      </c>
      <c r="AY2257" s="226" t="s">
        <v>175</v>
      </c>
    </row>
    <row r="2258" spans="1:65" s="14" customFormat="1" ht="11.25">
      <c r="B2258" s="216"/>
      <c r="C2258" s="217"/>
      <c r="D2258" s="207" t="s">
        <v>184</v>
      </c>
      <c r="E2258" s="218" t="s">
        <v>1</v>
      </c>
      <c r="F2258" s="219" t="s">
        <v>518</v>
      </c>
      <c r="G2258" s="217"/>
      <c r="H2258" s="220">
        <v>14.7</v>
      </c>
      <c r="I2258" s="221"/>
      <c r="J2258" s="217"/>
      <c r="K2258" s="217"/>
      <c r="L2258" s="222"/>
      <c r="M2258" s="223"/>
      <c r="N2258" s="224"/>
      <c r="O2258" s="224"/>
      <c r="P2258" s="224"/>
      <c r="Q2258" s="224"/>
      <c r="R2258" s="224"/>
      <c r="S2258" s="224"/>
      <c r="T2258" s="225"/>
      <c r="AT2258" s="226" t="s">
        <v>184</v>
      </c>
      <c r="AU2258" s="226" t="s">
        <v>85</v>
      </c>
      <c r="AV2258" s="14" t="s">
        <v>85</v>
      </c>
      <c r="AW2258" s="14" t="s">
        <v>34</v>
      </c>
      <c r="AX2258" s="14" t="s">
        <v>76</v>
      </c>
      <c r="AY2258" s="226" t="s">
        <v>175</v>
      </c>
    </row>
    <row r="2259" spans="1:65" s="15" customFormat="1" ht="11.25">
      <c r="B2259" s="232"/>
      <c r="C2259" s="233"/>
      <c r="D2259" s="207" t="s">
        <v>184</v>
      </c>
      <c r="E2259" s="234" t="s">
        <v>1</v>
      </c>
      <c r="F2259" s="235" t="s">
        <v>290</v>
      </c>
      <c r="G2259" s="233"/>
      <c r="H2259" s="236">
        <v>48.900000000000006</v>
      </c>
      <c r="I2259" s="237"/>
      <c r="J2259" s="233"/>
      <c r="K2259" s="233"/>
      <c r="L2259" s="238"/>
      <c r="M2259" s="239"/>
      <c r="N2259" s="240"/>
      <c r="O2259" s="240"/>
      <c r="P2259" s="240"/>
      <c r="Q2259" s="240"/>
      <c r="R2259" s="240"/>
      <c r="S2259" s="240"/>
      <c r="T2259" s="241"/>
      <c r="AT2259" s="242" t="s">
        <v>184</v>
      </c>
      <c r="AU2259" s="242" t="s">
        <v>85</v>
      </c>
      <c r="AV2259" s="15" t="s">
        <v>176</v>
      </c>
      <c r="AW2259" s="15" t="s">
        <v>34</v>
      </c>
      <c r="AX2259" s="15" t="s">
        <v>76</v>
      </c>
      <c r="AY2259" s="242" t="s">
        <v>175</v>
      </c>
    </row>
    <row r="2260" spans="1:65" s="13" customFormat="1" ht="11.25">
      <c r="B2260" s="205"/>
      <c r="C2260" s="206"/>
      <c r="D2260" s="207" t="s">
        <v>184</v>
      </c>
      <c r="E2260" s="208" t="s">
        <v>1</v>
      </c>
      <c r="F2260" s="209" t="s">
        <v>2002</v>
      </c>
      <c r="G2260" s="206"/>
      <c r="H2260" s="208" t="s">
        <v>1</v>
      </c>
      <c r="I2260" s="210"/>
      <c r="J2260" s="206"/>
      <c r="K2260" s="206"/>
      <c r="L2260" s="211"/>
      <c r="M2260" s="212"/>
      <c r="N2260" s="213"/>
      <c r="O2260" s="213"/>
      <c r="P2260" s="213"/>
      <c r="Q2260" s="213"/>
      <c r="R2260" s="213"/>
      <c r="S2260" s="213"/>
      <c r="T2260" s="214"/>
      <c r="AT2260" s="215" t="s">
        <v>184</v>
      </c>
      <c r="AU2260" s="215" t="s">
        <v>85</v>
      </c>
      <c r="AV2260" s="13" t="s">
        <v>83</v>
      </c>
      <c r="AW2260" s="13" t="s">
        <v>34</v>
      </c>
      <c r="AX2260" s="13" t="s">
        <v>76</v>
      </c>
      <c r="AY2260" s="215" t="s">
        <v>175</v>
      </c>
    </row>
    <row r="2261" spans="1:65" s="14" customFormat="1" ht="11.25">
      <c r="B2261" s="216"/>
      <c r="C2261" s="217"/>
      <c r="D2261" s="207" t="s">
        <v>184</v>
      </c>
      <c r="E2261" s="218" t="s">
        <v>1</v>
      </c>
      <c r="F2261" s="219" t="s">
        <v>519</v>
      </c>
      <c r="G2261" s="217"/>
      <c r="H2261" s="220">
        <v>15</v>
      </c>
      <c r="I2261" s="221"/>
      <c r="J2261" s="217"/>
      <c r="K2261" s="217"/>
      <c r="L2261" s="222"/>
      <c r="M2261" s="223"/>
      <c r="N2261" s="224"/>
      <c r="O2261" s="224"/>
      <c r="P2261" s="224"/>
      <c r="Q2261" s="224"/>
      <c r="R2261" s="224"/>
      <c r="S2261" s="224"/>
      <c r="T2261" s="225"/>
      <c r="AT2261" s="226" t="s">
        <v>184</v>
      </c>
      <c r="AU2261" s="226" t="s">
        <v>85</v>
      </c>
      <c r="AV2261" s="14" t="s">
        <v>85</v>
      </c>
      <c r="AW2261" s="14" t="s">
        <v>34</v>
      </c>
      <c r="AX2261" s="14" t="s">
        <v>76</v>
      </c>
      <c r="AY2261" s="226" t="s">
        <v>175</v>
      </c>
    </row>
    <row r="2262" spans="1:65" s="14" customFormat="1" ht="11.25">
      <c r="B2262" s="216"/>
      <c r="C2262" s="217"/>
      <c r="D2262" s="207" t="s">
        <v>184</v>
      </c>
      <c r="E2262" s="218" t="s">
        <v>1</v>
      </c>
      <c r="F2262" s="219" t="s">
        <v>521</v>
      </c>
      <c r="G2262" s="217"/>
      <c r="H2262" s="220">
        <v>15.6</v>
      </c>
      <c r="I2262" s="221"/>
      <c r="J2262" s="217"/>
      <c r="K2262" s="217"/>
      <c r="L2262" s="222"/>
      <c r="M2262" s="223"/>
      <c r="N2262" s="224"/>
      <c r="O2262" s="224"/>
      <c r="P2262" s="224"/>
      <c r="Q2262" s="224"/>
      <c r="R2262" s="224"/>
      <c r="S2262" s="224"/>
      <c r="T2262" s="225"/>
      <c r="AT2262" s="226" t="s">
        <v>184</v>
      </c>
      <c r="AU2262" s="226" t="s">
        <v>85</v>
      </c>
      <c r="AV2262" s="14" t="s">
        <v>85</v>
      </c>
      <c r="AW2262" s="14" t="s">
        <v>34</v>
      </c>
      <c r="AX2262" s="14" t="s">
        <v>76</v>
      </c>
      <c r="AY2262" s="226" t="s">
        <v>175</v>
      </c>
    </row>
    <row r="2263" spans="1:65" s="15" customFormat="1" ht="11.25">
      <c r="B2263" s="232"/>
      <c r="C2263" s="233"/>
      <c r="D2263" s="207" t="s">
        <v>184</v>
      </c>
      <c r="E2263" s="234" t="s">
        <v>1</v>
      </c>
      <c r="F2263" s="235" t="s">
        <v>290</v>
      </c>
      <c r="G2263" s="233"/>
      <c r="H2263" s="236">
        <v>30.6</v>
      </c>
      <c r="I2263" s="237"/>
      <c r="J2263" s="233"/>
      <c r="K2263" s="233"/>
      <c r="L2263" s="238"/>
      <c r="M2263" s="239"/>
      <c r="N2263" s="240"/>
      <c r="O2263" s="240"/>
      <c r="P2263" s="240"/>
      <c r="Q2263" s="240"/>
      <c r="R2263" s="240"/>
      <c r="S2263" s="240"/>
      <c r="T2263" s="241"/>
      <c r="AT2263" s="242" t="s">
        <v>184</v>
      </c>
      <c r="AU2263" s="242" t="s">
        <v>85</v>
      </c>
      <c r="AV2263" s="15" t="s">
        <v>176</v>
      </c>
      <c r="AW2263" s="15" t="s">
        <v>34</v>
      </c>
      <c r="AX2263" s="15" t="s">
        <v>76</v>
      </c>
      <c r="AY2263" s="242" t="s">
        <v>175</v>
      </c>
    </row>
    <row r="2264" spans="1:65" s="16" customFormat="1" ht="11.25">
      <c r="B2264" s="243"/>
      <c r="C2264" s="244"/>
      <c r="D2264" s="207" t="s">
        <v>184</v>
      </c>
      <c r="E2264" s="245" t="s">
        <v>1</v>
      </c>
      <c r="F2264" s="246" t="s">
        <v>291</v>
      </c>
      <c r="G2264" s="244"/>
      <c r="H2264" s="247">
        <v>93.95</v>
      </c>
      <c r="I2264" s="248"/>
      <c r="J2264" s="244"/>
      <c r="K2264" s="244"/>
      <c r="L2264" s="249"/>
      <c r="M2264" s="250"/>
      <c r="N2264" s="251"/>
      <c r="O2264" s="251"/>
      <c r="P2264" s="251"/>
      <c r="Q2264" s="251"/>
      <c r="R2264" s="251"/>
      <c r="S2264" s="251"/>
      <c r="T2264" s="252"/>
      <c r="AT2264" s="253" t="s">
        <v>184</v>
      </c>
      <c r="AU2264" s="253" t="s">
        <v>85</v>
      </c>
      <c r="AV2264" s="16" t="s">
        <v>182</v>
      </c>
      <c r="AW2264" s="16" t="s">
        <v>34</v>
      </c>
      <c r="AX2264" s="16" t="s">
        <v>83</v>
      </c>
      <c r="AY2264" s="253" t="s">
        <v>175</v>
      </c>
    </row>
    <row r="2265" spans="1:65" s="14" customFormat="1" ht="11.25">
      <c r="B2265" s="216"/>
      <c r="C2265" s="217"/>
      <c r="D2265" s="207" t="s">
        <v>184</v>
      </c>
      <c r="E2265" s="217"/>
      <c r="F2265" s="219" t="s">
        <v>2044</v>
      </c>
      <c r="G2265" s="217"/>
      <c r="H2265" s="220">
        <v>103.345</v>
      </c>
      <c r="I2265" s="221"/>
      <c r="J2265" s="217"/>
      <c r="K2265" s="217"/>
      <c r="L2265" s="222"/>
      <c r="M2265" s="223"/>
      <c r="N2265" s="224"/>
      <c r="O2265" s="224"/>
      <c r="P2265" s="224"/>
      <c r="Q2265" s="224"/>
      <c r="R2265" s="224"/>
      <c r="S2265" s="224"/>
      <c r="T2265" s="225"/>
      <c r="AT2265" s="226" t="s">
        <v>184</v>
      </c>
      <c r="AU2265" s="226" t="s">
        <v>85</v>
      </c>
      <c r="AV2265" s="14" t="s">
        <v>85</v>
      </c>
      <c r="AW2265" s="14" t="s">
        <v>4</v>
      </c>
      <c r="AX2265" s="14" t="s">
        <v>83</v>
      </c>
      <c r="AY2265" s="226" t="s">
        <v>175</v>
      </c>
    </row>
    <row r="2266" spans="1:65" s="2" customFormat="1" ht="16.5" customHeight="1">
      <c r="A2266" s="35"/>
      <c r="B2266" s="36"/>
      <c r="C2266" s="192" t="s">
        <v>2045</v>
      </c>
      <c r="D2266" s="192" t="s">
        <v>178</v>
      </c>
      <c r="E2266" s="193" t="s">
        <v>2046</v>
      </c>
      <c r="F2266" s="194" t="s">
        <v>2047</v>
      </c>
      <c r="G2266" s="195" t="s">
        <v>242</v>
      </c>
      <c r="H2266" s="196">
        <v>46.75</v>
      </c>
      <c r="I2266" s="197"/>
      <c r="J2266" s="198">
        <f>ROUND(I2266*H2266,2)</f>
        <v>0</v>
      </c>
      <c r="K2266" s="194" t="s">
        <v>224</v>
      </c>
      <c r="L2266" s="40"/>
      <c r="M2266" s="199" t="s">
        <v>1</v>
      </c>
      <c r="N2266" s="200" t="s">
        <v>41</v>
      </c>
      <c r="O2266" s="72"/>
      <c r="P2266" s="201">
        <f>O2266*H2266</f>
        <v>0</v>
      </c>
      <c r="Q2266" s="201">
        <v>4.0000000000000002E-4</v>
      </c>
      <c r="R2266" s="201">
        <f>Q2266*H2266</f>
        <v>1.8700000000000001E-2</v>
      </c>
      <c r="S2266" s="201">
        <v>0</v>
      </c>
      <c r="T2266" s="202">
        <f>S2266*H2266</f>
        <v>0</v>
      </c>
      <c r="U2266" s="35"/>
      <c r="V2266" s="35"/>
      <c r="W2266" s="35"/>
      <c r="X2266" s="35"/>
      <c r="Y2266" s="35"/>
      <c r="Z2266" s="35"/>
      <c r="AA2266" s="35"/>
      <c r="AB2266" s="35"/>
      <c r="AC2266" s="35"/>
      <c r="AD2266" s="35"/>
      <c r="AE2266" s="35"/>
      <c r="AR2266" s="203" t="s">
        <v>309</v>
      </c>
      <c r="AT2266" s="203" t="s">
        <v>178</v>
      </c>
      <c r="AU2266" s="203" t="s">
        <v>85</v>
      </c>
      <c r="AY2266" s="18" t="s">
        <v>175</v>
      </c>
      <c r="BE2266" s="204">
        <f>IF(N2266="základní",J2266,0)</f>
        <v>0</v>
      </c>
      <c r="BF2266" s="204">
        <f>IF(N2266="snížená",J2266,0)</f>
        <v>0</v>
      </c>
      <c r="BG2266" s="204">
        <f>IF(N2266="zákl. přenesená",J2266,0)</f>
        <v>0</v>
      </c>
      <c r="BH2266" s="204">
        <f>IF(N2266="sníž. přenesená",J2266,0)</f>
        <v>0</v>
      </c>
      <c r="BI2266" s="204">
        <f>IF(N2266="nulová",J2266,0)</f>
        <v>0</v>
      </c>
      <c r="BJ2266" s="18" t="s">
        <v>83</v>
      </c>
      <c r="BK2266" s="204">
        <f>ROUND(I2266*H2266,2)</f>
        <v>0</v>
      </c>
      <c r="BL2266" s="18" t="s">
        <v>309</v>
      </c>
      <c r="BM2266" s="203" t="s">
        <v>2048</v>
      </c>
    </row>
    <row r="2267" spans="1:65" s="2" customFormat="1" ht="11.25">
      <c r="A2267" s="35"/>
      <c r="B2267" s="36"/>
      <c r="C2267" s="37"/>
      <c r="D2267" s="227" t="s">
        <v>193</v>
      </c>
      <c r="E2267" s="37"/>
      <c r="F2267" s="228" t="s">
        <v>2049</v>
      </c>
      <c r="G2267" s="37"/>
      <c r="H2267" s="37"/>
      <c r="I2267" s="229"/>
      <c r="J2267" s="37"/>
      <c r="K2267" s="37"/>
      <c r="L2267" s="40"/>
      <c r="M2267" s="230"/>
      <c r="N2267" s="231"/>
      <c r="O2267" s="72"/>
      <c r="P2267" s="72"/>
      <c r="Q2267" s="72"/>
      <c r="R2267" s="72"/>
      <c r="S2267" s="72"/>
      <c r="T2267" s="73"/>
      <c r="U2267" s="35"/>
      <c r="V2267" s="35"/>
      <c r="W2267" s="35"/>
      <c r="X2267" s="35"/>
      <c r="Y2267" s="35"/>
      <c r="Z2267" s="35"/>
      <c r="AA2267" s="35"/>
      <c r="AB2267" s="35"/>
      <c r="AC2267" s="35"/>
      <c r="AD2267" s="35"/>
      <c r="AE2267" s="35"/>
      <c r="AT2267" s="18" t="s">
        <v>193</v>
      </c>
      <c r="AU2267" s="18" t="s">
        <v>85</v>
      </c>
    </row>
    <row r="2268" spans="1:65" s="2" customFormat="1" ht="24.2" customHeight="1">
      <c r="A2268" s="35"/>
      <c r="B2268" s="36"/>
      <c r="C2268" s="254" t="s">
        <v>2050</v>
      </c>
      <c r="D2268" s="254" t="s">
        <v>539</v>
      </c>
      <c r="E2268" s="255" t="s">
        <v>2051</v>
      </c>
      <c r="F2268" s="256" t="s">
        <v>2052</v>
      </c>
      <c r="G2268" s="257" t="s">
        <v>242</v>
      </c>
      <c r="H2268" s="258">
        <v>48.113999999999997</v>
      </c>
      <c r="I2268" s="259"/>
      <c r="J2268" s="260">
        <f>ROUND(I2268*H2268,2)</f>
        <v>0</v>
      </c>
      <c r="K2268" s="256" t="s">
        <v>1</v>
      </c>
      <c r="L2268" s="261"/>
      <c r="M2268" s="262" t="s">
        <v>1</v>
      </c>
      <c r="N2268" s="263" t="s">
        <v>41</v>
      </c>
      <c r="O2268" s="72"/>
      <c r="P2268" s="201">
        <f>O2268*H2268</f>
        <v>0</v>
      </c>
      <c r="Q2268" s="201">
        <v>2.5999999999999999E-3</v>
      </c>
      <c r="R2268" s="201">
        <f>Q2268*H2268</f>
        <v>0.1250964</v>
      </c>
      <c r="S2268" s="201">
        <v>0</v>
      </c>
      <c r="T2268" s="202">
        <f>S2268*H2268</f>
        <v>0</v>
      </c>
      <c r="U2268" s="35"/>
      <c r="V2268" s="35"/>
      <c r="W2268" s="35"/>
      <c r="X2268" s="35"/>
      <c r="Y2268" s="35"/>
      <c r="Z2268" s="35"/>
      <c r="AA2268" s="35"/>
      <c r="AB2268" s="35"/>
      <c r="AC2268" s="35"/>
      <c r="AD2268" s="35"/>
      <c r="AE2268" s="35"/>
      <c r="AR2268" s="203" t="s">
        <v>532</v>
      </c>
      <c r="AT2268" s="203" t="s">
        <v>539</v>
      </c>
      <c r="AU2268" s="203" t="s">
        <v>85</v>
      </c>
      <c r="AY2268" s="18" t="s">
        <v>175</v>
      </c>
      <c r="BE2268" s="204">
        <f>IF(N2268="základní",J2268,0)</f>
        <v>0</v>
      </c>
      <c r="BF2268" s="204">
        <f>IF(N2268="snížená",J2268,0)</f>
        <v>0</v>
      </c>
      <c r="BG2268" s="204">
        <f>IF(N2268="zákl. přenesená",J2268,0)</f>
        <v>0</v>
      </c>
      <c r="BH2268" s="204">
        <f>IF(N2268="sníž. přenesená",J2268,0)</f>
        <v>0</v>
      </c>
      <c r="BI2268" s="204">
        <f>IF(N2268="nulová",J2268,0)</f>
        <v>0</v>
      </c>
      <c r="BJ2268" s="18" t="s">
        <v>83</v>
      </c>
      <c r="BK2268" s="204">
        <f>ROUND(I2268*H2268,2)</f>
        <v>0</v>
      </c>
      <c r="BL2268" s="18" t="s">
        <v>309</v>
      </c>
      <c r="BM2268" s="203" t="s">
        <v>2053</v>
      </c>
    </row>
    <row r="2269" spans="1:65" s="13" customFormat="1" ht="22.5">
      <c r="B2269" s="205"/>
      <c r="C2269" s="206"/>
      <c r="D2269" s="207" t="s">
        <v>184</v>
      </c>
      <c r="E2269" s="208" t="s">
        <v>1</v>
      </c>
      <c r="F2269" s="209" t="s">
        <v>1237</v>
      </c>
      <c r="G2269" s="206"/>
      <c r="H2269" s="208" t="s">
        <v>1</v>
      </c>
      <c r="I2269" s="210"/>
      <c r="J2269" s="206"/>
      <c r="K2269" s="206"/>
      <c r="L2269" s="211"/>
      <c r="M2269" s="212"/>
      <c r="N2269" s="213"/>
      <c r="O2269" s="213"/>
      <c r="P2269" s="213"/>
      <c r="Q2269" s="213"/>
      <c r="R2269" s="213"/>
      <c r="S2269" s="213"/>
      <c r="T2269" s="214"/>
      <c r="AT2269" s="215" t="s">
        <v>184</v>
      </c>
      <c r="AU2269" s="215" t="s">
        <v>85</v>
      </c>
      <c r="AV2269" s="13" t="s">
        <v>83</v>
      </c>
      <c r="AW2269" s="13" t="s">
        <v>34</v>
      </c>
      <c r="AX2269" s="13" t="s">
        <v>76</v>
      </c>
      <c r="AY2269" s="215" t="s">
        <v>175</v>
      </c>
    </row>
    <row r="2270" spans="1:65" s="13" customFormat="1" ht="11.25">
      <c r="B2270" s="205"/>
      <c r="C2270" s="206"/>
      <c r="D2270" s="207" t="s">
        <v>184</v>
      </c>
      <c r="E2270" s="208" t="s">
        <v>1</v>
      </c>
      <c r="F2270" s="209" t="s">
        <v>2038</v>
      </c>
      <c r="G2270" s="206"/>
      <c r="H2270" s="208" t="s">
        <v>1</v>
      </c>
      <c r="I2270" s="210"/>
      <c r="J2270" s="206"/>
      <c r="K2270" s="206"/>
      <c r="L2270" s="211"/>
      <c r="M2270" s="212"/>
      <c r="N2270" s="213"/>
      <c r="O2270" s="213"/>
      <c r="P2270" s="213"/>
      <c r="Q2270" s="213"/>
      <c r="R2270" s="213"/>
      <c r="S2270" s="213"/>
      <c r="T2270" s="214"/>
      <c r="AT2270" s="215" t="s">
        <v>184</v>
      </c>
      <c r="AU2270" s="215" t="s">
        <v>85</v>
      </c>
      <c r="AV2270" s="13" t="s">
        <v>83</v>
      </c>
      <c r="AW2270" s="13" t="s">
        <v>34</v>
      </c>
      <c r="AX2270" s="13" t="s">
        <v>76</v>
      </c>
      <c r="AY2270" s="215" t="s">
        <v>175</v>
      </c>
    </row>
    <row r="2271" spans="1:65" s="13" customFormat="1" ht="11.25">
      <c r="B2271" s="205"/>
      <c r="C2271" s="206"/>
      <c r="D2271" s="207" t="s">
        <v>184</v>
      </c>
      <c r="E2271" s="208" t="s">
        <v>1</v>
      </c>
      <c r="F2271" s="209" t="s">
        <v>187</v>
      </c>
      <c r="G2271" s="206"/>
      <c r="H2271" s="208" t="s">
        <v>1</v>
      </c>
      <c r="I2271" s="210"/>
      <c r="J2271" s="206"/>
      <c r="K2271" s="206"/>
      <c r="L2271" s="211"/>
      <c r="M2271" s="212"/>
      <c r="N2271" s="213"/>
      <c r="O2271" s="213"/>
      <c r="P2271" s="213"/>
      <c r="Q2271" s="213"/>
      <c r="R2271" s="213"/>
      <c r="S2271" s="213"/>
      <c r="T2271" s="214"/>
      <c r="AT2271" s="215" t="s">
        <v>184</v>
      </c>
      <c r="AU2271" s="215" t="s">
        <v>85</v>
      </c>
      <c r="AV2271" s="13" t="s">
        <v>83</v>
      </c>
      <c r="AW2271" s="13" t="s">
        <v>34</v>
      </c>
      <c r="AX2271" s="13" t="s">
        <v>76</v>
      </c>
      <c r="AY2271" s="215" t="s">
        <v>175</v>
      </c>
    </row>
    <row r="2272" spans="1:65" s="13" customFormat="1" ht="11.25">
      <c r="B2272" s="205"/>
      <c r="C2272" s="206"/>
      <c r="D2272" s="207" t="s">
        <v>184</v>
      </c>
      <c r="E2272" s="208" t="s">
        <v>1</v>
      </c>
      <c r="F2272" s="209" t="s">
        <v>382</v>
      </c>
      <c r="G2272" s="206"/>
      <c r="H2272" s="208" t="s">
        <v>1</v>
      </c>
      <c r="I2272" s="210"/>
      <c r="J2272" s="206"/>
      <c r="K2272" s="206"/>
      <c r="L2272" s="211"/>
      <c r="M2272" s="212"/>
      <c r="N2272" s="213"/>
      <c r="O2272" s="213"/>
      <c r="P2272" s="213"/>
      <c r="Q2272" s="213"/>
      <c r="R2272" s="213"/>
      <c r="S2272" s="213"/>
      <c r="T2272" s="214"/>
      <c r="AT2272" s="215" t="s">
        <v>184</v>
      </c>
      <c r="AU2272" s="215" t="s">
        <v>85</v>
      </c>
      <c r="AV2272" s="13" t="s">
        <v>83</v>
      </c>
      <c r="AW2272" s="13" t="s">
        <v>34</v>
      </c>
      <c r="AX2272" s="13" t="s">
        <v>76</v>
      </c>
      <c r="AY2272" s="215" t="s">
        <v>175</v>
      </c>
    </row>
    <row r="2273" spans="1:65" s="14" customFormat="1" ht="11.25">
      <c r="B2273" s="216"/>
      <c r="C2273" s="217"/>
      <c r="D2273" s="207" t="s">
        <v>184</v>
      </c>
      <c r="E2273" s="218" t="s">
        <v>1</v>
      </c>
      <c r="F2273" s="219" t="s">
        <v>429</v>
      </c>
      <c r="G2273" s="217"/>
      <c r="H2273" s="220">
        <v>20.3</v>
      </c>
      <c r="I2273" s="221"/>
      <c r="J2273" s="217"/>
      <c r="K2273" s="217"/>
      <c r="L2273" s="222"/>
      <c r="M2273" s="223"/>
      <c r="N2273" s="224"/>
      <c r="O2273" s="224"/>
      <c r="P2273" s="224"/>
      <c r="Q2273" s="224"/>
      <c r="R2273" s="224"/>
      <c r="S2273" s="224"/>
      <c r="T2273" s="225"/>
      <c r="AT2273" s="226" t="s">
        <v>184</v>
      </c>
      <c r="AU2273" s="226" t="s">
        <v>85</v>
      </c>
      <c r="AV2273" s="14" t="s">
        <v>85</v>
      </c>
      <c r="AW2273" s="14" t="s">
        <v>34</v>
      </c>
      <c r="AX2273" s="14" t="s">
        <v>76</v>
      </c>
      <c r="AY2273" s="226" t="s">
        <v>175</v>
      </c>
    </row>
    <row r="2274" spans="1:65" s="14" customFormat="1" ht="11.25">
      <c r="B2274" s="216"/>
      <c r="C2274" s="217"/>
      <c r="D2274" s="207" t="s">
        <v>184</v>
      </c>
      <c r="E2274" s="218" t="s">
        <v>1</v>
      </c>
      <c r="F2274" s="219" t="s">
        <v>430</v>
      </c>
      <c r="G2274" s="217"/>
      <c r="H2274" s="220">
        <v>17</v>
      </c>
      <c r="I2274" s="221"/>
      <c r="J2274" s="217"/>
      <c r="K2274" s="217"/>
      <c r="L2274" s="222"/>
      <c r="M2274" s="223"/>
      <c r="N2274" s="224"/>
      <c r="O2274" s="224"/>
      <c r="P2274" s="224"/>
      <c r="Q2274" s="224"/>
      <c r="R2274" s="224"/>
      <c r="S2274" s="224"/>
      <c r="T2274" s="225"/>
      <c r="AT2274" s="226" t="s">
        <v>184</v>
      </c>
      <c r="AU2274" s="226" t="s">
        <v>85</v>
      </c>
      <c r="AV2274" s="14" t="s">
        <v>85</v>
      </c>
      <c r="AW2274" s="14" t="s">
        <v>34</v>
      </c>
      <c r="AX2274" s="14" t="s">
        <v>76</v>
      </c>
      <c r="AY2274" s="226" t="s">
        <v>175</v>
      </c>
    </row>
    <row r="2275" spans="1:65" s="14" customFormat="1" ht="11.25">
      <c r="B2275" s="216"/>
      <c r="C2275" s="217"/>
      <c r="D2275" s="207" t="s">
        <v>184</v>
      </c>
      <c r="E2275" s="218" t="s">
        <v>1</v>
      </c>
      <c r="F2275" s="219" t="s">
        <v>431</v>
      </c>
      <c r="G2275" s="217"/>
      <c r="H2275" s="220">
        <v>4.5999999999999996</v>
      </c>
      <c r="I2275" s="221"/>
      <c r="J2275" s="217"/>
      <c r="K2275" s="217"/>
      <c r="L2275" s="222"/>
      <c r="M2275" s="223"/>
      <c r="N2275" s="224"/>
      <c r="O2275" s="224"/>
      <c r="P2275" s="224"/>
      <c r="Q2275" s="224"/>
      <c r="R2275" s="224"/>
      <c r="S2275" s="224"/>
      <c r="T2275" s="225"/>
      <c r="AT2275" s="226" t="s">
        <v>184</v>
      </c>
      <c r="AU2275" s="226" t="s">
        <v>85</v>
      </c>
      <c r="AV2275" s="14" t="s">
        <v>85</v>
      </c>
      <c r="AW2275" s="14" t="s">
        <v>34</v>
      </c>
      <c r="AX2275" s="14" t="s">
        <v>76</v>
      </c>
      <c r="AY2275" s="226" t="s">
        <v>175</v>
      </c>
    </row>
    <row r="2276" spans="1:65" s="15" customFormat="1" ht="11.25">
      <c r="B2276" s="232"/>
      <c r="C2276" s="233"/>
      <c r="D2276" s="207" t="s">
        <v>184</v>
      </c>
      <c r="E2276" s="234" t="s">
        <v>1</v>
      </c>
      <c r="F2276" s="235" t="s">
        <v>290</v>
      </c>
      <c r="G2276" s="233"/>
      <c r="H2276" s="236">
        <v>41.9</v>
      </c>
      <c r="I2276" s="237"/>
      <c r="J2276" s="233"/>
      <c r="K2276" s="233"/>
      <c r="L2276" s="238"/>
      <c r="M2276" s="239"/>
      <c r="N2276" s="240"/>
      <c r="O2276" s="240"/>
      <c r="P2276" s="240"/>
      <c r="Q2276" s="240"/>
      <c r="R2276" s="240"/>
      <c r="S2276" s="240"/>
      <c r="T2276" s="241"/>
      <c r="AT2276" s="242" t="s">
        <v>184</v>
      </c>
      <c r="AU2276" s="242" t="s">
        <v>85</v>
      </c>
      <c r="AV2276" s="15" t="s">
        <v>176</v>
      </c>
      <c r="AW2276" s="15" t="s">
        <v>34</v>
      </c>
      <c r="AX2276" s="15" t="s">
        <v>76</v>
      </c>
      <c r="AY2276" s="242" t="s">
        <v>175</v>
      </c>
    </row>
    <row r="2277" spans="1:65" s="13" customFormat="1" ht="11.25">
      <c r="B2277" s="205"/>
      <c r="C2277" s="206"/>
      <c r="D2277" s="207" t="s">
        <v>184</v>
      </c>
      <c r="E2277" s="208" t="s">
        <v>1</v>
      </c>
      <c r="F2277" s="209" t="s">
        <v>386</v>
      </c>
      <c r="G2277" s="206"/>
      <c r="H2277" s="208" t="s">
        <v>1</v>
      </c>
      <c r="I2277" s="210"/>
      <c r="J2277" s="206"/>
      <c r="K2277" s="206"/>
      <c r="L2277" s="211"/>
      <c r="M2277" s="212"/>
      <c r="N2277" s="213"/>
      <c r="O2277" s="213"/>
      <c r="P2277" s="213"/>
      <c r="Q2277" s="213"/>
      <c r="R2277" s="213"/>
      <c r="S2277" s="213"/>
      <c r="T2277" s="214"/>
      <c r="AT2277" s="215" t="s">
        <v>184</v>
      </c>
      <c r="AU2277" s="215" t="s">
        <v>85</v>
      </c>
      <c r="AV2277" s="13" t="s">
        <v>83</v>
      </c>
      <c r="AW2277" s="13" t="s">
        <v>34</v>
      </c>
      <c r="AX2277" s="13" t="s">
        <v>76</v>
      </c>
      <c r="AY2277" s="215" t="s">
        <v>175</v>
      </c>
    </row>
    <row r="2278" spans="1:65" s="14" customFormat="1" ht="11.25">
      <c r="B2278" s="216"/>
      <c r="C2278" s="217"/>
      <c r="D2278" s="207" t="s">
        <v>184</v>
      </c>
      <c r="E2278" s="218" t="s">
        <v>1</v>
      </c>
      <c r="F2278" s="219" t="s">
        <v>432</v>
      </c>
      <c r="G2278" s="217"/>
      <c r="H2278" s="220">
        <v>2.65</v>
      </c>
      <c r="I2278" s="221"/>
      <c r="J2278" s="217"/>
      <c r="K2278" s="217"/>
      <c r="L2278" s="222"/>
      <c r="M2278" s="223"/>
      <c r="N2278" s="224"/>
      <c r="O2278" s="224"/>
      <c r="P2278" s="224"/>
      <c r="Q2278" s="224"/>
      <c r="R2278" s="224"/>
      <c r="S2278" s="224"/>
      <c r="T2278" s="225"/>
      <c r="AT2278" s="226" t="s">
        <v>184</v>
      </c>
      <c r="AU2278" s="226" t="s">
        <v>85</v>
      </c>
      <c r="AV2278" s="14" t="s">
        <v>85</v>
      </c>
      <c r="AW2278" s="14" t="s">
        <v>34</v>
      </c>
      <c r="AX2278" s="14" t="s">
        <v>76</v>
      </c>
      <c r="AY2278" s="226" t="s">
        <v>175</v>
      </c>
    </row>
    <row r="2279" spans="1:65" s="15" customFormat="1" ht="11.25">
      <c r="B2279" s="232"/>
      <c r="C2279" s="233"/>
      <c r="D2279" s="207" t="s">
        <v>184</v>
      </c>
      <c r="E2279" s="234" t="s">
        <v>1</v>
      </c>
      <c r="F2279" s="235" t="s">
        <v>290</v>
      </c>
      <c r="G2279" s="233"/>
      <c r="H2279" s="236">
        <v>2.65</v>
      </c>
      <c r="I2279" s="237"/>
      <c r="J2279" s="233"/>
      <c r="K2279" s="233"/>
      <c r="L2279" s="238"/>
      <c r="M2279" s="239"/>
      <c r="N2279" s="240"/>
      <c r="O2279" s="240"/>
      <c r="P2279" s="240"/>
      <c r="Q2279" s="240"/>
      <c r="R2279" s="240"/>
      <c r="S2279" s="240"/>
      <c r="T2279" s="241"/>
      <c r="AT2279" s="242" t="s">
        <v>184</v>
      </c>
      <c r="AU2279" s="242" t="s">
        <v>85</v>
      </c>
      <c r="AV2279" s="15" t="s">
        <v>176</v>
      </c>
      <c r="AW2279" s="15" t="s">
        <v>34</v>
      </c>
      <c r="AX2279" s="15" t="s">
        <v>76</v>
      </c>
      <c r="AY2279" s="242" t="s">
        <v>175</v>
      </c>
    </row>
    <row r="2280" spans="1:65" s="16" customFormat="1" ht="11.25">
      <c r="B2280" s="243"/>
      <c r="C2280" s="244"/>
      <c r="D2280" s="207" t="s">
        <v>184</v>
      </c>
      <c r="E2280" s="245" t="s">
        <v>1</v>
      </c>
      <c r="F2280" s="246" t="s">
        <v>291</v>
      </c>
      <c r="G2280" s="244"/>
      <c r="H2280" s="247">
        <v>44.55</v>
      </c>
      <c r="I2280" s="248"/>
      <c r="J2280" s="244"/>
      <c r="K2280" s="244"/>
      <c r="L2280" s="249"/>
      <c r="M2280" s="250"/>
      <c r="N2280" s="251"/>
      <c r="O2280" s="251"/>
      <c r="P2280" s="251"/>
      <c r="Q2280" s="251"/>
      <c r="R2280" s="251"/>
      <c r="S2280" s="251"/>
      <c r="T2280" s="252"/>
      <c r="AT2280" s="253" t="s">
        <v>184</v>
      </c>
      <c r="AU2280" s="253" t="s">
        <v>85</v>
      </c>
      <c r="AV2280" s="16" t="s">
        <v>182</v>
      </c>
      <c r="AW2280" s="16" t="s">
        <v>34</v>
      </c>
      <c r="AX2280" s="16" t="s">
        <v>83</v>
      </c>
      <c r="AY2280" s="253" t="s">
        <v>175</v>
      </c>
    </row>
    <row r="2281" spans="1:65" s="14" customFormat="1" ht="11.25">
      <c r="B2281" s="216"/>
      <c r="C2281" s="217"/>
      <c r="D2281" s="207" t="s">
        <v>184</v>
      </c>
      <c r="E2281" s="217"/>
      <c r="F2281" s="219" t="s">
        <v>2054</v>
      </c>
      <c r="G2281" s="217"/>
      <c r="H2281" s="220">
        <v>48.113999999999997</v>
      </c>
      <c r="I2281" s="221"/>
      <c r="J2281" s="217"/>
      <c r="K2281" s="217"/>
      <c r="L2281" s="222"/>
      <c r="M2281" s="223"/>
      <c r="N2281" s="224"/>
      <c r="O2281" s="224"/>
      <c r="P2281" s="224"/>
      <c r="Q2281" s="224"/>
      <c r="R2281" s="224"/>
      <c r="S2281" s="224"/>
      <c r="T2281" s="225"/>
      <c r="AT2281" s="226" t="s">
        <v>184</v>
      </c>
      <c r="AU2281" s="226" t="s">
        <v>85</v>
      </c>
      <c r="AV2281" s="14" t="s">
        <v>85</v>
      </c>
      <c r="AW2281" s="14" t="s">
        <v>4</v>
      </c>
      <c r="AX2281" s="14" t="s">
        <v>83</v>
      </c>
      <c r="AY2281" s="226" t="s">
        <v>175</v>
      </c>
    </row>
    <row r="2282" spans="1:65" s="2" customFormat="1" ht="37.9" customHeight="1">
      <c r="A2282" s="35"/>
      <c r="B2282" s="36"/>
      <c r="C2282" s="254" t="s">
        <v>2055</v>
      </c>
      <c r="D2282" s="254" t="s">
        <v>539</v>
      </c>
      <c r="E2282" s="255" t="s">
        <v>2056</v>
      </c>
      <c r="F2282" s="256" t="s">
        <v>2057</v>
      </c>
      <c r="G2282" s="257" t="s">
        <v>242</v>
      </c>
      <c r="H2282" s="258">
        <v>2.3759999999999999</v>
      </c>
      <c r="I2282" s="259"/>
      <c r="J2282" s="260">
        <f>ROUND(I2282*H2282,2)</f>
        <v>0</v>
      </c>
      <c r="K2282" s="256" t="s">
        <v>1</v>
      </c>
      <c r="L2282" s="261"/>
      <c r="M2282" s="262" t="s">
        <v>1</v>
      </c>
      <c r="N2282" s="263" t="s">
        <v>41</v>
      </c>
      <c r="O2282" s="72"/>
      <c r="P2282" s="201">
        <f>O2282*H2282</f>
        <v>0</v>
      </c>
      <c r="Q2282" s="201">
        <v>2.5999999999999999E-3</v>
      </c>
      <c r="R2282" s="201">
        <f>Q2282*H2282</f>
        <v>6.1775999999999992E-3</v>
      </c>
      <c r="S2282" s="201">
        <v>0</v>
      </c>
      <c r="T2282" s="202">
        <f>S2282*H2282</f>
        <v>0</v>
      </c>
      <c r="U2282" s="35"/>
      <c r="V2282" s="35"/>
      <c r="W2282" s="35"/>
      <c r="X2282" s="35"/>
      <c r="Y2282" s="35"/>
      <c r="Z2282" s="35"/>
      <c r="AA2282" s="35"/>
      <c r="AB2282" s="35"/>
      <c r="AC2282" s="35"/>
      <c r="AD2282" s="35"/>
      <c r="AE2282" s="35"/>
      <c r="AR2282" s="203" t="s">
        <v>532</v>
      </c>
      <c r="AT2282" s="203" t="s">
        <v>539</v>
      </c>
      <c r="AU2282" s="203" t="s">
        <v>85</v>
      </c>
      <c r="AY2282" s="18" t="s">
        <v>175</v>
      </c>
      <c r="BE2282" s="204">
        <f>IF(N2282="základní",J2282,0)</f>
        <v>0</v>
      </c>
      <c r="BF2282" s="204">
        <f>IF(N2282="snížená",J2282,0)</f>
        <v>0</v>
      </c>
      <c r="BG2282" s="204">
        <f>IF(N2282="zákl. přenesená",J2282,0)</f>
        <v>0</v>
      </c>
      <c r="BH2282" s="204">
        <f>IF(N2282="sníž. přenesená",J2282,0)</f>
        <v>0</v>
      </c>
      <c r="BI2282" s="204">
        <f>IF(N2282="nulová",J2282,0)</f>
        <v>0</v>
      </c>
      <c r="BJ2282" s="18" t="s">
        <v>83</v>
      </c>
      <c r="BK2282" s="204">
        <f>ROUND(I2282*H2282,2)</f>
        <v>0</v>
      </c>
      <c r="BL2282" s="18" t="s">
        <v>309</v>
      </c>
      <c r="BM2282" s="203" t="s">
        <v>2058</v>
      </c>
    </row>
    <row r="2283" spans="1:65" s="13" customFormat="1" ht="22.5">
      <c r="B2283" s="205"/>
      <c r="C2283" s="206"/>
      <c r="D2283" s="207" t="s">
        <v>184</v>
      </c>
      <c r="E2283" s="208" t="s">
        <v>1</v>
      </c>
      <c r="F2283" s="209" t="s">
        <v>1237</v>
      </c>
      <c r="G2283" s="206"/>
      <c r="H2283" s="208" t="s">
        <v>1</v>
      </c>
      <c r="I2283" s="210"/>
      <c r="J2283" s="206"/>
      <c r="K2283" s="206"/>
      <c r="L2283" s="211"/>
      <c r="M2283" s="212"/>
      <c r="N2283" s="213"/>
      <c r="O2283" s="213"/>
      <c r="P2283" s="213"/>
      <c r="Q2283" s="213"/>
      <c r="R2283" s="213"/>
      <c r="S2283" s="213"/>
      <c r="T2283" s="214"/>
      <c r="AT2283" s="215" t="s">
        <v>184</v>
      </c>
      <c r="AU2283" s="215" t="s">
        <v>85</v>
      </c>
      <c r="AV2283" s="13" t="s">
        <v>83</v>
      </c>
      <c r="AW2283" s="13" t="s">
        <v>34</v>
      </c>
      <c r="AX2283" s="13" t="s">
        <v>76</v>
      </c>
      <c r="AY2283" s="215" t="s">
        <v>175</v>
      </c>
    </row>
    <row r="2284" spans="1:65" s="13" customFormat="1" ht="11.25">
      <c r="B2284" s="205"/>
      <c r="C2284" s="206"/>
      <c r="D2284" s="207" t="s">
        <v>184</v>
      </c>
      <c r="E2284" s="208" t="s">
        <v>1</v>
      </c>
      <c r="F2284" s="209" t="s">
        <v>2038</v>
      </c>
      <c r="G2284" s="206"/>
      <c r="H2284" s="208" t="s">
        <v>1</v>
      </c>
      <c r="I2284" s="210"/>
      <c r="J2284" s="206"/>
      <c r="K2284" s="206"/>
      <c r="L2284" s="211"/>
      <c r="M2284" s="212"/>
      <c r="N2284" s="213"/>
      <c r="O2284" s="213"/>
      <c r="P2284" s="213"/>
      <c r="Q2284" s="213"/>
      <c r="R2284" s="213"/>
      <c r="S2284" s="213"/>
      <c r="T2284" s="214"/>
      <c r="AT2284" s="215" t="s">
        <v>184</v>
      </c>
      <c r="AU2284" s="215" t="s">
        <v>85</v>
      </c>
      <c r="AV2284" s="13" t="s">
        <v>83</v>
      </c>
      <c r="AW2284" s="13" t="s">
        <v>34</v>
      </c>
      <c r="AX2284" s="13" t="s">
        <v>76</v>
      </c>
      <c r="AY2284" s="215" t="s">
        <v>175</v>
      </c>
    </row>
    <row r="2285" spans="1:65" s="13" customFormat="1" ht="11.25">
      <c r="B2285" s="205"/>
      <c r="C2285" s="206"/>
      <c r="D2285" s="207" t="s">
        <v>184</v>
      </c>
      <c r="E2285" s="208" t="s">
        <v>1</v>
      </c>
      <c r="F2285" s="209" t="s">
        <v>187</v>
      </c>
      <c r="G2285" s="206"/>
      <c r="H2285" s="208" t="s">
        <v>1</v>
      </c>
      <c r="I2285" s="210"/>
      <c r="J2285" s="206"/>
      <c r="K2285" s="206"/>
      <c r="L2285" s="211"/>
      <c r="M2285" s="212"/>
      <c r="N2285" s="213"/>
      <c r="O2285" s="213"/>
      <c r="P2285" s="213"/>
      <c r="Q2285" s="213"/>
      <c r="R2285" s="213"/>
      <c r="S2285" s="213"/>
      <c r="T2285" s="214"/>
      <c r="AT2285" s="215" t="s">
        <v>184</v>
      </c>
      <c r="AU2285" s="215" t="s">
        <v>85</v>
      </c>
      <c r="AV2285" s="13" t="s">
        <v>83</v>
      </c>
      <c r="AW2285" s="13" t="s">
        <v>34</v>
      </c>
      <c r="AX2285" s="13" t="s">
        <v>76</v>
      </c>
      <c r="AY2285" s="215" t="s">
        <v>175</v>
      </c>
    </row>
    <row r="2286" spans="1:65" s="13" customFormat="1" ht="11.25">
      <c r="B2286" s="205"/>
      <c r="C2286" s="206"/>
      <c r="D2286" s="207" t="s">
        <v>184</v>
      </c>
      <c r="E2286" s="208" t="s">
        <v>1</v>
      </c>
      <c r="F2286" s="209" t="s">
        <v>392</v>
      </c>
      <c r="G2286" s="206"/>
      <c r="H2286" s="208" t="s">
        <v>1</v>
      </c>
      <c r="I2286" s="210"/>
      <c r="J2286" s="206"/>
      <c r="K2286" s="206"/>
      <c r="L2286" s="211"/>
      <c r="M2286" s="212"/>
      <c r="N2286" s="213"/>
      <c r="O2286" s="213"/>
      <c r="P2286" s="213"/>
      <c r="Q2286" s="213"/>
      <c r="R2286" s="213"/>
      <c r="S2286" s="213"/>
      <c r="T2286" s="214"/>
      <c r="AT2286" s="215" t="s">
        <v>184</v>
      </c>
      <c r="AU2286" s="215" t="s">
        <v>85</v>
      </c>
      <c r="AV2286" s="13" t="s">
        <v>83</v>
      </c>
      <c r="AW2286" s="13" t="s">
        <v>34</v>
      </c>
      <c r="AX2286" s="13" t="s">
        <v>76</v>
      </c>
      <c r="AY2286" s="215" t="s">
        <v>175</v>
      </c>
    </row>
    <row r="2287" spans="1:65" s="14" customFormat="1" ht="11.25">
      <c r="B2287" s="216"/>
      <c r="C2287" s="217"/>
      <c r="D2287" s="207" t="s">
        <v>184</v>
      </c>
      <c r="E2287" s="218" t="s">
        <v>1</v>
      </c>
      <c r="F2287" s="219" t="s">
        <v>517</v>
      </c>
      <c r="G2287" s="217"/>
      <c r="H2287" s="220">
        <v>2.2000000000000002</v>
      </c>
      <c r="I2287" s="221"/>
      <c r="J2287" s="217"/>
      <c r="K2287" s="217"/>
      <c r="L2287" s="222"/>
      <c r="M2287" s="223"/>
      <c r="N2287" s="224"/>
      <c r="O2287" s="224"/>
      <c r="P2287" s="224"/>
      <c r="Q2287" s="224"/>
      <c r="R2287" s="224"/>
      <c r="S2287" s="224"/>
      <c r="T2287" s="225"/>
      <c r="AT2287" s="226" t="s">
        <v>184</v>
      </c>
      <c r="AU2287" s="226" t="s">
        <v>85</v>
      </c>
      <c r="AV2287" s="14" t="s">
        <v>85</v>
      </c>
      <c r="AW2287" s="14" t="s">
        <v>34</v>
      </c>
      <c r="AX2287" s="14" t="s">
        <v>76</v>
      </c>
      <c r="AY2287" s="226" t="s">
        <v>175</v>
      </c>
    </row>
    <row r="2288" spans="1:65" s="16" customFormat="1" ht="11.25">
      <c r="B2288" s="243"/>
      <c r="C2288" s="244"/>
      <c r="D2288" s="207" t="s">
        <v>184</v>
      </c>
      <c r="E2288" s="245" t="s">
        <v>1</v>
      </c>
      <c r="F2288" s="246" t="s">
        <v>291</v>
      </c>
      <c r="G2288" s="244"/>
      <c r="H2288" s="247">
        <v>2.2000000000000002</v>
      </c>
      <c r="I2288" s="248"/>
      <c r="J2288" s="244"/>
      <c r="K2288" s="244"/>
      <c r="L2288" s="249"/>
      <c r="M2288" s="250"/>
      <c r="N2288" s="251"/>
      <c r="O2288" s="251"/>
      <c r="P2288" s="251"/>
      <c r="Q2288" s="251"/>
      <c r="R2288" s="251"/>
      <c r="S2288" s="251"/>
      <c r="T2288" s="252"/>
      <c r="AT2288" s="253" t="s">
        <v>184</v>
      </c>
      <c r="AU2288" s="253" t="s">
        <v>85</v>
      </c>
      <c r="AV2288" s="16" t="s">
        <v>182</v>
      </c>
      <c r="AW2288" s="16" t="s">
        <v>34</v>
      </c>
      <c r="AX2288" s="16" t="s">
        <v>83</v>
      </c>
      <c r="AY2288" s="253" t="s">
        <v>175</v>
      </c>
    </row>
    <row r="2289" spans="1:65" s="14" customFormat="1" ht="11.25">
      <c r="B2289" s="216"/>
      <c r="C2289" s="217"/>
      <c r="D2289" s="207" t="s">
        <v>184</v>
      </c>
      <c r="E2289" s="217"/>
      <c r="F2289" s="219" t="s">
        <v>2059</v>
      </c>
      <c r="G2289" s="217"/>
      <c r="H2289" s="220">
        <v>2.3759999999999999</v>
      </c>
      <c r="I2289" s="221"/>
      <c r="J2289" s="217"/>
      <c r="K2289" s="217"/>
      <c r="L2289" s="222"/>
      <c r="M2289" s="223"/>
      <c r="N2289" s="224"/>
      <c r="O2289" s="224"/>
      <c r="P2289" s="224"/>
      <c r="Q2289" s="224"/>
      <c r="R2289" s="224"/>
      <c r="S2289" s="224"/>
      <c r="T2289" s="225"/>
      <c r="AT2289" s="226" t="s">
        <v>184</v>
      </c>
      <c r="AU2289" s="226" t="s">
        <v>85</v>
      </c>
      <c r="AV2289" s="14" t="s">
        <v>85</v>
      </c>
      <c r="AW2289" s="14" t="s">
        <v>4</v>
      </c>
      <c r="AX2289" s="14" t="s">
        <v>83</v>
      </c>
      <c r="AY2289" s="226" t="s">
        <v>175</v>
      </c>
    </row>
    <row r="2290" spans="1:65" s="2" customFormat="1" ht="24.2" customHeight="1">
      <c r="A2290" s="35"/>
      <c r="B2290" s="36"/>
      <c r="C2290" s="192" t="s">
        <v>2060</v>
      </c>
      <c r="D2290" s="192" t="s">
        <v>178</v>
      </c>
      <c r="E2290" s="193" t="s">
        <v>2061</v>
      </c>
      <c r="F2290" s="194" t="s">
        <v>2062</v>
      </c>
      <c r="G2290" s="195" t="s">
        <v>251</v>
      </c>
      <c r="H2290" s="196">
        <v>198.46600000000001</v>
      </c>
      <c r="I2290" s="197"/>
      <c r="J2290" s="198">
        <f>ROUND(I2290*H2290,2)</f>
        <v>0</v>
      </c>
      <c r="K2290" s="194" t="s">
        <v>224</v>
      </c>
      <c r="L2290" s="40"/>
      <c r="M2290" s="199" t="s">
        <v>1</v>
      </c>
      <c r="N2290" s="200" t="s">
        <v>41</v>
      </c>
      <c r="O2290" s="72"/>
      <c r="P2290" s="201">
        <f>O2290*H2290</f>
        <v>0</v>
      </c>
      <c r="Q2290" s="201">
        <v>2.0000000000000002E-5</v>
      </c>
      <c r="R2290" s="201">
        <f>Q2290*H2290</f>
        <v>3.9693200000000001E-3</v>
      </c>
      <c r="S2290" s="201">
        <v>0</v>
      </c>
      <c r="T2290" s="202">
        <f>S2290*H2290</f>
        <v>0</v>
      </c>
      <c r="U2290" s="35"/>
      <c r="V2290" s="35"/>
      <c r="W2290" s="35"/>
      <c r="X2290" s="35"/>
      <c r="Y2290" s="35"/>
      <c r="Z2290" s="35"/>
      <c r="AA2290" s="35"/>
      <c r="AB2290" s="35"/>
      <c r="AC2290" s="35"/>
      <c r="AD2290" s="35"/>
      <c r="AE2290" s="35"/>
      <c r="AR2290" s="203" t="s">
        <v>309</v>
      </c>
      <c r="AT2290" s="203" t="s">
        <v>178</v>
      </c>
      <c r="AU2290" s="203" t="s">
        <v>85</v>
      </c>
      <c r="AY2290" s="18" t="s">
        <v>175</v>
      </c>
      <c r="BE2290" s="204">
        <f>IF(N2290="základní",J2290,0)</f>
        <v>0</v>
      </c>
      <c r="BF2290" s="204">
        <f>IF(N2290="snížená",J2290,0)</f>
        <v>0</v>
      </c>
      <c r="BG2290" s="204">
        <f>IF(N2290="zákl. přenesená",J2290,0)</f>
        <v>0</v>
      </c>
      <c r="BH2290" s="204">
        <f>IF(N2290="sníž. přenesená",J2290,0)</f>
        <v>0</v>
      </c>
      <c r="BI2290" s="204">
        <f>IF(N2290="nulová",J2290,0)</f>
        <v>0</v>
      </c>
      <c r="BJ2290" s="18" t="s">
        <v>83</v>
      </c>
      <c r="BK2290" s="204">
        <f>ROUND(I2290*H2290,2)</f>
        <v>0</v>
      </c>
      <c r="BL2290" s="18" t="s">
        <v>309</v>
      </c>
      <c r="BM2290" s="203" t="s">
        <v>2063</v>
      </c>
    </row>
    <row r="2291" spans="1:65" s="2" customFormat="1" ht="11.25">
      <c r="A2291" s="35"/>
      <c r="B2291" s="36"/>
      <c r="C2291" s="37"/>
      <c r="D2291" s="227" t="s">
        <v>193</v>
      </c>
      <c r="E2291" s="37"/>
      <c r="F2291" s="228" t="s">
        <v>2064</v>
      </c>
      <c r="G2291" s="37"/>
      <c r="H2291" s="37"/>
      <c r="I2291" s="229"/>
      <c r="J2291" s="37"/>
      <c r="K2291" s="37"/>
      <c r="L2291" s="40"/>
      <c r="M2291" s="230"/>
      <c r="N2291" s="231"/>
      <c r="O2291" s="72"/>
      <c r="P2291" s="72"/>
      <c r="Q2291" s="72"/>
      <c r="R2291" s="72"/>
      <c r="S2291" s="72"/>
      <c r="T2291" s="73"/>
      <c r="U2291" s="35"/>
      <c r="V2291" s="35"/>
      <c r="W2291" s="35"/>
      <c r="X2291" s="35"/>
      <c r="Y2291" s="35"/>
      <c r="Z2291" s="35"/>
      <c r="AA2291" s="35"/>
      <c r="AB2291" s="35"/>
      <c r="AC2291" s="35"/>
      <c r="AD2291" s="35"/>
      <c r="AE2291" s="35"/>
      <c r="AT2291" s="18" t="s">
        <v>193</v>
      </c>
      <c r="AU2291" s="18" t="s">
        <v>85</v>
      </c>
    </row>
    <row r="2292" spans="1:65" s="13" customFormat="1" ht="22.5">
      <c r="B2292" s="205"/>
      <c r="C2292" s="206"/>
      <c r="D2292" s="207" t="s">
        <v>184</v>
      </c>
      <c r="E2292" s="208" t="s">
        <v>1</v>
      </c>
      <c r="F2292" s="209" t="s">
        <v>206</v>
      </c>
      <c r="G2292" s="206"/>
      <c r="H2292" s="208" t="s">
        <v>1</v>
      </c>
      <c r="I2292" s="210"/>
      <c r="J2292" s="206"/>
      <c r="K2292" s="206"/>
      <c r="L2292" s="211"/>
      <c r="M2292" s="212"/>
      <c r="N2292" s="213"/>
      <c r="O2292" s="213"/>
      <c r="P2292" s="213"/>
      <c r="Q2292" s="213"/>
      <c r="R2292" s="213"/>
      <c r="S2292" s="213"/>
      <c r="T2292" s="214"/>
      <c r="AT2292" s="215" t="s">
        <v>184</v>
      </c>
      <c r="AU2292" s="215" t="s">
        <v>85</v>
      </c>
      <c r="AV2292" s="13" t="s">
        <v>83</v>
      </c>
      <c r="AW2292" s="13" t="s">
        <v>34</v>
      </c>
      <c r="AX2292" s="13" t="s">
        <v>76</v>
      </c>
      <c r="AY2292" s="215" t="s">
        <v>175</v>
      </c>
    </row>
    <row r="2293" spans="1:65" s="13" customFormat="1" ht="11.25">
      <c r="B2293" s="205"/>
      <c r="C2293" s="206"/>
      <c r="D2293" s="207" t="s">
        <v>184</v>
      </c>
      <c r="E2293" s="208" t="s">
        <v>1</v>
      </c>
      <c r="F2293" s="209" t="s">
        <v>2065</v>
      </c>
      <c r="G2293" s="206"/>
      <c r="H2293" s="208" t="s">
        <v>1</v>
      </c>
      <c r="I2293" s="210"/>
      <c r="J2293" s="206"/>
      <c r="K2293" s="206"/>
      <c r="L2293" s="211"/>
      <c r="M2293" s="212"/>
      <c r="N2293" s="213"/>
      <c r="O2293" s="213"/>
      <c r="P2293" s="213"/>
      <c r="Q2293" s="213"/>
      <c r="R2293" s="213"/>
      <c r="S2293" s="213"/>
      <c r="T2293" s="214"/>
      <c r="AT2293" s="215" t="s">
        <v>184</v>
      </c>
      <c r="AU2293" s="215" t="s">
        <v>85</v>
      </c>
      <c r="AV2293" s="13" t="s">
        <v>83</v>
      </c>
      <c r="AW2293" s="13" t="s">
        <v>34</v>
      </c>
      <c r="AX2293" s="13" t="s">
        <v>76</v>
      </c>
      <c r="AY2293" s="215" t="s">
        <v>175</v>
      </c>
    </row>
    <row r="2294" spans="1:65" s="13" customFormat="1" ht="11.25">
      <c r="B2294" s="205"/>
      <c r="C2294" s="206"/>
      <c r="D2294" s="207" t="s">
        <v>184</v>
      </c>
      <c r="E2294" s="208" t="s">
        <v>1</v>
      </c>
      <c r="F2294" s="209" t="s">
        <v>187</v>
      </c>
      <c r="G2294" s="206"/>
      <c r="H2294" s="208" t="s">
        <v>1</v>
      </c>
      <c r="I2294" s="210"/>
      <c r="J2294" s="206"/>
      <c r="K2294" s="206"/>
      <c r="L2294" s="211"/>
      <c r="M2294" s="212"/>
      <c r="N2294" s="213"/>
      <c r="O2294" s="213"/>
      <c r="P2294" s="213"/>
      <c r="Q2294" s="213"/>
      <c r="R2294" s="213"/>
      <c r="S2294" s="213"/>
      <c r="T2294" s="214"/>
      <c r="AT2294" s="215" t="s">
        <v>184</v>
      </c>
      <c r="AU2294" s="215" t="s">
        <v>85</v>
      </c>
      <c r="AV2294" s="13" t="s">
        <v>83</v>
      </c>
      <c r="AW2294" s="13" t="s">
        <v>34</v>
      </c>
      <c r="AX2294" s="13" t="s">
        <v>76</v>
      </c>
      <c r="AY2294" s="215" t="s">
        <v>175</v>
      </c>
    </row>
    <row r="2295" spans="1:65" s="14" customFormat="1" ht="11.25">
      <c r="B2295" s="216"/>
      <c r="C2295" s="217"/>
      <c r="D2295" s="207" t="s">
        <v>184</v>
      </c>
      <c r="E2295" s="218" t="s">
        <v>1</v>
      </c>
      <c r="F2295" s="219" t="s">
        <v>2066</v>
      </c>
      <c r="G2295" s="217"/>
      <c r="H2295" s="220">
        <v>34.700400000000002</v>
      </c>
      <c r="I2295" s="221"/>
      <c r="J2295" s="217"/>
      <c r="K2295" s="217"/>
      <c r="L2295" s="222"/>
      <c r="M2295" s="223"/>
      <c r="N2295" s="224"/>
      <c r="O2295" s="224"/>
      <c r="P2295" s="224"/>
      <c r="Q2295" s="224"/>
      <c r="R2295" s="224"/>
      <c r="S2295" s="224"/>
      <c r="T2295" s="225"/>
      <c r="AT2295" s="226" t="s">
        <v>184</v>
      </c>
      <c r="AU2295" s="226" t="s">
        <v>85</v>
      </c>
      <c r="AV2295" s="14" t="s">
        <v>85</v>
      </c>
      <c r="AW2295" s="14" t="s">
        <v>34</v>
      </c>
      <c r="AX2295" s="14" t="s">
        <v>76</v>
      </c>
      <c r="AY2295" s="226" t="s">
        <v>175</v>
      </c>
    </row>
    <row r="2296" spans="1:65" s="14" customFormat="1" ht="11.25">
      <c r="B2296" s="216"/>
      <c r="C2296" s="217"/>
      <c r="D2296" s="207" t="s">
        <v>184</v>
      </c>
      <c r="E2296" s="218" t="s">
        <v>1</v>
      </c>
      <c r="F2296" s="219" t="s">
        <v>2067</v>
      </c>
      <c r="G2296" s="217"/>
      <c r="H2296" s="220">
        <v>40.896900000000002</v>
      </c>
      <c r="I2296" s="221"/>
      <c r="J2296" s="217"/>
      <c r="K2296" s="217"/>
      <c r="L2296" s="222"/>
      <c r="M2296" s="223"/>
      <c r="N2296" s="224"/>
      <c r="O2296" s="224"/>
      <c r="P2296" s="224"/>
      <c r="Q2296" s="224"/>
      <c r="R2296" s="224"/>
      <c r="S2296" s="224"/>
      <c r="T2296" s="225"/>
      <c r="AT2296" s="226" t="s">
        <v>184</v>
      </c>
      <c r="AU2296" s="226" t="s">
        <v>85</v>
      </c>
      <c r="AV2296" s="14" t="s">
        <v>85</v>
      </c>
      <c r="AW2296" s="14" t="s">
        <v>34</v>
      </c>
      <c r="AX2296" s="14" t="s">
        <v>76</v>
      </c>
      <c r="AY2296" s="226" t="s">
        <v>175</v>
      </c>
    </row>
    <row r="2297" spans="1:65" s="14" customFormat="1" ht="11.25">
      <c r="B2297" s="216"/>
      <c r="C2297" s="217"/>
      <c r="D2297" s="207" t="s">
        <v>184</v>
      </c>
      <c r="E2297" s="218" t="s">
        <v>1</v>
      </c>
      <c r="F2297" s="219" t="s">
        <v>2068</v>
      </c>
      <c r="G2297" s="217"/>
      <c r="H2297" s="220">
        <v>2.0196000000000001</v>
      </c>
      <c r="I2297" s="221"/>
      <c r="J2297" s="217"/>
      <c r="K2297" s="217"/>
      <c r="L2297" s="222"/>
      <c r="M2297" s="223"/>
      <c r="N2297" s="224"/>
      <c r="O2297" s="224"/>
      <c r="P2297" s="224"/>
      <c r="Q2297" s="224"/>
      <c r="R2297" s="224"/>
      <c r="S2297" s="224"/>
      <c r="T2297" s="225"/>
      <c r="AT2297" s="226" t="s">
        <v>184</v>
      </c>
      <c r="AU2297" s="226" t="s">
        <v>85</v>
      </c>
      <c r="AV2297" s="14" t="s">
        <v>85</v>
      </c>
      <c r="AW2297" s="14" t="s">
        <v>34</v>
      </c>
      <c r="AX2297" s="14" t="s">
        <v>76</v>
      </c>
      <c r="AY2297" s="226" t="s">
        <v>175</v>
      </c>
    </row>
    <row r="2298" spans="1:65" s="14" customFormat="1" ht="11.25">
      <c r="B2298" s="216"/>
      <c r="C2298" s="217"/>
      <c r="D2298" s="207" t="s">
        <v>184</v>
      </c>
      <c r="E2298" s="218" t="s">
        <v>1</v>
      </c>
      <c r="F2298" s="219" t="s">
        <v>2069</v>
      </c>
      <c r="G2298" s="217"/>
      <c r="H2298" s="220">
        <v>33.005499999999998</v>
      </c>
      <c r="I2298" s="221"/>
      <c r="J2298" s="217"/>
      <c r="K2298" s="217"/>
      <c r="L2298" s="222"/>
      <c r="M2298" s="223"/>
      <c r="N2298" s="224"/>
      <c r="O2298" s="224"/>
      <c r="P2298" s="224"/>
      <c r="Q2298" s="224"/>
      <c r="R2298" s="224"/>
      <c r="S2298" s="224"/>
      <c r="T2298" s="225"/>
      <c r="AT2298" s="226" t="s">
        <v>184</v>
      </c>
      <c r="AU2298" s="226" t="s">
        <v>85</v>
      </c>
      <c r="AV2298" s="14" t="s">
        <v>85</v>
      </c>
      <c r="AW2298" s="14" t="s">
        <v>34</v>
      </c>
      <c r="AX2298" s="14" t="s">
        <v>76</v>
      </c>
      <c r="AY2298" s="226" t="s">
        <v>175</v>
      </c>
    </row>
    <row r="2299" spans="1:65" s="14" customFormat="1" ht="11.25">
      <c r="B2299" s="216"/>
      <c r="C2299" s="217"/>
      <c r="D2299" s="207" t="s">
        <v>184</v>
      </c>
      <c r="E2299" s="218" t="s">
        <v>1</v>
      </c>
      <c r="F2299" s="219" t="s">
        <v>2070</v>
      </c>
      <c r="G2299" s="217"/>
      <c r="H2299" s="220">
        <v>87.843249999999998</v>
      </c>
      <c r="I2299" s="221"/>
      <c r="J2299" s="217"/>
      <c r="K2299" s="217"/>
      <c r="L2299" s="222"/>
      <c r="M2299" s="223"/>
      <c r="N2299" s="224"/>
      <c r="O2299" s="224"/>
      <c r="P2299" s="224"/>
      <c r="Q2299" s="224"/>
      <c r="R2299" s="224"/>
      <c r="S2299" s="224"/>
      <c r="T2299" s="225"/>
      <c r="AT2299" s="226" t="s">
        <v>184</v>
      </c>
      <c r="AU2299" s="226" t="s">
        <v>85</v>
      </c>
      <c r="AV2299" s="14" t="s">
        <v>85</v>
      </c>
      <c r="AW2299" s="14" t="s">
        <v>34</v>
      </c>
      <c r="AX2299" s="14" t="s">
        <v>76</v>
      </c>
      <c r="AY2299" s="226" t="s">
        <v>175</v>
      </c>
    </row>
    <row r="2300" spans="1:65" s="16" customFormat="1" ht="11.25">
      <c r="B2300" s="243"/>
      <c r="C2300" s="244"/>
      <c r="D2300" s="207" t="s">
        <v>184</v>
      </c>
      <c r="E2300" s="245" t="s">
        <v>1</v>
      </c>
      <c r="F2300" s="246" t="s">
        <v>291</v>
      </c>
      <c r="G2300" s="244"/>
      <c r="H2300" s="247">
        <v>198.46565000000001</v>
      </c>
      <c r="I2300" s="248"/>
      <c r="J2300" s="244"/>
      <c r="K2300" s="244"/>
      <c r="L2300" s="249"/>
      <c r="M2300" s="250"/>
      <c r="N2300" s="251"/>
      <c r="O2300" s="251"/>
      <c r="P2300" s="251"/>
      <c r="Q2300" s="251"/>
      <c r="R2300" s="251"/>
      <c r="S2300" s="251"/>
      <c r="T2300" s="252"/>
      <c r="AT2300" s="253" t="s">
        <v>184</v>
      </c>
      <c r="AU2300" s="253" t="s">
        <v>85</v>
      </c>
      <c r="AV2300" s="16" t="s">
        <v>182</v>
      </c>
      <c r="AW2300" s="16" t="s">
        <v>34</v>
      </c>
      <c r="AX2300" s="16" t="s">
        <v>83</v>
      </c>
      <c r="AY2300" s="253" t="s">
        <v>175</v>
      </c>
    </row>
    <row r="2301" spans="1:65" s="2" customFormat="1" ht="24.2" customHeight="1">
      <c r="A2301" s="35"/>
      <c r="B2301" s="36"/>
      <c r="C2301" s="192" t="s">
        <v>2071</v>
      </c>
      <c r="D2301" s="192" t="s">
        <v>178</v>
      </c>
      <c r="E2301" s="193" t="s">
        <v>2072</v>
      </c>
      <c r="F2301" s="194" t="s">
        <v>2073</v>
      </c>
      <c r="G2301" s="195" t="s">
        <v>251</v>
      </c>
      <c r="H2301" s="196">
        <v>202.37</v>
      </c>
      <c r="I2301" s="197"/>
      <c r="J2301" s="198">
        <f>ROUND(I2301*H2301,2)</f>
        <v>0</v>
      </c>
      <c r="K2301" s="194" t="s">
        <v>224</v>
      </c>
      <c r="L2301" s="40"/>
      <c r="M2301" s="199" t="s">
        <v>1</v>
      </c>
      <c r="N2301" s="200" t="s">
        <v>41</v>
      </c>
      <c r="O2301" s="72"/>
      <c r="P2301" s="201">
        <f>O2301*H2301</f>
        <v>0</v>
      </c>
      <c r="Q2301" s="201">
        <v>5.0000000000000002E-5</v>
      </c>
      <c r="R2301" s="201">
        <f>Q2301*H2301</f>
        <v>1.0118500000000001E-2</v>
      </c>
      <c r="S2301" s="201">
        <v>0</v>
      </c>
      <c r="T2301" s="202">
        <f>S2301*H2301</f>
        <v>0</v>
      </c>
      <c r="U2301" s="35"/>
      <c r="V2301" s="35"/>
      <c r="W2301" s="35"/>
      <c r="X2301" s="35"/>
      <c r="Y2301" s="35"/>
      <c r="Z2301" s="35"/>
      <c r="AA2301" s="35"/>
      <c r="AB2301" s="35"/>
      <c r="AC2301" s="35"/>
      <c r="AD2301" s="35"/>
      <c r="AE2301" s="35"/>
      <c r="AR2301" s="203" t="s">
        <v>309</v>
      </c>
      <c r="AT2301" s="203" t="s">
        <v>178</v>
      </c>
      <c r="AU2301" s="203" t="s">
        <v>85</v>
      </c>
      <c r="AY2301" s="18" t="s">
        <v>175</v>
      </c>
      <c r="BE2301" s="204">
        <f>IF(N2301="základní",J2301,0)</f>
        <v>0</v>
      </c>
      <c r="BF2301" s="204">
        <f>IF(N2301="snížená",J2301,0)</f>
        <v>0</v>
      </c>
      <c r="BG2301" s="204">
        <f>IF(N2301="zákl. přenesená",J2301,0)</f>
        <v>0</v>
      </c>
      <c r="BH2301" s="204">
        <f>IF(N2301="sníž. přenesená",J2301,0)</f>
        <v>0</v>
      </c>
      <c r="BI2301" s="204">
        <f>IF(N2301="nulová",J2301,0)</f>
        <v>0</v>
      </c>
      <c r="BJ2301" s="18" t="s">
        <v>83</v>
      </c>
      <c r="BK2301" s="204">
        <f>ROUND(I2301*H2301,2)</f>
        <v>0</v>
      </c>
      <c r="BL2301" s="18" t="s">
        <v>309</v>
      </c>
      <c r="BM2301" s="203" t="s">
        <v>2074</v>
      </c>
    </row>
    <row r="2302" spans="1:65" s="2" customFormat="1" ht="11.25">
      <c r="A2302" s="35"/>
      <c r="B2302" s="36"/>
      <c r="C2302" s="37"/>
      <c r="D2302" s="227" t="s">
        <v>193</v>
      </c>
      <c r="E2302" s="37"/>
      <c r="F2302" s="228" t="s">
        <v>2075</v>
      </c>
      <c r="G2302" s="37"/>
      <c r="H2302" s="37"/>
      <c r="I2302" s="229"/>
      <c r="J2302" s="37"/>
      <c r="K2302" s="37"/>
      <c r="L2302" s="40"/>
      <c r="M2302" s="230"/>
      <c r="N2302" s="231"/>
      <c r="O2302" s="72"/>
      <c r="P2302" s="72"/>
      <c r="Q2302" s="72"/>
      <c r="R2302" s="72"/>
      <c r="S2302" s="72"/>
      <c r="T2302" s="73"/>
      <c r="U2302" s="35"/>
      <c r="V2302" s="35"/>
      <c r="W2302" s="35"/>
      <c r="X2302" s="35"/>
      <c r="Y2302" s="35"/>
      <c r="Z2302" s="35"/>
      <c r="AA2302" s="35"/>
      <c r="AB2302" s="35"/>
      <c r="AC2302" s="35"/>
      <c r="AD2302" s="35"/>
      <c r="AE2302" s="35"/>
      <c r="AT2302" s="18" t="s">
        <v>193</v>
      </c>
      <c r="AU2302" s="18" t="s">
        <v>85</v>
      </c>
    </row>
    <row r="2303" spans="1:65" s="2" customFormat="1" ht="24.2" customHeight="1">
      <c r="A2303" s="35"/>
      <c r="B2303" s="36"/>
      <c r="C2303" s="254" t="s">
        <v>2076</v>
      </c>
      <c r="D2303" s="254" t="s">
        <v>539</v>
      </c>
      <c r="E2303" s="255" t="s">
        <v>2029</v>
      </c>
      <c r="F2303" s="256" t="s">
        <v>2030</v>
      </c>
      <c r="G2303" s="257" t="s">
        <v>242</v>
      </c>
      <c r="H2303" s="258">
        <v>3.2709999999999999</v>
      </c>
      <c r="I2303" s="259"/>
      <c r="J2303" s="260">
        <f>ROUND(I2303*H2303,2)</f>
        <v>0</v>
      </c>
      <c r="K2303" s="256" t="s">
        <v>1</v>
      </c>
      <c r="L2303" s="261"/>
      <c r="M2303" s="262" t="s">
        <v>1</v>
      </c>
      <c r="N2303" s="263" t="s">
        <v>41</v>
      </c>
      <c r="O2303" s="72"/>
      <c r="P2303" s="201">
        <f>O2303*H2303</f>
        <v>0</v>
      </c>
      <c r="Q2303" s="201">
        <v>2.5999999999999999E-3</v>
      </c>
      <c r="R2303" s="201">
        <f>Q2303*H2303</f>
        <v>8.5045999999999993E-3</v>
      </c>
      <c r="S2303" s="201">
        <v>0</v>
      </c>
      <c r="T2303" s="202">
        <f>S2303*H2303</f>
        <v>0</v>
      </c>
      <c r="U2303" s="35"/>
      <c r="V2303" s="35"/>
      <c r="W2303" s="35"/>
      <c r="X2303" s="35"/>
      <c r="Y2303" s="35"/>
      <c r="Z2303" s="35"/>
      <c r="AA2303" s="35"/>
      <c r="AB2303" s="35"/>
      <c r="AC2303" s="35"/>
      <c r="AD2303" s="35"/>
      <c r="AE2303" s="35"/>
      <c r="AR2303" s="203" t="s">
        <v>532</v>
      </c>
      <c r="AT2303" s="203" t="s">
        <v>539</v>
      </c>
      <c r="AU2303" s="203" t="s">
        <v>85</v>
      </c>
      <c r="AY2303" s="18" t="s">
        <v>175</v>
      </c>
      <c r="BE2303" s="204">
        <f>IF(N2303="základní",J2303,0)</f>
        <v>0</v>
      </c>
      <c r="BF2303" s="204">
        <f>IF(N2303="snížená",J2303,0)</f>
        <v>0</v>
      </c>
      <c r="BG2303" s="204">
        <f>IF(N2303="zákl. přenesená",J2303,0)</f>
        <v>0</v>
      </c>
      <c r="BH2303" s="204">
        <f>IF(N2303="sníž. přenesená",J2303,0)</f>
        <v>0</v>
      </c>
      <c r="BI2303" s="204">
        <f>IF(N2303="nulová",J2303,0)</f>
        <v>0</v>
      </c>
      <c r="BJ2303" s="18" t="s">
        <v>83</v>
      </c>
      <c r="BK2303" s="204">
        <f>ROUND(I2303*H2303,2)</f>
        <v>0</v>
      </c>
      <c r="BL2303" s="18" t="s">
        <v>309</v>
      </c>
      <c r="BM2303" s="203" t="s">
        <v>2077</v>
      </c>
    </row>
    <row r="2304" spans="1:65" s="13" customFormat="1" ht="22.5">
      <c r="B2304" s="205"/>
      <c r="C2304" s="206"/>
      <c r="D2304" s="207" t="s">
        <v>184</v>
      </c>
      <c r="E2304" s="208" t="s">
        <v>1</v>
      </c>
      <c r="F2304" s="209" t="s">
        <v>206</v>
      </c>
      <c r="G2304" s="206"/>
      <c r="H2304" s="208" t="s">
        <v>1</v>
      </c>
      <c r="I2304" s="210"/>
      <c r="J2304" s="206"/>
      <c r="K2304" s="206"/>
      <c r="L2304" s="211"/>
      <c r="M2304" s="212"/>
      <c r="N2304" s="213"/>
      <c r="O2304" s="213"/>
      <c r="P2304" s="213"/>
      <c r="Q2304" s="213"/>
      <c r="R2304" s="213"/>
      <c r="S2304" s="213"/>
      <c r="T2304" s="214"/>
      <c r="AT2304" s="215" t="s">
        <v>184</v>
      </c>
      <c r="AU2304" s="215" t="s">
        <v>85</v>
      </c>
      <c r="AV2304" s="13" t="s">
        <v>83</v>
      </c>
      <c r="AW2304" s="13" t="s">
        <v>34</v>
      </c>
      <c r="AX2304" s="13" t="s">
        <v>76</v>
      </c>
      <c r="AY2304" s="215" t="s">
        <v>175</v>
      </c>
    </row>
    <row r="2305" spans="1:65" s="13" customFormat="1" ht="11.25">
      <c r="B2305" s="205"/>
      <c r="C2305" s="206"/>
      <c r="D2305" s="207" t="s">
        <v>184</v>
      </c>
      <c r="E2305" s="208" t="s">
        <v>1</v>
      </c>
      <c r="F2305" s="209" t="s">
        <v>280</v>
      </c>
      <c r="G2305" s="206"/>
      <c r="H2305" s="208" t="s">
        <v>1</v>
      </c>
      <c r="I2305" s="210"/>
      <c r="J2305" s="206"/>
      <c r="K2305" s="206"/>
      <c r="L2305" s="211"/>
      <c r="M2305" s="212"/>
      <c r="N2305" s="213"/>
      <c r="O2305" s="213"/>
      <c r="P2305" s="213"/>
      <c r="Q2305" s="213"/>
      <c r="R2305" s="213"/>
      <c r="S2305" s="213"/>
      <c r="T2305" s="214"/>
      <c r="AT2305" s="215" t="s">
        <v>184</v>
      </c>
      <c r="AU2305" s="215" t="s">
        <v>85</v>
      </c>
      <c r="AV2305" s="13" t="s">
        <v>83</v>
      </c>
      <c r="AW2305" s="13" t="s">
        <v>34</v>
      </c>
      <c r="AX2305" s="13" t="s">
        <v>76</v>
      </c>
      <c r="AY2305" s="215" t="s">
        <v>175</v>
      </c>
    </row>
    <row r="2306" spans="1:65" s="13" customFormat="1" ht="11.25">
      <c r="B2306" s="205"/>
      <c r="C2306" s="206"/>
      <c r="D2306" s="207" t="s">
        <v>184</v>
      </c>
      <c r="E2306" s="208" t="s">
        <v>1</v>
      </c>
      <c r="F2306" s="209" t="s">
        <v>187</v>
      </c>
      <c r="G2306" s="206"/>
      <c r="H2306" s="208" t="s">
        <v>1</v>
      </c>
      <c r="I2306" s="210"/>
      <c r="J2306" s="206"/>
      <c r="K2306" s="206"/>
      <c r="L2306" s="211"/>
      <c r="M2306" s="212"/>
      <c r="N2306" s="213"/>
      <c r="O2306" s="213"/>
      <c r="P2306" s="213"/>
      <c r="Q2306" s="213"/>
      <c r="R2306" s="213"/>
      <c r="S2306" s="213"/>
      <c r="T2306" s="214"/>
      <c r="AT2306" s="215" t="s">
        <v>184</v>
      </c>
      <c r="AU2306" s="215" t="s">
        <v>85</v>
      </c>
      <c r="AV2306" s="13" t="s">
        <v>83</v>
      </c>
      <c r="AW2306" s="13" t="s">
        <v>34</v>
      </c>
      <c r="AX2306" s="13" t="s">
        <v>76</v>
      </c>
      <c r="AY2306" s="215" t="s">
        <v>175</v>
      </c>
    </row>
    <row r="2307" spans="1:65" s="14" customFormat="1" ht="11.25">
      <c r="B2307" s="216"/>
      <c r="C2307" s="217"/>
      <c r="D2307" s="207" t="s">
        <v>184</v>
      </c>
      <c r="E2307" s="218" t="s">
        <v>1</v>
      </c>
      <c r="F2307" s="219" t="s">
        <v>2078</v>
      </c>
      <c r="G2307" s="217"/>
      <c r="H2307" s="220">
        <v>12.030000000000001</v>
      </c>
      <c r="I2307" s="221"/>
      <c r="J2307" s="217"/>
      <c r="K2307" s="217"/>
      <c r="L2307" s="222"/>
      <c r="M2307" s="223"/>
      <c r="N2307" s="224"/>
      <c r="O2307" s="224"/>
      <c r="P2307" s="224"/>
      <c r="Q2307" s="224"/>
      <c r="R2307" s="224"/>
      <c r="S2307" s="224"/>
      <c r="T2307" s="225"/>
      <c r="AT2307" s="226" t="s">
        <v>184</v>
      </c>
      <c r="AU2307" s="226" t="s">
        <v>85</v>
      </c>
      <c r="AV2307" s="14" t="s">
        <v>85</v>
      </c>
      <c r="AW2307" s="14" t="s">
        <v>34</v>
      </c>
      <c r="AX2307" s="14" t="s">
        <v>76</v>
      </c>
      <c r="AY2307" s="226" t="s">
        <v>175</v>
      </c>
    </row>
    <row r="2308" spans="1:65" s="14" customFormat="1" ht="11.25">
      <c r="B2308" s="216"/>
      <c r="C2308" s="217"/>
      <c r="D2308" s="207" t="s">
        <v>184</v>
      </c>
      <c r="E2308" s="218" t="s">
        <v>1</v>
      </c>
      <c r="F2308" s="219" t="s">
        <v>2079</v>
      </c>
      <c r="G2308" s="217"/>
      <c r="H2308" s="220">
        <v>15.230000000000002</v>
      </c>
      <c r="I2308" s="221"/>
      <c r="J2308" s="217"/>
      <c r="K2308" s="217"/>
      <c r="L2308" s="222"/>
      <c r="M2308" s="223"/>
      <c r="N2308" s="224"/>
      <c r="O2308" s="224"/>
      <c r="P2308" s="224"/>
      <c r="Q2308" s="224"/>
      <c r="R2308" s="224"/>
      <c r="S2308" s="224"/>
      <c r="T2308" s="225"/>
      <c r="AT2308" s="226" t="s">
        <v>184</v>
      </c>
      <c r="AU2308" s="226" t="s">
        <v>85</v>
      </c>
      <c r="AV2308" s="14" t="s">
        <v>85</v>
      </c>
      <c r="AW2308" s="14" t="s">
        <v>34</v>
      </c>
      <c r="AX2308" s="14" t="s">
        <v>76</v>
      </c>
      <c r="AY2308" s="226" t="s">
        <v>175</v>
      </c>
    </row>
    <row r="2309" spans="1:65" s="16" customFormat="1" ht="11.25">
      <c r="B2309" s="243"/>
      <c r="C2309" s="244"/>
      <c r="D2309" s="207" t="s">
        <v>184</v>
      </c>
      <c r="E2309" s="245" t="s">
        <v>1</v>
      </c>
      <c r="F2309" s="246" t="s">
        <v>291</v>
      </c>
      <c r="G2309" s="244"/>
      <c r="H2309" s="247">
        <v>27.260000000000005</v>
      </c>
      <c r="I2309" s="248"/>
      <c r="J2309" s="244"/>
      <c r="K2309" s="244"/>
      <c r="L2309" s="249"/>
      <c r="M2309" s="250"/>
      <c r="N2309" s="251"/>
      <c r="O2309" s="251"/>
      <c r="P2309" s="251"/>
      <c r="Q2309" s="251"/>
      <c r="R2309" s="251"/>
      <c r="S2309" s="251"/>
      <c r="T2309" s="252"/>
      <c r="AT2309" s="253" t="s">
        <v>184</v>
      </c>
      <c r="AU2309" s="253" t="s">
        <v>85</v>
      </c>
      <c r="AV2309" s="16" t="s">
        <v>182</v>
      </c>
      <c r="AW2309" s="16" t="s">
        <v>34</v>
      </c>
      <c r="AX2309" s="16" t="s">
        <v>83</v>
      </c>
      <c r="AY2309" s="253" t="s">
        <v>175</v>
      </c>
    </row>
    <row r="2310" spans="1:65" s="14" customFormat="1" ht="11.25">
      <c r="B2310" s="216"/>
      <c r="C2310" s="217"/>
      <c r="D2310" s="207" t="s">
        <v>184</v>
      </c>
      <c r="E2310" s="217"/>
      <c r="F2310" s="219" t="s">
        <v>2080</v>
      </c>
      <c r="G2310" s="217"/>
      <c r="H2310" s="220">
        <v>3.2709999999999999</v>
      </c>
      <c r="I2310" s="221"/>
      <c r="J2310" s="217"/>
      <c r="K2310" s="217"/>
      <c r="L2310" s="222"/>
      <c r="M2310" s="223"/>
      <c r="N2310" s="224"/>
      <c r="O2310" s="224"/>
      <c r="P2310" s="224"/>
      <c r="Q2310" s="224"/>
      <c r="R2310" s="224"/>
      <c r="S2310" s="224"/>
      <c r="T2310" s="225"/>
      <c r="AT2310" s="226" t="s">
        <v>184</v>
      </c>
      <c r="AU2310" s="226" t="s">
        <v>85</v>
      </c>
      <c r="AV2310" s="14" t="s">
        <v>85</v>
      </c>
      <c r="AW2310" s="14" t="s">
        <v>4</v>
      </c>
      <c r="AX2310" s="14" t="s">
        <v>83</v>
      </c>
      <c r="AY2310" s="226" t="s">
        <v>175</v>
      </c>
    </row>
    <row r="2311" spans="1:65" s="2" customFormat="1" ht="24.2" customHeight="1">
      <c r="A2311" s="35"/>
      <c r="B2311" s="36"/>
      <c r="C2311" s="254" t="s">
        <v>2081</v>
      </c>
      <c r="D2311" s="254" t="s">
        <v>539</v>
      </c>
      <c r="E2311" s="255" t="s">
        <v>2035</v>
      </c>
      <c r="F2311" s="256" t="s">
        <v>2036</v>
      </c>
      <c r="G2311" s="257" t="s">
        <v>242</v>
      </c>
      <c r="H2311" s="258">
        <v>4.5350000000000001</v>
      </c>
      <c r="I2311" s="259"/>
      <c r="J2311" s="260">
        <f>ROUND(I2311*H2311,2)</f>
        <v>0</v>
      </c>
      <c r="K2311" s="256" t="s">
        <v>1</v>
      </c>
      <c r="L2311" s="261"/>
      <c r="M2311" s="262" t="s">
        <v>1</v>
      </c>
      <c r="N2311" s="263" t="s">
        <v>41</v>
      </c>
      <c r="O2311" s="72"/>
      <c r="P2311" s="201">
        <f>O2311*H2311</f>
        <v>0</v>
      </c>
      <c r="Q2311" s="201">
        <v>3.2000000000000002E-3</v>
      </c>
      <c r="R2311" s="201">
        <f>Q2311*H2311</f>
        <v>1.4512000000000001E-2</v>
      </c>
      <c r="S2311" s="201">
        <v>0</v>
      </c>
      <c r="T2311" s="202">
        <f>S2311*H2311</f>
        <v>0</v>
      </c>
      <c r="U2311" s="35"/>
      <c r="V2311" s="35"/>
      <c r="W2311" s="35"/>
      <c r="X2311" s="35"/>
      <c r="Y2311" s="35"/>
      <c r="Z2311" s="35"/>
      <c r="AA2311" s="35"/>
      <c r="AB2311" s="35"/>
      <c r="AC2311" s="35"/>
      <c r="AD2311" s="35"/>
      <c r="AE2311" s="35"/>
      <c r="AR2311" s="203" t="s">
        <v>532</v>
      </c>
      <c r="AT2311" s="203" t="s">
        <v>539</v>
      </c>
      <c r="AU2311" s="203" t="s">
        <v>85</v>
      </c>
      <c r="AY2311" s="18" t="s">
        <v>175</v>
      </c>
      <c r="BE2311" s="204">
        <f>IF(N2311="základní",J2311,0)</f>
        <v>0</v>
      </c>
      <c r="BF2311" s="204">
        <f>IF(N2311="snížená",J2311,0)</f>
        <v>0</v>
      </c>
      <c r="BG2311" s="204">
        <f>IF(N2311="zákl. přenesená",J2311,0)</f>
        <v>0</v>
      </c>
      <c r="BH2311" s="204">
        <f>IF(N2311="sníž. přenesená",J2311,0)</f>
        <v>0</v>
      </c>
      <c r="BI2311" s="204">
        <f>IF(N2311="nulová",J2311,0)</f>
        <v>0</v>
      </c>
      <c r="BJ2311" s="18" t="s">
        <v>83</v>
      </c>
      <c r="BK2311" s="204">
        <f>ROUND(I2311*H2311,2)</f>
        <v>0</v>
      </c>
      <c r="BL2311" s="18" t="s">
        <v>309</v>
      </c>
      <c r="BM2311" s="203" t="s">
        <v>2082</v>
      </c>
    </row>
    <row r="2312" spans="1:65" s="13" customFormat="1" ht="22.5">
      <c r="B2312" s="205"/>
      <c r="C2312" s="206"/>
      <c r="D2312" s="207" t="s">
        <v>184</v>
      </c>
      <c r="E2312" s="208" t="s">
        <v>1</v>
      </c>
      <c r="F2312" s="209" t="s">
        <v>1237</v>
      </c>
      <c r="G2312" s="206"/>
      <c r="H2312" s="208" t="s">
        <v>1</v>
      </c>
      <c r="I2312" s="210"/>
      <c r="J2312" s="206"/>
      <c r="K2312" s="206"/>
      <c r="L2312" s="211"/>
      <c r="M2312" s="212"/>
      <c r="N2312" s="213"/>
      <c r="O2312" s="213"/>
      <c r="P2312" s="213"/>
      <c r="Q2312" s="213"/>
      <c r="R2312" s="213"/>
      <c r="S2312" s="213"/>
      <c r="T2312" s="214"/>
      <c r="AT2312" s="215" t="s">
        <v>184</v>
      </c>
      <c r="AU2312" s="215" t="s">
        <v>85</v>
      </c>
      <c r="AV2312" s="13" t="s">
        <v>83</v>
      </c>
      <c r="AW2312" s="13" t="s">
        <v>34</v>
      </c>
      <c r="AX2312" s="13" t="s">
        <v>76</v>
      </c>
      <c r="AY2312" s="215" t="s">
        <v>175</v>
      </c>
    </row>
    <row r="2313" spans="1:65" s="13" customFormat="1" ht="11.25">
      <c r="B2313" s="205"/>
      <c r="C2313" s="206"/>
      <c r="D2313" s="207" t="s">
        <v>184</v>
      </c>
      <c r="E2313" s="208" t="s">
        <v>1</v>
      </c>
      <c r="F2313" s="209" t="s">
        <v>2038</v>
      </c>
      <c r="G2313" s="206"/>
      <c r="H2313" s="208" t="s">
        <v>1</v>
      </c>
      <c r="I2313" s="210"/>
      <c r="J2313" s="206"/>
      <c r="K2313" s="206"/>
      <c r="L2313" s="211"/>
      <c r="M2313" s="212"/>
      <c r="N2313" s="213"/>
      <c r="O2313" s="213"/>
      <c r="P2313" s="213"/>
      <c r="Q2313" s="213"/>
      <c r="R2313" s="213"/>
      <c r="S2313" s="213"/>
      <c r="T2313" s="214"/>
      <c r="AT2313" s="215" t="s">
        <v>184</v>
      </c>
      <c r="AU2313" s="215" t="s">
        <v>85</v>
      </c>
      <c r="AV2313" s="13" t="s">
        <v>83</v>
      </c>
      <c r="AW2313" s="13" t="s">
        <v>34</v>
      </c>
      <c r="AX2313" s="13" t="s">
        <v>76</v>
      </c>
      <c r="AY2313" s="215" t="s">
        <v>175</v>
      </c>
    </row>
    <row r="2314" spans="1:65" s="13" customFormat="1" ht="11.25">
      <c r="B2314" s="205"/>
      <c r="C2314" s="206"/>
      <c r="D2314" s="207" t="s">
        <v>184</v>
      </c>
      <c r="E2314" s="208" t="s">
        <v>1</v>
      </c>
      <c r="F2314" s="209" t="s">
        <v>187</v>
      </c>
      <c r="G2314" s="206"/>
      <c r="H2314" s="208" t="s">
        <v>1</v>
      </c>
      <c r="I2314" s="210"/>
      <c r="J2314" s="206"/>
      <c r="K2314" s="206"/>
      <c r="L2314" s="211"/>
      <c r="M2314" s="212"/>
      <c r="N2314" s="213"/>
      <c r="O2314" s="213"/>
      <c r="P2314" s="213"/>
      <c r="Q2314" s="213"/>
      <c r="R2314" s="213"/>
      <c r="S2314" s="213"/>
      <c r="T2314" s="214"/>
      <c r="AT2314" s="215" t="s">
        <v>184</v>
      </c>
      <c r="AU2314" s="215" t="s">
        <v>85</v>
      </c>
      <c r="AV2314" s="13" t="s">
        <v>83</v>
      </c>
      <c r="AW2314" s="13" t="s">
        <v>34</v>
      </c>
      <c r="AX2314" s="13" t="s">
        <v>76</v>
      </c>
      <c r="AY2314" s="215" t="s">
        <v>175</v>
      </c>
    </row>
    <row r="2315" spans="1:65" s="14" customFormat="1" ht="11.25">
      <c r="B2315" s="216"/>
      <c r="C2315" s="217"/>
      <c r="D2315" s="207" t="s">
        <v>184</v>
      </c>
      <c r="E2315" s="218" t="s">
        <v>1</v>
      </c>
      <c r="F2315" s="219" t="s">
        <v>465</v>
      </c>
      <c r="G2315" s="217"/>
      <c r="H2315" s="220">
        <v>17.86</v>
      </c>
      <c r="I2315" s="221"/>
      <c r="J2315" s="217"/>
      <c r="K2315" s="217"/>
      <c r="L2315" s="222"/>
      <c r="M2315" s="223"/>
      <c r="N2315" s="224"/>
      <c r="O2315" s="224"/>
      <c r="P2315" s="224"/>
      <c r="Q2315" s="224"/>
      <c r="R2315" s="224"/>
      <c r="S2315" s="224"/>
      <c r="T2315" s="225"/>
      <c r="AT2315" s="226" t="s">
        <v>184</v>
      </c>
      <c r="AU2315" s="226" t="s">
        <v>85</v>
      </c>
      <c r="AV2315" s="14" t="s">
        <v>85</v>
      </c>
      <c r="AW2315" s="14" t="s">
        <v>34</v>
      </c>
      <c r="AX2315" s="14" t="s">
        <v>76</v>
      </c>
      <c r="AY2315" s="226" t="s">
        <v>175</v>
      </c>
    </row>
    <row r="2316" spans="1:65" s="14" customFormat="1" ht="11.25">
      <c r="B2316" s="216"/>
      <c r="C2316" s="217"/>
      <c r="D2316" s="207" t="s">
        <v>184</v>
      </c>
      <c r="E2316" s="218" t="s">
        <v>1</v>
      </c>
      <c r="F2316" s="219" t="s">
        <v>458</v>
      </c>
      <c r="G2316" s="217"/>
      <c r="H2316" s="220">
        <v>5.62</v>
      </c>
      <c r="I2316" s="221"/>
      <c r="J2316" s="217"/>
      <c r="K2316" s="217"/>
      <c r="L2316" s="222"/>
      <c r="M2316" s="223"/>
      <c r="N2316" s="224"/>
      <c r="O2316" s="224"/>
      <c r="P2316" s="224"/>
      <c r="Q2316" s="224"/>
      <c r="R2316" s="224"/>
      <c r="S2316" s="224"/>
      <c r="T2316" s="225"/>
      <c r="AT2316" s="226" t="s">
        <v>184</v>
      </c>
      <c r="AU2316" s="226" t="s">
        <v>85</v>
      </c>
      <c r="AV2316" s="14" t="s">
        <v>85</v>
      </c>
      <c r="AW2316" s="14" t="s">
        <v>34</v>
      </c>
      <c r="AX2316" s="14" t="s">
        <v>76</v>
      </c>
      <c r="AY2316" s="226" t="s">
        <v>175</v>
      </c>
    </row>
    <row r="2317" spans="1:65" s="14" customFormat="1" ht="11.25">
      <c r="B2317" s="216"/>
      <c r="C2317" s="217"/>
      <c r="D2317" s="207" t="s">
        <v>184</v>
      </c>
      <c r="E2317" s="218" t="s">
        <v>1</v>
      </c>
      <c r="F2317" s="219" t="s">
        <v>459</v>
      </c>
      <c r="G2317" s="217"/>
      <c r="H2317" s="220">
        <v>14.309999999999999</v>
      </c>
      <c r="I2317" s="221"/>
      <c r="J2317" s="217"/>
      <c r="K2317" s="217"/>
      <c r="L2317" s="222"/>
      <c r="M2317" s="223"/>
      <c r="N2317" s="224"/>
      <c r="O2317" s="224"/>
      <c r="P2317" s="224"/>
      <c r="Q2317" s="224"/>
      <c r="R2317" s="224"/>
      <c r="S2317" s="224"/>
      <c r="T2317" s="225"/>
      <c r="AT2317" s="226" t="s">
        <v>184</v>
      </c>
      <c r="AU2317" s="226" t="s">
        <v>85</v>
      </c>
      <c r="AV2317" s="14" t="s">
        <v>85</v>
      </c>
      <c r="AW2317" s="14" t="s">
        <v>34</v>
      </c>
      <c r="AX2317" s="14" t="s">
        <v>76</v>
      </c>
      <c r="AY2317" s="226" t="s">
        <v>175</v>
      </c>
    </row>
    <row r="2318" spans="1:65" s="16" customFormat="1" ht="11.25">
      <c r="B2318" s="243"/>
      <c r="C2318" s="244"/>
      <c r="D2318" s="207" t="s">
        <v>184</v>
      </c>
      <c r="E2318" s="245" t="s">
        <v>1</v>
      </c>
      <c r="F2318" s="246" t="s">
        <v>291</v>
      </c>
      <c r="G2318" s="244"/>
      <c r="H2318" s="247">
        <v>37.79</v>
      </c>
      <c r="I2318" s="248"/>
      <c r="J2318" s="244"/>
      <c r="K2318" s="244"/>
      <c r="L2318" s="249"/>
      <c r="M2318" s="250"/>
      <c r="N2318" s="251"/>
      <c r="O2318" s="251"/>
      <c r="P2318" s="251"/>
      <c r="Q2318" s="251"/>
      <c r="R2318" s="251"/>
      <c r="S2318" s="251"/>
      <c r="T2318" s="252"/>
      <c r="AT2318" s="253" t="s">
        <v>184</v>
      </c>
      <c r="AU2318" s="253" t="s">
        <v>85</v>
      </c>
      <c r="AV2318" s="16" t="s">
        <v>182</v>
      </c>
      <c r="AW2318" s="16" t="s">
        <v>34</v>
      </c>
      <c r="AX2318" s="16" t="s">
        <v>83</v>
      </c>
      <c r="AY2318" s="253" t="s">
        <v>175</v>
      </c>
    </row>
    <row r="2319" spans="1:65" s="14" customFormat="1" ht="11.25">
      <c r="B2319" s="216"/>
      <c r="C2319" s="217"/>
      <c r="D2319" s="207" t="s">
        <v>184</v>
      </c>
      <c r="E2319" s="217"/>
      <c r="F2319" s="219" t="s">
        <v>2083</v>
      </c>
      <c r="G2319" s="217"/>
      <c r="H2319" s="220">
        <v>4.5350000000000001</v>
      </c>
      <c r="I2319" s="221"/>
      <c r="J2319" s="217"/>
      <c r="K2319" s="217"/>
      <c r="L2319" s="222"/>
      <c r="M2319" s="223"/>
      <c r="N2319" s="224"/>
      <c r="O2319" s="224"/>
      <c r="P2319" s="224"/>
      <c r="Q2319" s="224"/>
      <c r="R2319" s="224"/>
      <c r="S2319" s="224"/>
      <c r="T2319" s="225"/>
      <c r="AT2319" s="226" t="s">
        <v>184</v>
      </c>
      <c r="AU2319" s="226" t="s">
        <v>85</v>
      </c>
      <c r="AV2319" s="14" t="s">
        <v>85</v>
      </c>
      <c r="AW2319" s="14" t="s">
        <v>4</v>
      </c>
      <c r="AX2319" s="14" t="s">
        <v>83</v>
      </c>
      <c r="AY2319" s="226" t="s">
        <v>175</v>
      </c>
    </row>
    <row r="2320" spans="1:65" s="2" customFormat="1" ht="24.2" customHeight="1">
      <c r="A2320" s="35"/>
      <c r="B2320" s="36"/>
      <c r="C2320" s="254" t="s">
        <v>2084</v>
      </c>
      <c r="D2320" s="254" t="s">
        <v>539</v>
      </c>
      <c r="E2320" s="255" t="s">
        <v>2041</v>
      </c>
      <c r="F2320" s="256" t="s">
        <v>2042</v>
      </c>
      <c r="G2320" s="257" t="s">
        <v>242</v>
      </c>
      <c r="H2320" s="258">
        <v>11.454000000000001</v>
      </c>
      <c r="I2320" s="259"/>
      <c r="J2320" s="260">
        <f>ROUND(I2320*H2320,2)</f>
        <v>0</v>
      </c>
      <c r="K2320" s="256" t="s">
        <v>1</v>
      </c>
      <c r="L2320" s="261"/>
      <c r="M2320" s="262" t="s">
        <v>1</v>
      </c>
      <c r="N2320" s="263" t="s">
        <v>41</v>
      </c>
      <c r="O2320" s="72"/>
      <c r="P2320" s="201">
        <f>O2320*H2320</f>
        <v>0</v>
      </c>
      <c r="Q2320" s="201">
        <v>3.2000000000000002E-3</v>
      </c>
      <c r="R2320" s="201">
        <f>Q2320*H2320</f>
        <v>3.6652800000000006E-2</v>
      </c>
      <c r="S2320" s="201">
        <v>0</v>
      </c>
      <c r="T2320" s="202">
        <f>S2320*H2320</f>
        <v>0</v>
      </c>
      <c r="U2320" s="35"/>
      <c r="V2320" s="35"/>
      <c r="W2320" s="35"/>
      <c r="X2320" s="35"/>
      <c r="Y2320" s="35"/>
      <c r="Z2320" s="35"/>
      <c r="AA2320" s="35"/>
      <c r="AB2320" s="35"/>
      <c r="AC2320" s="35"/>
      <c r="AD2320" s="35"/>
      <c r="AE2320" s="35"/>
      <c r="AR2320" s="203" t="s">
        <v>532</v>
      </c>
      <c r="AT2320" s="203" t="s">
        <v>539</v>
      </c>
      <c r="AU2320" s="203" t="s">
        <v>85</v>
      </c>
      <c r="AY2320" s="18" t="s">
        <v>175</v>
      </c>
      <c r="BE2320" s="204">
        <f>IF(N2320="základní",J2320,0)</f>
        <v>0</v>
      </c>
      <c r="BF2320" s="204">
        <f>IF(N2320="snížená",J2320,0)</f>
        <v>0</v>
      </c>
      <c r="BG2320" s="204">
        <f>IF(N2320="zákl. přenesená",J2320,0)</f>
        <v>0</v>
      </c>
      <c r="BH2320" s="204">
        <f>IF(N2320="sníž. přenesená",J2320,0)</f>
        <v>0</v>
      </c>
      <c r="BI2320" s="204">
        <f>IF(N2320="nulová",J2320,0)</f>
        <v>0</v>
      </c>
      <c r="BJ2320" s="18" t="s">
        <v>83</v>
      </c>
      <c r="BK2320" s="204">
        <f>ROUND(I2320*H2320,2)</f>
        <v>0</v>
      </c>
      <c r="BL2320" s="18" t="s">
        <v>309</v>
      </c>
      <c r="BM2320" s="203" t="s">
        <v>2085</v>
      </c>
    </row>
    <row r="2321" spans="1:65" s="13" customFormat="1" ht="22.5">
      <c r="B2321" s="205"/>
      <c r="C2321" s="206"/>
      <c r="D2321" s="207" t="s">
        <v>184</v>
      </c>
      <c r="E2321" s="208" t="s">
        <v>1</v>
      </c>
      <c r="F2321" s="209" t="s">
        <v>1237</v>
      </c>
      <c r="G2321" s="206"/>
      <c r="H2321" s="208" t="s">
        <v>1</v>
      </c>
      <c r="I2321" s="210"/>
      <c r="J2321" s="206"/>
      <c r="K2321" s="206"/>
      <c r="L2321" s="211"/>
      <c r="M2321" s="212"/>
      <c r="N2321" s="213"/>
      <c r="O2321" s="213"/>
      <c r="P2321" s="213"/>
      <c r="Q2321" s="213"/>
      <c r="R2321" s="213"/>
      <c r="S2321" s="213"/>
      <c r="T2321" s="214"/>
      <c r="AT2321" s="215" t="s">
        <v>184</v>
      </c>
      <c r="AU2321" s="215" t="s">
        <v>85</v>
      </c>
      <c r="AV2321" s="13" t="s">
        <v>83</v>
      </c>
      <c r="AW2321" s="13" t="s">
        <v>34</v>
      </c>
      <c r="AX2321" s="13" t="s">
        <v>76</v>
      </c>
      <c r="AY2321" s="215" t="s">
        <v>175</v>
      </c>
    </row>
    <row r="2322" spans="1:65" s="13" customFormat="1" ht="11.25">
      <c r="B2322" s="205"/>
      <c r="C2322" s="206"/>
      <c r="D2322" s="207" t="s">
        <v>184</v>
      </c>
      <c r="E2322" s="208" t="s">
        <v>1</v>
      </c>
      <c r="F2322" s="209" t="s">
        <v>2038</v>
      </c>
      <c r="G2322" s="206"/>
      <c r="H2322" s="208" t="s">
        <v>1</v>
      </c>
      <c r="I2322" s="210"/>
      <c r="J2322" s="206"/>
      <c r="K2322" s="206"/>
      <c r="L2322" s="211"/>
      <c r="M2322" s="212"/>
      <c r="N2322" s="213"/>
      <c r="O2322" s="213"/>
      <c r="P2322" s="213"/>
      <c r="Q2322" s="213"/>
      <c r="R2322" s="213"/>
      <c r="S2322" s="213"/>
      <c r="T2322" s="214"/>
      <c r="AT2322" s="215" t="s">
        <v>184</v>
      </c>
      <c r="AU2322" s="215" t="s">
        <v>85</v>
      </c>
      <c r="AV2322" s="13" t="s">
        <v>83</v>
      </c>
      <c r="AW2322" s="13" t="s">
        <v>34</v>
      </c>
      <c r="AX2322" s="13" t="s">
        <v>76</v>
      </c>
      <c r="AY2322" s="215" t="s">
        <v>175</v>
      </c>
    </row>
    <row r="2323" spans="1:65" s="13" customFormat="1" ht="11.25">
      <c r="B2323" s="205"/>
      <c r="C2323" s="206"/>
      <c r="D2323" s="207" t="s">
        <v>184</v>
      </c>
      <c r="E2323" s="208" t="s">
        <v>1</v>
      </c>
      <c r="F2323" s="209" t="s">
        <v>187</v>
      </c>
      <c r="G2323" s="206"/>
      <c r="H2323" s="208" t="s">
        <v>1</v>
      </c>
      <c r="I2323" s="210"/>
      <c r="J2323" s="206"/>
      <c r="K2323" s="206"/>
      <c r="L2323" s="211"/>
      <c r="M2323" s="212"/>
      <c r="N2323" s="213"/>
      <c r="O2323" s="213"/>
      <c r="P2323" s="213"/>
      <c r="Q2323" s="213"/>
      <c r="R2323" s="213"/>
      <c r="S2323" s="213"/>
      <c r="T2323" s="214"/>
      <c r="AT2323" s="215" t="s">
        <v>184</v>
      </c>
      <c r="AU2323" s="215" t="s">
        <v>85</v>
      </c>
      <c r="AV2323" s="13" t="s">
        <v>83</v>
      </c>
      <c r="AW2323" s="13" t="s">
        <v>34</v>
      </c>
      <c r="AX2323" s="13" t="s">
        <v>76</v>
      </c>
      <c r="AY2323" s="215" t="s">
        <v>175</v>
      </c>
    </row>
    <row r="2324" spans="1:65" s="14" customFormat="1" ht="11.25">
      <c r="B2324" s="216"/>
      <c r="C2324" s="217"/>
      <c r="D2324" s="207" t="s">
        <v>184</v>
      </c>
      <c r="E2324" s="218" t="s">
        <v>1</v>
      </c>
      <c r="F2324" s="219" t="s">
        <v>2086</v>
      </c>
      <c r="G2324" s="217"/>
      <c r="H2324" s="220">
        <v>25.84</v>
      </c>
      <c r="I2324" s="221"/>
      <c r="J2324" s="217"/>
      <c r="K2324" s="217"/>
      <c r="L2324" s="222"/>
      <c r="M2324" s="223"/>
      <c r="N2324" s="224"/>
      <c r="O2324" s="224"/>
      <c r="P2324" s="224"/>
      <c r="Q2324" s="224"/>
      <c r="R2324" s="224"/>
      <c r="S2324" s="224"/>
      <c r="T2324" s="225"/>
      <c r="AT2324" s="226" t="s">
        <v>184</v>
      </c>
      <c r="AU2324" s="226" t="s">
        <v>85</v>
      </c>
      <c r="AV2324" s="14" t="s">
        <v>85</v>
      </c>
      <c r="AW2324" s="14" t="s">
        <v>34</v>
      </c>
      <c r="AX2324" s="14" t="s">
        <v>76</v>
      </c>
      <c r="AY2324" s="226" t="s">
        <v>175</v>
      </c>
    </row>
    <row r="2325" spans="1:65" s="14" customFormat="1" ht="11.25">
      <c r="B2325" s="216"/>
      <c r="C2325" s="217"/>
      <c r="D2325" s="207" t="s">
        <v>184</v>
      </c>
      <c r="E2325" s="218" t="s">
        <v>1</v>
      </c>
      <c r="F2325" s="219" t="s">
        <v>468</v>
      </c>
      <c r="G2325" s="217"/>
      <c r="H2325" s="220">
        <v>16.62</v>
      </c>
      <c r="I2325" s="221"/>
      <c r="J2325" s="217"/>
      <c r="K2325" s="217"/>
      <c r="L2325" s="222"/>
      <c r="M2325" s="223"/>
      <c r="N2325" s="224"/>
      <c r="O2325" s="224"/>
      <c r="P2325" s="224"/>
      <c r="Q2325" s="224"/>
      <c r="R2325" s="224"/>
      <c r="S2325" s="224"/>
      <c r="T2325" s="225"/>
      <c r="AT2325" s="226" t="s">
        <v>184</v>
      </c>
      <c r="AU2325" s="226" t="s">
        <v>85</v>
      </c>
      <c r="AV2325" s="14" t="s">
        <v>85</v>
      </c>
      <c r="AW2325" s="14" t="s">
        <v>34</v>
      </c>
      <c r="AX2325" s="14" t="s">
        <v>76</v>
      </c>
      <c r="AY2325" s="226" t="s">
        <v>175</v>
      </c>
    </row>
    <row r="2326" spans="1:65" s="14" customFormat="1" ht="11.25">
      <c r="B2326" s="216"/>
      <c r="C2326" s="217"/>
      <c r="D2326" s="207" t="s">
        <v>184</v>
      </c>
      <c r="E2326" s="218" t="s">
        <v>1</v>
      </c>
      <c r="F2326" s="219" t="s">
        <v>2087</v>
      </c>
      <c r="G2326" s="217"/>
      <c r="H2326" s="220">
        <v>19.43</v>
      </c>
      <c r="I2326" s="221"/>
      <c r="J2326" s="217"/>
      <c r="K2326" s="217"/>
      <c r="L2326" s="222"/>
      <c r="M2326" s="223"/>
      <c r="N2326" s="224"/>
      <c r="O2326" s="224"/>
      <c r="P2326" s="224"/>
      <c r="Q2326" s="224"/>
      <c r="R2326" s="224"/>
      <c r="S2326" s="224"/>
      <c r="T2326" s="225"/>
      <c r="AT2326" s="226" t="s">
        <v>184</v>
      </c>
      <c r="AU2326" s="226" t="s">
        <v>85</v>
      </c>
      <c r="AV2326" s="14" t="s">
        <v>85</v>
      </c>
      <c r="AW2326" s="14" t="s">
        <v>34</v>
      </c>
      <c r="AX2326" s="14" t="s">
        <v>76</v>
      </c>
      <c r="AY2326" s="226" t="s">
        <v>175</v>
      </c>
    </row>
    <row r="2327" spans="1:65" s="14" customFormat="1" ht="11.25">
      <c r="B2327" s="216"/>
      <c r="C2327" s="217"/>
      <c r="D2327" s="207" t="s">
        <v>184</v>
      </c>
      <c r="E2327" s="218" t="s">
        <v>1</v>
      </c>
      <c r="F2327" s="219" t="s">
        <v>2088</v>
      </c>
      <c r="G2327" s="217"/>
      <c r="H2327" s="220">
        <v>16.96</v>
      </c>
      <c r="I2327" s="221"/>
      <c r="J2327" s="217"/>
      <c r="K2327" s="217"/>
      <c r="L2327" s="222"/>
      <c r="M2327" s="223"/>
      <c r="N2327" s="224"/>
      <c r="O2327" s="224"/>
      <c r="P2327" s="224"/>
      <c r="Q2327" s="224"/>
      <c r="R2327" s="224"/>
      <c r="S2327" s="224"/>
      <c r="T2327" s="225"/>
      <c r="AT2327" s="226" t="s">
        <v>184</v>
      </c>
      <c r="AU2327" s="226" t="s">
        <v>85</v>
      </c>
      <c r="AV2327" s="14" t="s">
        <v>85</v>
      </c>
      <c r="AW2327" s="14" t="s">
        <v>34</v>
      </c>
      <c r="AX2327" s="14" t="s">
        <v>76</v>
      </c>
      <c r="AY2327" s="226" t="s">
        <v>175</v>
      </c>
    </row>
    <row r="2328" spans="1:65" s="14" customFormat="1" ht="11.25">
      <c r="B2328" s="216"/>
      <c r="C2328" s="217"/>
      <c r="D2328" s="207" t="s">
        <v>184</v>
      </c>
      <c r="E2328" s="218" t="s">
        <v>1</v>
      </c>
      <c r="F2328" s="219" t="s">
        <v>2089</v>
      </c>
      <c r="G2328" s="217"/>
      <c r="H2328" s="220">
        <v>4.7799999999999994</v>
      </c>
      <c r="I2328" s="221"/>
      <c r="J2328" s="217"/>
      <c r="K2328" s="217"/>
      <c r="L2328" s="222"/>
      <c r="M2328" s="223"/>
      <c r="N2328" s="224"/>
      <c r="O2328" s="224"/>
      <c r="P2328" s="224"/>
      <c r="Q2328" s="224"/>
      <c r="R2328" s="224"/>
      <c r="S2328" s="224"/>
      <c r="T2328" s="225"/>
      <c r="AT2328" s="226" t="s">
        <v>184</v>
      </c>
      <c r="AU2328" s="226" t="s">
        <v>85</v>
      </c>
      <c r="AV2328" s="14" t="s">
        <v>85</v>
      </c>
      <c r="AW2328" s="14" t="s">
        <v>34</v>
      </c>
      <c r="AX2328" s="14" t="s">
        <v>76</v>
      </c>
      <c r="AY2328" s="226" t="s">
        <v>175</v>
      </c>
    </row>
    <row r="2329" spans="1:65" s="14" customFormat="1" ht="11.25">
      <c r="B2329" s="216"/>
      <c r="C2329" s="217"/>
      <c r="D2329" s="207" t="s">
        <v>184</v>
      </c>
      <c r="E2329" s="218" t="s">
        <v>1</v>
      </c>
      <c r="F2329" s="219" t="s">
        <v>456</v>
      </c>
      <c r="G2329" s="217"/>
      <c r="H2329" s="220">
        <v>11.82</v>
      </c>
      <c r="I2329" s="221"/>
      <c r="J2329" s="217"/>
      <c r="K2329" s="217"/>
      <c r="L2329" s="222"/>
      <c r="M2329" s="223"/>
      <c r="N2329" s="224"/>
      <c r="O2329" s="224"/>
      <c r="P2329" s="224"/>
      <c r="Q2329" s="224"/>
      <c r="R2329" s="224"/>
      <c r="S2329" s="224"/>
      <c r="T2329" s="225"/>
      <c r="AT2329" s="226" t="s">
        <v>184</v>
      </c>
      <c r="AU2329" s="226" t="s">
        <v>85</v>
      </c>
      <c r="AV2329" s="14" t="s">
        <v>85</v>
      </c>
      <c r="AW2329" s="14" t="s">
        <v>34</v>
      </c>
      <c r="AX2329" s="14" t="s">
        <v>76</v>
      </c>
      <c r="AY2329" s="226" t="s">
        <v>175</v>
      </c>
    </row>
    <row r="2330" spans="1:65" s="16" customFormat="1" ht="11.25">
      <c r="B2330" s="243"/>
      <c r="C2330" s="244"/>
      <c r="D2330" s="207" t="s">
        <v>184</v>
      </c>
      <c r="E2330" s="245" t="s">
        <v>1</v>
      </c>
      <c r="F2330" s="246" t="s">
        <v>291</v>
      </c>
      <c r="G2330" s="244"/>
      <c r="H2330" s="247">
        <v>95.449999999999989</v>
      </c>
      <c r="I2330" s="248"/>
      <c r="J2330" s="244"/>
      <c r="K2330" s="244"/>
      <c r="L2330" s="249"/>
      <c r="M2330" s="250"/>
      <c r="N2330" s="251"/>
      <c r="O2330" s="251"/>
      <c r="P2330" s="251"/>
      <c r="Q2330" s="251"/>
      <c r="R2330" s="251"/>
      <c r="S2330" s="251"/>
      <c r="T2330" s="252"/>
      <c r="AT2330" s="253" t="s">
        <v>184</v>
      </c>
      <c r="AU2330" s="253" t="s">
        <v>85</v>
      </c>
      <c r="AV2330" s="16" t="s">
        <v>182</v>
      </c>
      <c r="AW2330" s="16" t="s">
        <v>34</v>
      </c>
      <c r="AX2330" s="16" t="s">
        <v>83</v>
      </c>
      <c r="AY2330" s="253" t="s">
        <v>175</v>
      </c>
    </row>
    <row r="2331" spans="1:65" s="14" customFormat="1" ht="11.25">
      <c r="B2331" s="216"/>
      <c r="C2331" s="217"/>
      <c r="D2331" s="207" t="s">
        <v>184</v>
      </c>
      <c r="E2331" s="217"/>
      <c r="F2331" s="219" t="s">
        <v>2090</v>
      </c>
      <c r="G2331" s="217"/>
      <c r="H2331" s="220">
        <v>11.454000000000001</v>
      </c>
      <c r="I2331" s="221"/>
      <c r="J2331" s="217"/>
      <c r="K2331" s="217"/>
      <c r="L2331" s="222"/>
      <c r="M2331" s="223"/>
      <c r="N2331" s="224"/>
      <c r="O2331" s="224"/>
      <c r="P2331" s="224"/>
      <c r="Q2331" s="224"/>
      <c r="R2331" s="224"/>
      <c r="S2331" s="224"/>
      <c r="T2331" s="225"/>
      <c r="AT2331" s="226" t="s">
        <v>184</v>
      </c>
      <c r="AU2331" s="226" t="s">
        <v>85</v>
      </c>
      <c r="AV2331" s="14" t="s">
        <v>85</v>
      </c>
      <c r="AW2331" s="14" t="s">
        <v>4</v>
      </c>
      <c r="AX2331" s="14" t="s">
        <v>83</v>
      </c>
      <c r="AY2331" s="226" t="s">
        <v>175</v>
      </c>
    </row>
    <row r="2332" spans="1:65" s="2" customFormat="1" ht="24.2" customHeight="1">
      <c r="A2332" s="35"/>
      <c r="B2332" s="36"/>
      <c r="C2332" s="254" t="s">
        <v>2091</v>
      </c>
      <c r="D2332" s="254" t="s">
        <v>539</v>
      </c>
      <c r="E2332" s="255" t="s">
        <v>2051</v>
      </c>
      <c r="F2332" s="256" t="s">
        <v>2052</v>
      </c>
      <c r="G2332" s="257" t="s">
        <v>242</v>
      </c>
      <c r="H2332" s="258">
        <v>4.4340000000000002</v>
      </c>
      <c r="I2332" s="259"/>
      <c r="J2332" s="260">
        <f>ROUND(I2332*H2332,2)</f>
        <v>0</v>
      </c>
      <c r="K2332" s="256" t="s">
        <v>1</v>
      </c>
      <c r="L2332" s="261"/>
      <c r="M2332" s="262" t="s">
        <v>1</v>
      </c>
      <c r="N2332" s="263" t="s">
        <v>41</v>
      </c>
      <c r="O2332" s="72"/>
      <c r="P2332" s="201">
        <f>O2332*H2332</f>
        <v>0</v>
      </c>
      <c r="Q2332" s="201">
        <v>2.5999999999999999E-3</v>
      </c>
      <c r="R2332" s="201">
        <f>Q2332*H2332</f>
        <v>1.1528399999999999E-2</v>
      </c>
      <c r="S2332" s="201">
        <v>0</v>
      </c>
      <c r="T2332" s="202">
        <f>S2332*H2332</f>
        <v>0</v>
      </c>
      <c r="U2332" s="35"/>
      <c r="V2332" s="35"/>
      <c r="W2332" s="35"/>
      <c r="X2332" s="35"/>
      <c r="Y2332" s="35"/>
      <c r="Z2332" s="35"/>
      <c r="AA2332" s="35"/>
      <c r="AB2332" s="35"/>
      <c r="AC2332" s="35"/>
      <c r="AD2332" s="35"/>
      <c r="AE2332" s="35"/>
      <c r="AR2332" s="203" t="s">
        <v>532</v>
      </c>
      <c r="AT2332" s="203" t="s">
        <v>539</v>
      </c>
      <c r="AU2332" s="203" t="s">
        <v>85</v>
      </c>
      <c r="AY2332" s="18" t="s">
        <v>175</v>
      </c>
      <c r="BE2332" s="204">
        <f>IF(N2332="základní",J2332,0)</f>
        <v>0</v>
      </c>
      <c r="BF2332" s="204">
        <f>IF(N2332="snížená",J2332,0)</f>
        <v>0</v>
      </c>
      <c r="BG2332" s="204">
        <f>IF(N2332="zákl. přenesená",J2332,0)</f>
        <v>0</v>
      </c>
      <c r="BH2332" s="204">
        <f>IF(N2332="sníž. přenesená",J2332,0)</f>
        <v>0</v>
      </c>
      <c r="BI2332" s="204">
        <f>IF(N2332="nulová",J2332,0)</f>
        <v>0</v>
      </c>
      <c r="BJ2332" s="18" t="s">
        <v>83</v>
      </c>
      <c r="BK2332" s="204">
        <f>ROUND(I2332*H2332,2)</f>
        <v>0</v>
      </c>
      <c r="BL2332" s="18" t="s">
        <v>309</v>
      </c>
      <c r="BM2332" s="203" t="s">
        <v>2092</v>
      </c>
    </row>
    <row r="2333" spans="1:65" s="13" customFormat="1" ht="22.5">
      <c r="B2333" s="205"/>
      <c r="C2333" s="206"/>
      <c r="D2333" s="207" t="s">
        <v>184</v>
      </c>
      <c r="E2333" s="208" t="s">
        <v>1</v>
      </c>
      <c r="F2333" s="209" t="s">
        <v>1237</v>
      </c>
      <c r="G2333" s="206"/>
      <c r="H2333" s="208" t="s">
        <v>1</v>
      </c>
      <c r="I2333" s="210"/>
      <c r="J2333" s="206"/>
      <c r="K2333" s="206"/>
      <c r="L2333" s="211"/>
      <c r="M2333" s="212"/>
      <c r="N2333" s="213"/>
      <c r="O2333" s="213"/>
      <c r="P2333" s="213"/>
      <c r="Q2333" s="213"/>
      <c r="R2333" s="213"/>
      <c r="S2333" s="213"/>
      <c r="T2333" s="214"/>
      <c r="AT2333" s="215" t="s">
        <v>184</v>
      </c>
      <c r="AU2333" s="215" t="s">
        <v>85</v>
      </c>
      <c r="AV2333" s="13" t="s">
        <v>83</v>
      </c>
      <c r="AW2333" s="13" t="s">
        <v>34</v>
      </c>
      <c r="AX2333" s="13" t="s">
        <v>76</v>
      </c>
      <c r="AY2333" s="215" t="s">
        <v>175</v>
      </c>
    </row>
    <row r="2334" spans="1:65" s="13" customFormat="1" ht="11.25">
      <c r="B2334" s="205"/>
      <c r="C2334" s="206"/>
      <c r="D2334" s="207" t="s">
        <v>184</v>
      </c>
      <c r="E2334" s="208" t="s">
        <v>1</v>
      </c>
      <c r="F2334" s="209" t="s">
        <v>2038</v>
      </c>
      <c r="G2334" s="206"/>
      <c r="H2334" s="208" t="s">
        <v>1</v>
      </c>
      <c r="I2334" s="210"/>
      <c r="J2334" s="206"/>
      <c r="K2334" s="206"/>
      <c r="L2334" s="211"/>
      <c r="M2334" s="212"/>
      <c r="N2334" s="213"/>
      <c r="O2334" s="213"/>
      <c r="P2334" s="213"/>
      <c r="Q2334" s="213"/>
      <c r="R2334" s="213"/>
      <c r="S2334" s="213"/>
      <c r="T2334" s="214"/>
      <c r="AT2334" s="215" t="s">
        <v>184</v>
      </c>
      <c r="AU2334" s="215" t="s">
        <v>85</v>
      </c>
      <c r="AV2334" s="13" t="s">
        <v>83</v>
      </c>
      <c r="AW2334" s="13" t="s">
        <v>34</v>
      </c>
      <c r="AX2334" s="13" t="s">
        <v>76</v>
      </c>
      <c r="AY2334" s="215" t="s">
        <v>175</v>
      </c>
    </row>
    <row r="2335" spans="1:65" s="13" customFormat="1" ht="11.25">
      <c r="B2335" s="205"/>
      <c r="C2335" s="206"/>
      <c r="D2335" s="207" t="s">
        <v>184</v>
      </c>
      <c r="E2335" s="208" t="s">
        <v>1</v>
      </c>
      <c r="F2335" s="209" t="s">
        <v>187</v>
      </c>
      <c r="G2335" s="206"/>
      <c r="H2335" s="208" t="s">
        <v>1</v>
      </c>
      <c r="I2335" s="210"/>
      <c r="J2335" s="206"/>
      <c r="K2335" s="206"/>
      <c r="L2335" s="211"/>
      <c r="M2335" s="212"/>
      <c r="N2335" s="213"/>
      <c r="O2335" s="213"/>
      <c r="P2335" s="213"/>
      <c r="Q2335" s="213"/>
      <c r="R2335" s="213"/>
      <c r="S2335" s="213"/>
      <c r="T2335" s="214"/>
      <c r="AT2335" s="215" t="s">
        <v>184</v>
      </c>
      <c r="AU2335" s="215" t="s">
        <v>85</v>
      </c>
      <c r="AV2335" s="13" t="s">
        <v>83</v>
      </c>
      <c r="AW2335" s="13" t="s">
        <v>34</v>
      </c>
      <c r="AX2335" s="13" t="s">
        <v>76</v>
      </c>
      <c r="AY2335" s="215" t="s">
        <v>175</v>
      </c>
    </row>
    <row r="2336" spans="1:65" s="14" customFormat="1" ht="11.25">
      <c r="B2336" s="216"/>
      <c r="C2336" s="217"/>
      <c r="D2336" s="207" t="s">
        <v>184</v>
      </c>
      <c r="E2336" s="218" t="s">
        <v>1</v>
      </c>
      <c r="F2336" s="219" t="s">
        <v>2093</v>
      </c>
      <c r="G2336" s="217"/>
      <c r="H2336" s="220">
        <v>1.95</v>
      </c>
      <c r="I2336" s="221"/>
      <c r="J2336" s="217"/>
      <c r="K2336" s="217"/>
      <c r="L2336" s="222"/>
      <c r="M2336" s="223"/>
      <c r="N2336" s="224"/>
      <c r="O2336" s="224"/>
      <c r="P2336" s="224"/>
      <c r="Q2336" s="224"/>
      <c r="R2336" s="224"/>
      <c r="S2336" s="224"/>
      <c r="T2336" s="225"/>
      <c r="AT2336" s="226" t="s">
        <v>184</v>
      </c>
      <c r="AU2336" s="226" t="s">
        <v>85</v>
      </c>
      <c r="AV2336" s="14" t="s">
        <v>85</v>
      </c>
      <c r="AW2336" s="14" t="s">
        <v>34</v>
      </c>
      <c r="AX2336" s="14" t="s">
        <v>76</v>
      </c>
      <c r="AY2336" s="226" t="s">
        <v>175</v>
      </c>
    </row>
    <row r="2337" spans="1:65" s="14" customFormat="1" ht="11.25">
      <c r="B2337" s="216"/>
      <c r="C2337" s="217"/>
      <c r="D2337" s="207" t="s">
        <v>184</v>
      </c>
      <c r="E2337" s="218" t="s">
        <v>1</v>
      </c>
      <c r="F2337" s="219" t="s">
        <v>2094</v>
      </c>
      <c r="G2337" s="217"/>
      <c r="H2337" s="220">
        <v>18.3</v>
      </c>
      <c r="I2337" s="221"/>
      <c r="J2337" s="217"/>
      <c r="K2337" s="217"/>
      <c r="L2337" s="222"/>
      <c r="M2337" s="223"/>
      <c r="N2337" s="224"/>
      <c r="O2337" s="224"/>
      <c r="P2337" s="224"/>
      <c r="Q2337" s="224"/>
      <c r="R2337" s="224"/>
      <c r="S2337" s="224"/>
      <c r="T2337" s="225"/>
      <c r="AT2337" s="226" t="s">
        <v>184</v>
      </c>
      <c r="AU2337" s="226" t="s">
        <v>85</v>
      </c>
      <c r="AV2337" s="14" t="s">
        <v>85</v>
      </c>
      <c r="AW2337" s="14" t="s">
        <v>34</v>
      </c>
      <c r="AX2337" s="14" t="s">
        <v>76</v>
      </c>
      <c r="AY2337" s="226" t="s">
        <v>175</v>
      </c>
    </row>
    <row r="2338" spans="1:65" s="14" customFormat="1" ht="11.25">
      <c r="B2338" s="216"/>
      <c r="C2338" s="217"/>
      <c r="D2338" s="207" t="s">
        <v>184</v>
      </c>
      <c r="E2338" s="218" t="s">
        <v>1</v>
      </c>
      <c r="F2338" s="219" t="s">
        <v>2095</v>
      </c>
      <c r="G2338" s="217"/>
      <c r="H2338" s="220">
        <v>13.899999999999999</v>
      </c>
      <c r="I2338" s="221"/>
      <c r="J2338" s="217"/>
      <c r="K2338" s="217"/>
      <c r="L2338" s="222"/>
      <c r="M2338" s="223"/>
      <c r="N2338" s="224"/>
      <c r="O2338" s="224"/>
      <c r="P2338" s="224"/>
      <c r="Q2338" s="224"/>
      <c r="R2338" s="224"/>
      <c r="S2338" s="224"/>
      <c r="T2338" s="225"/>
      <c r="AT2338" s="226" t="s">
        <v>184</v>
      </c>
      <c r="AU2338" s="226" t="s">
        <v>85</v>
      </c>
      <c r="AV2338" s="14" t="s">
        <v>85</v>
      </c>
      <c r="AW2338" s="14" t="s">
        <v>34</v>
      </c>
      <c r="AX2338" s="14" t="s">
        <v>76</v>
      </c>
      <c r="AY2338" s="226" t="s">
        <v>175</v>
      </c>
    </row>
    <row r="2339" spans="1:65" s="14" customFormat="1" ht="11.25">
      <c r="B2339" s="216"/>
      <c r="C2339" s="217"/>
      <c r="D2339" s="207" t="s">
        <v>184</v>
      </c>
      <c r="E2339" s="218" t="s">
        <v>1</v>
      </c>
      <c r="F2339" s="219" t="s">
        <v>2096</v>
      </c>
      <c r="G2339" s="217"/>
      <c r="H2339" s="220">
        <v>2.8</v>
      </c>
      <c r="I2339" s="221"/>
      <c r="J2339" s="217"/>
      <c r="K2339" s="217"/>
      <c r="L2339" s="222"/>
      <c r="M2339" s="223"/>
      <c r="N2339" s="224"/>
      <c r="O2339" s="224"/>
      <c r="P2339" s="224"/>
      <c r="Q2339" s="224"/>
      <c r="R2339" s="224"/>
      <c r="S2339" s="224"/>
      <c r="T2339" s="225"/>
      <c r="AT2339" s="226" t="s">
        <v>184</v>
      </c>
      <c r="AU2339" s="226" t="s">
        <v>85</v>
      </c>
      <c r="AV2339" s="14" t="s">
        <v>85</v>
      </c>
      <c r="AW2339" s="14" t="s">
        <v>34</v>
      </c>
      <c r="AX2339" s="14" t="s">
        <v>76</v>
      </c>
      <c r="AY2339" s="226" t="s">
        <v>175</v>
      </c>
    </row>
    <row r="2340" spans="1:65" s="16" customFormat="1" ht="11.25">
      <c r="B2340" s="243"/>
      <c r="C2340" s="244"/>
      <c r="D2340" s="207" t="s">
        <v>184</v>
      </c>
      <c r="E2340" s="245" t="s">
        <v>1</v>
      </c>
      <c r="F2340" s="246" t="s">
        <v>291</v>
      </c>
      <c r="G2340" s="244"/>
      <c r="H2340" s="247">
        <v>36.949999999999996</v>
      </c>
      <c r="I2340" s="248"/>
      <c r="J2340" s="244"/>
      <c r="K2340" s="244"/>
      <c r="L2340" s="249"/>
      <c r="M2340" s="250"/>
      <c r="N2340" s="251"/>
      <c r="O2340" s="251"/>
      <c r="P2340" s="251"/>
      <c r="Q2340" s="251"/>
      <c r="R2340" s="251"/>
      <c r="S2340" s="251"/>
      <c r="T2340" s="252"/>
      <c r="AT2340" s="253" t="s">
        <v>184</v>
      </c>
      <c r="AU2340" s="253" t="s">
        <v>85</v>
      </c>
      <c r="AV2340" s="16" t="s">
        <v>182</v>
      </c>
      <c r="AW2340" s="16" t="s">
        <v>34</v>
      </c>
      <c r="AX2340" s="16" t="s">
        <v>83</v>
      </c>
      <c r="AY2340" s="253" t="s">
        <v>175</v>
      </c>
    </row>
    <row r="2341" spans="1:65" s="14" customFormat="1" ht="11.25">
      <c r="B2341" s="216"/>
      <c r="C2341" s="217"/>
      <c r="D2341" s="207" t="s">
        <v>184</v>
      </c>
      <c r="E2341" s="217"/>
      <c r="F2341" s="219" t="s">
        <v>2097</v>
      </c>
      <c r="G2341" s="217"/>
      <c r="H2341" s="220">
        <v>4.4340000000000002</v>
      </c>
      <c r="I2341" s="221"/>
      <c r="J2341" s="217"/>
      <c r="K2341" s="217"/>
      <c r="L2341" s="222"/>
      <c r="M2341" s="223"/>
      <c r="N2341" s="224"/>
      <c r="O2341" s="224"/>
      <c r="P2341" s="224"/>
      <c r="Q2341" s="224"/>
      <c r="R2341" s="224"/>
      <c r="S2341" s="224"/>
      <c r="T2341" s="225"/>
      <c r="AT2341" s="226" t="s">
        <v>184</v>
      </c>
      <c r="AU2341" s="226" t="s">
        <v>85</v>
      </c>
      <c r="AV2341" s="14" t="s">
        <v>85</v>
      </c>
      <c r="AW2341" s="14" t="s">
        <v>4</v>
      </c>
      <c r="AX2341" s="14" t="s">
        <v>83</v>
      </c>
      <c r="AY2341" s="226" t="s">
        <v>175</v>
      </c>
    </row>
    <row r="2342" spans="1:65" s="2" customFormat="1" ht="37.9" customHeight="1">
      <c r="A2342" s="35"/>
      <c r="B2342" s="36"/>
      <c r="C2342" s="254" t="s">
        <v>2098</v>
      </c>
      <c r="D2342" s="254" t="s">
        <v>539</v>
      </c>
      <c r="E2342" s="255" t="s">
        <v>2056</v>
      </c>
      <c r="F2342" s="256" t="s">
        <v>2057</v>
      </c>
      <c r="G2342" s="257" t="s">
        <v>242</v>
      </c>
      <c r="H2342" s="258">
        <v>0.59</v>
      </c>
      <c r="I2342" s="259"/>
      <c r="J2342" s="260">
        <f>ROUND(I2342*H2342,2)</f>
        <v>0</v>
      </c>
      <c r="K2342" s="256" t="s">
        <v>1</v>
      </c>
      <c r="L2342" s="261"/>
      <c r="M2342" s="262" t="s">
        <v>1</v>
      </c>
      <c r="N2342" s="263" t="s">
        <v>41</v>
      </c>
      <c r="O2342" s="72"/>
      <c r="P2342" s="201">
        <f>O2342*H2342</f>
        <v>0</v>
      </c>
      <c r="Q2342" s="201">
        <v>2.5999999999999999E-3</v>
      </c>
      <c r="R2342" s="201">
        <f>Q2342*H2342</f>
        <v>1.5339999999999998E-3</v>
      </c>
      <c r="S2342" s="201">
        <v>0</v>
      </c>
      <c r="T2342" s="202">
        <f>S2342*H2342</f>
        <v>0</v>
      </c>
      <c r="U2342" s="35"/>
      <c r="V2342" s="35"/>
      <c r="W2342" s="35"/>
      <c r="X2342" s="35"/>
      <c r="Y2342" s="35"/>
      <c r="Z2342" s="35"/>
      <c r="AA2342" s="35"/>
      <c r="AB2342" s="35"/>
      <c r="AC2342" s="35"/>
      <c r="AD2342" s="35"/>
      <c r="AE2342" s="35"/>
      <c r="AR2342" s="203" t="s">
        <v>532</v>
      </c>
      <c r="AT2342" s="203" t="s">
        <v>539</v>
      </c>
      <c r="AU2342" s="203" t="s">
        <v>85</v>
      </c>
      <c r="AY2342" s="18" t="s">
        <v>175</v>
      </c>
      <c r="BE2342" s="204">
        <f>IF(N2342="základní",J2342,0)</f>
        <v>0</v>
      </c>
      <c r="BF2342" s="204">
        <f>IF(N2342="snížená",J2342,0)</f>
        <v>0</v>
      </c>
      <c r="BG2342" s="204">
        <f>IF(N2342="zákl. přenesená",J2342,0)</f>
        <v>0</v>
      </c>
      <c r="BH2342" s="204">
        <f>IF(N2342="sníž. přenesená",J2342,0)</f>
        <v>0</v>
      </c>
      <c r="BI2342" s="204">
        <f>IF(N2342="nulová",J2342,0)</f>
        <v>0</v>
      </c>
      <c r="BJ2342" s="18" t="s">
        <v>83</v>
      </c>
      <c r="BK2342" s="204">
        <f>ROUND(I2342*H2342,2)</f>
        <v>0</v>
      </c>
      <c r="BL2342" s="18" t="s">
        <v>309</v>
      </c>
      <c r="BM2342" s="203" t="s">
        <v>2099</v>
      </c>
    </row>
    <row r="2343" spans="1:65" s="13" customFormat="1" ht="22.5">
      <c r="B2343" s="205"/>
      <c r="C2343" s="206"/>
      <c r="D2343" s="207" t="s">
        <v>184</v>
      </c>
      <c r="E2343" s="208" t="s">
        <v>1</v>
      </c>
      <c r="F2343" s="209" t="s">
        <v>1237</v>
      </c>
      <c r="G2343" s="206"/>
      <c r="H2343" s="208" t="s">
        <v>1</v>
      </c>
      <c r="I2343" s="210"/>
      <c r="J2343" s="206"/>
      <c r="K2343" s="206"/>
      <c r="L2343" s="211"/>
      <c r="M2343" s="212"/>
      <c r="N2343" s="213"/>
      <c r="O2343" s="213"/>
      <c r="P2343" s="213"/>
      <c r="Q2343" s="213"/>
      <c r="R2343" s="213"/>
      <c r="S2343" s="213"/>
      <c r="T2343" s="214"/>
      <c r="AT2343" s="215" t="s">
        <v>184</v>
      </c>
      <c r="AU2343" s="215" t="s">
        <v>85</v>
      </c>
      <c r="AV2343" s="13" t="s">
        <v>83</v>
      </c>
      <c r="AW2343" s="13" t="s">
        <v>34</v>
      </c>
      <c r="AX2343" s="13" t="s">
        <v>76</v>
      </c>
      <c r="AY2343" s="215" t="s">
        <v>175</v>
      </c>
    </row>
    <row r="2344" spans="1:65" s="13" customFormat="1" ht="11.25">
      <c r="B2344" s="205"/>
      <c r="C2344" s="206"/>
      <c r="D2344" s="207" t="s">
        <v>184</v>
      </c>
      <c r="E2344" s="208" t="s">
        <v>1</v>
      </c>
      <c r="F2344" s="209" t="s">
        <v>2038</v>
      </c>
      <c r="G2344" s="206"/>
      <c r="H2344" s="208" t="s">
        <v>1</v>
      </c>
      <c r="I2344" s="210"/>
      <c r="J2344" s="206"/>
      <c r="K2344" s="206"/>
      <c r="L2344" s="211"/>
      <c r="M2344" s="212"/>
      <c r="N2344" s="213"/>
      <c r="O2344" s="213"/>
      <c r="P2344" s="213"/>
      <c r="Q2344" s="213"/>
      <c r="R2344" s="213"/>
      <c r="S2344" s="213"/>
      <c r="T2344" s="214"/>
      <c r="AT2344" s="215" t="s">
        <v>184</v>
      </c>
      <c r="AU2344" s="215" t="s">
        <v>85</v>
      </c>
      <c r="AV2344" s="13" t="s">
        <v>83</v>
      </c>
      <c r="AW2344" s="13" t="s">
        <v>34</v>
      </c>
      <c r="AX2344" s="13" t="s">
        <v>76</v>
      </c>
      <c r="AY2344" s="215" t="s">
        <v>175</v>
      </c>
    </row>
    <row r="2345" spans="1:65" s="13" customFormat="1" ht="11.25">
      <c r="B2345" s="205"/>
      <c r="C2345" s="206"/>
      <c r="D2345" s="207" t="s">
        <v>184</v>
      </c>
      <c r="E2345" s="208" t="s">
        <v>1</v>
      </c>
      <c r="F2345" s="209" t="s">
        <v>187</v>
      </c>
      <c r="G2345" s="206"/>
      <c r="H2345" s="208" t="s">
        <v>1</v>
      </c>
      <c r="I2345" s="210"/>
      <c r="J2345" s="206"/>
      <c r="K2345" s="206"/>
      <c r="L2345" s="211"/>
      <c r="M2345" s="212"/>
      <c r="N2345" s="213"/>
      <c r="O2345" s="213"/>
      <c r="P2345" s="213"/>
      <c r="Q2345" s="213"/>
      <c r="R2345" s="213"/>
      <c r="S2345" s="213"/>
      <c r="T2345" s="214"/>
      <c r="AT2345" s="215" t="s">
        <v>184</v>
      </c>
      <c r="AU2345" s="215" t="s">
        <v>85</v>
      </c>
      <c r="AV2345" s="13" t="s">
        <v>83</v>
      </c>
      <c r="AW2345" s="13" t="s">
        <v>34</v>
      </c>
      <c r="AX2345" s="13" t="s">
        <v>76</v>
      </c>
      <c r="AY2345" s="215" t="s">
        <v>175</v>
      </c>
    </row>
    <row r="2346" spans="1:65" s="14" customFormat="1" ht="11.25">
      <c r="B2346" s="216"/>
      <c r="C2346" s="217"/>
      <c r="D2346" s="207" t="s">
        <v>184</v>
      </c>
      <c r="E2346" s="218" t="s">
        <v>1</v>
      </c>
      <c r="F2346" s="219" t="s">
        <v>469</v>
      </c>
      <c r="G2346" s="217"/>
      <c r="H2346" s="220">
        <v>4.92</v>
      </c>
      <c r="I2346" s="221"/>
      <c r="J2346" s="217"/>
      <c r="K2346" s="217"/>
      <c r="L2346" s="222"/>
      <c r="M2346" s="223"/>
      <c r="N2346" s="224"/>
      <c r="O2346" s="224"/>
      <c r="P2346" s="224"/>
      <c r="Q2346" s="224"/>
      <c r="R2346" s="224"/>
      <c r="S2346" s="224"/>
      <c r="T2346" s="225"/>
      <c r="AT2346" s="226" t="s">
        <v>184</v>
      </c>
      <c r="AU2346" s="226" t="s">
        <v>85</v>
      </c>
      <c r="AV2346" s="14" t="s">
        <v>85</v>
      </c>
      <c r="AW2346" s="14" t="s">
        <v>34</v>
      </c>
      <c r="AX2346" s="14" t="s">
        <v>76</v>
      </c>
      <c r="AY2346" s="226" t="s">
        <v>175</v>
      </c>
    </row>
    <row r="2347" spans="1:65" s="16" customFormat="1" ht="11.25">
      <c r="B2347" s="243"/>
      <c r="C2347" s="244"/>
      <c r="D2347" s="207" t="s">
        <v>184</v>
      </c>
      <c r="E2347" s="245" t="s">
        <v>1</v>
      </c>
      <c r="F2347" s="246" t="s">
        <v>291</v>
      </c>
      <c r="G2347" s="244"/>
      <c r="H2347" s="247">
        <v>4.92</v>
      </c>
      <c r="I2347" s="248"/>
      <c r="J2347" s="244"/>
      <c r="K2347" s="244"/>
      <c r="L2347" s="249"/>
      <c r="M2347" s="250"/>
      <c r="N2347" s="251"/>
      <c r="O2347" s="251"/>
      <c r="P2347" s="251"/>
      <c r="Q2347" s="251"/>
      <c r="R2347" s="251"/>
      <c r="S2347" s="251"/>
      <c r="T2347" s="252"/>
      <c r="AT2347" s="253" t="s">
        <v>184</v>
      </c>
      <c r="AU2347" s="253" t="s">
        <v>85</v>
      </c>
      <c r="AV2347" s="16" t="s">
        <v>182</v>
      </c>
      <c r="AW2347" s="16" t="s">
        <v>34</v>
      </c>
      <c r="AX2347" s="16" t="s">
        <v>83</v>
      </c>
      <c r="AY2347" s="253" t="s">
        <v>175</v>
      </c>
    </row>
    <row r="2348" spans="1:65" s="14" customFormat="1" ht="11.25">
      <c r="B2348" s="216"/>
      <c r="C2348" s="217"/>
      <c r="D2348" s="207" t="s">
        <v>184</v>
      </c>
      <c r="E2348" s="217"/>
      <c r="F2348" s="219" t="s">
        <v>2100</v>
      </c>
      <c r="G2348" s="217"/>
      <c r="H2348" s="220">
        <v>0.59</v>
      </c>
      <c r="I2348" s="221"/>
      <c r="J2348" s="217"/>
      <c r="K2348" s="217"/>
      <c r="L2348" s="222"/>
      <c r="M2348" s="223"/>
      <c r="N2348" s="224"/>
      <c r="O2348" s="224"/>
      <c r="P2348" s="224"/>
      <c r="Q2348" s="224"/>
      <c r="R2348" s="224"/>
      <c r="S2348" s="224"/>
      <c r="T2348" s="225"/>
      <c r="AT2348" s="226" t="s">
        <v>184</v>
      </c>
      <c r="AU2348" s="226" t="s">
        <v>85</v>
      </c>
      <c r="AV2348" s="14" t="s">
        <v>85</v>
      </c>
      <c r="AW2348" s="14" t="s">
        <v>4</v>
      </c>
      <c r="AX2348" s="14" t="s">
        <v>83</v>
      </c>
      <c r="AY2348" s="226" t="s">
        <v>175</v>
      </c>
    </row>
    <row r="2349" spans="1:65" s="2" customFormat="1" ht="16.5" customHeight="1">
      <c r="A2349" s="35"/>
      <c r="B2349" s="36"/>
      <c r="C2349" s="192" t="s">
        <v>2101</v>
      </c>
      <c r="D2349" s="192" t="s">
        <v>178</v>
      </c>
      <c r="E2349" s="193" t="s">
        <v>2102</v>
      </c>
      <c r="F2349" s="194" t="s">
        <v>2103</v>
      </c>
      <c r="G2349" s="195" t="s">
        <v>251</v>
      </c>
      <c r="H2349" s="196">
        <v>410.6</v>
      </c>
      <c r="I2349" s="197"/>
      <c r="J2349" s="198">
        <f>ROUND(I2349*H2349,2)</f>
        <v>0</v>
      </c>
      <c r="K2349" s="194" t="s">
        <v>224</v>
      </c>
      <c r="L2349" s="40"/>
      <c r="M2349" s="199" t="s">
        <v>1</v>
      </c>
      <c r="N2349" s="200" t="s">
        <v>41</v>
      </c>
      <c r="O2349" s="72"/>
      <c r="P2349" s="201">
        <f>O2349*H2349</f>
        <v>0</v>
      </c>
      <c r="Q2349" s="201">
        <v>1.0000000000000001E-5</v>
      </c>
      <c r="R2349" s="201">
        <f>Q2349*H2349</f>
        <v>4.1060000000000003E-3</v>
      </c>
      <c r="S2349" s="201">
        <v>0</v>
      </c>
      <c r="T2349" s="202">
        <f>S2349*H2349</f>
        <v>0</v>
      </c>
      <c r="U2349" s="35"/>
      <c r="V2349" s="35"/>
      <c r="W2349" s="35"/>
      <c r="X2349" s="35"/>
      <c r="Y2349" s="35"/>
      <c r="Z2349" s="35"/>
      <c r="AA2349" s="35"/>
      <c r="AB2349" s="35"/>
      <c r="AC2349" s="35"/>
      <c r="AD2349" s="35"/>
      <c r="AE2349" s="35"/>
      <c r="AR2349" s="203" t="s">
        <v>309</v>
      </c>
      <c r="AT2349" s="203" t="s">
        <v>178</v>
      </c>
      <c r="AU2349" s="203" t="s">
        <v>85</v>
      </c>
      <c r="AY2349" s="18" t="s">
        <v>175</v>
      </c>
      <c r="BE2349" s="204">
        <f>IF(N2349="základní",J2349,0)</f>
        <v>0</v>
      </c>
      <c r="BF2349" s="204">
        <f>IF(N2349="snížená",J2349,0)</f>
        <v>0</v>
      </c>
      <c r="BG2349" s="204">
        <f>IF(N2349="zákl. přenesená",J2349,0)</f>
        <v>0</v>
      </c>
      <c r="BH2349" s="204">
        <f>IF(N2349="sníž. přenesená",J2349,0)</f>
        <v>0</v>
      </c>
      <c r="BI2349" s="204">
        <f>IF(N2349="nulová",J2349,0)</f>
        <v>0</v>
      </c>
      <c r="BJ2349" s="18" t="s">
        <v>83</v>
      </c>
      <c r="BK2349" s="204">
        <f>ROUND(I2349*H2349,2)</f>
        <v>0</v>
      </c>
      <c r="BL2349" s="18" t="s">
        <v>309</v>
      </c>
      <c r="BM2349" s="203" t="s">
        <v>2104</v>
      </c>
    </row>
    <row r="2350" spans="1:65" s="2" customFormat="1" ht="11.25">
      <c r="A2350" s="35"/>
      <c r="B2350" s="36"/>
      <c r="C2350" s="37"/>
      <c r="D2350" s="227" t="s">
        <v>193</v>
      </c>
      <c r="E2350" s="37"/>
      <c r="F2350" s="228" t="s">
        <v>2105</v>
      </c>
      <c r="G2350" s="37"/>
      <c r="H2350" s="37"/>
      <c r="I2350" s="229"/>
      <c r="J2350" s="37"/>
      <c r="K2350" s="37"/>
      <c r="L2350" s="40"/>
      <c r="M2350" s="230"/>
      <c r="N2350" s="231"/>
      <c r="O2350" s="72"/>
      <c r="P2350" s="72"/>
      <c r="Q2350" s="72"/>
      <c r="R2350" s="72"/>
      <c r="S2350" s="72"/>
      <c r="T2350" s="73"/>
      <c r="U2350" s="35"/>
      <c r="V2350" s="35"/>
      <c r="W2350" s="35"/>
      <c r="X2350" s="35"/>
      <c r="Y2350" s="35"/>
      <c r="Z2350" s="35"/>
      <c r="AA2350" s="35"/>
      <c r="AB2350" s="35"/>
      <c r="AC2350" s="35"/>
      <c r="AD2350" s="35"/>
      <c r="AE2350" s="35"/>
      <c r="AT2350" s="18" t="s">
        <v>193</v>
      </c>
      <c r="AU2350" s="18" t="s">
        <v>85</v>
      </c>
    </row>
    <row r="2351" spans="1:65" s="2" customFormat="1" ht="16.5" customHeight="1">
      <c r="A2351" s="35"/>
      <c r="B2351" s="36"/>
      <c r="C2351" s="254" t="s">
        <v>2106</v>
      </c>
      <c r="D2351" s="254" t="s">
        <v>539</v>
      </c>
      <c r="E2351" s="255" t="s">
        <v>2107</v>
      </c>
      <c r="F2351" s="256" t="s">
        <v>2108</v>
      </c>
      <c r="G2351" s="257" t="s">
        <v>251</v>
      </c>
      <c r="H2351" s="258">
        <v>209.40600000000001</v>
      </c>
      <c r="I2351" s="259"/>
      <c r="J2351" s="260">
        <f>ROUND(I2351*H2351,2)</f>
        <v>0</v>
      </c>
      <c r="K2351" s="256" t="s">
        <v>224</v>
      </c>
      <c r="L2351" s="261"/>
      <c r="M2351" s="262" t="s">
        <v>1</v>
      </c>
      <c r="N2351" s="263" t="s">
        <v>41</v>
      </c>
      <c r="O2351" s="72"/>
      <c r="P2351" s="201">
        <f>O2351*H2351</f>
        <v>0</v>
      </c>
      <c r="Q2351" s="201">
        <v>2.9999999999999997E-4</v>
      </c>
      <c r="R2351" s="201">
        <f>Q2351*H2351</f>
        <v>6.2821799999999997E-2</v>
      </c>
      <c r="S2351" s="201">
        <v>0</v>
      </c>
      <c r="T2351" s="202">
        <f>S2351*H2351</f>
        <v>0</v>
      </c>
      <c r="U2351" s="35"/>
      <c r="V2351" s="35"/>
      <c r="W2351" s="35"/>
      <c r="X2351" s="35"/>
      <c r="Y2351" s="35"/>
      <c r="Z2351" s="35"/>
      <c r="AA2351" s="35"/>
      <c r="AB2351" s="35"/>
      <c r="AC2351" s="35"/>
      <c r="AD2351" s="35"/>
      <c r="AE2351" s="35"/>
      <c r="AR2351" s="203" t="s">
        <v>532</v>
      </c>
      <c r="AT2351" s="203" t="s">
        <v>539</v>
      </c>
      <c r="AU2351" s="203" t="s">
        <v>85</v>
      </c>
      <c r="AY2351" s="18" t="s">
        <v>175</v>
      </c>
      <c r="BE2351" s="204">
        <f>IF(N2351="základní",J2351,0)</f>
        <v>0</v>
      </c>
      <c r="BF2351" s="204">
        <f>IF(N2351="snížená",J2351,0)</f>
        <v>0</v>
      </c>
      <c r="BG2351" s="204">
        <f>IF(N2351="zákl. přenesená",J2351,0)</f>
        <v>0</v>
      </c>
      <c r="BH2351" s="204">
        <f>IF(N2351="sníž. přenesená",J2351,0)</f>
        <v>0</v>
      </c>
      <c r="BI2351" s="204">
        <f>IF(N2351="nulová",J2351,0)</f>
        <v>0</v>
      </c>
      <c r="BJ2351" s="18" t="s">
        <v>83</v>
      </c>
      <c r="BK2351" s="204">
        <f>ROUND(I2351*H2351,2)</f>
        <v>0</v>
      </c>
      <c r="BL2351" s="18" t="s">
        <v>309</v>
      </c>
      <c r="BM2351" s="203" t="s">
        <v>2109</v>
      </c>
    </row>
    <row r="2352" spans="1:65" s="13" customFormat="1" ht="22.5">
      <c r="B2352" s="205"/>
      <c r="C2352" s="206"/>
      <c r="D2352" s="207" t="s">
        <v>184</v>
      </c>
      <c r="E2352" s="208" t="s">
        <v>1</v>
      </c>
      <c r="F2352" s="209" t="s">
        <v>206</v>
      </c>
      <c r="G2352" s="206"/>
      <c r="H2352" s="208" t="s">
        <v>1</v>
      </c>
      <c r="I2352" s="210"/>
      <c r="J2352" s="206"/>
      <c r="K2352" s="206"/>
      <c r="L2352" s="211"/>
      <c r="M2352" s="212"/>
      <c r="N2352" s="213"/>
      <c r="O2352" s="213"/>
      <c r="P2352" s="213"/>
      <c r="Q2352" s="213"/>
      <c r="R2352" s="213"/>
      <c r="S2352" s="213"/>
      <c r="T2352" s="214"/>
      <c r="AT2352" s="215" t="s">
        <v>184</v>
      </c>
      <c r="AU2352" s="215" t="s">
        <v>85</v>
      </c>
      <c r="AV2352" s="13" t="s">
        <v>83</v>
      </c>
      <c r="AW2352" s="13" t="s">
        <v>34</v>
      </c>
      <c r="AX2352" s="13" t="s">
        <v>76</v>
      </c>
      <c r="AY2352" s="215" t="s">
        <v>175</v>
      </c>
    </row>
    <row r="2353" spans="2:51" s="13" customFormat="1" ht="11.25">
      <c r="B2353" s="205"/>
      <c r="C2353" s="206"/>
      <c r="D2353" s="207" t="s">
        <v>184</v>
      </c>
      <c r="E2353" s="208" t="s">
        <v>1</v>
      </c>
      <c r="F2353" s="209" t="s">
        <v>280</v>
      </c>
      <c r="G2353" s="206"/>
      <c r="H2353" s="208" t="s">
        <v>1</v>
      </c>
      <c r="I2353" s="210"/>
      <c r="J2353" s="206"/>
      <c r="K2353" s="206"/>
      <c r="L2353" s="211"/>
      <c r="M2353" s="212"/>
      <c r="N2353" s="213"/>
      <c r="O2353" s="213"/>
      <c r="P2353" s="213"/>
      <c r="Q2353" s="213"/>
      <c r="R2353" s="213"/>
      <c r="S2353" s="213"/>
      <c r="T2353" s="214"/>
      <c r="AT2353" s="215" t="s">
        <v>184</v>
      </c>
      <c r="AU2353" s="215" t="s">
        <v>85</v>
      </c>
      <c r="AV2353" s="13" t="s">
        <v>83</v>
      </c>
      <c r="AW2353" s="13" t="s">
        <v>34</v>
      </c>
      <c r="AX2353" s="13" t="s">
        <v>76</v>
      </c>
      <c r="AY2353" s="215" t="s">
        <v>175</v>
      </c>
    </row>
    <row r="2354" spans="2:51" s="13" customFormat="1" ht="11.25">
      <c r="B2354" s="205"/>
      <c r="C2354" s="206"/>
      <c r="D2354" s="207" t="s">
        <v>184</v>
      </c>
      <c r="E2354" s="208" t="s">
        <v>1</v>
      </c>
      <c r="F2354" s="209" t="s">
        <v>187</v>
      </c>
      <c r="G2354" s="206"/>
      <c r="H2354" s="208" t="s">
        <v>1</v>
      </c>
      <c r="I2354" s="210"/>
      <c r="J2354" s="206"/>
      <c r="K2354" s="206"/>
      <c r="L2354" s="211"/>
      <c r="M2354" s="212"/>
      <c r="N2354" s="213"/>
      <c r="O2354" s="213"/>
      <c r="P2354" s="213"/>
      <c r="Q2354" s="213"/>
      <c r="R2354" s="213"/>
      <c r="S2354" s="213"/>
      <c r="T2354" s="214"/>
      <c r="AT2354" s="215" t="s">
        <v>184</v>
      </c>
      <c r="AU2354" s="215" t="s">
        <v>85</v>
      </c>
      <c r="AV2354" s="13" t="s">
        <v>83</v>
      </c>
      <c r="AW2354" s="13" t="s">
        <v>34</v>
      </c>
      <c r="AX2354" s="13" t="s">
        <v>76</v>
      </c>
      <c r="AY2354" s="215" t="s">
        <v>175</v>
      </c>
    </row>
    <row r="2355" spans="2:51" s="13" customFormat="1" ht="11.25">
      <c r="B2355" s="205"/>
      <c r="C2355" s="206"/>
      <c r="D2355" s="207" t="s">
        <v>184</v>
      </c>
      <c r="E2355" s="208" t="s">
        <v>1</v>
      </c>
      <c r="F2355" s="209" t="s">
        <v>454</v>
      </c>
      <c r="G2355" s="206"/>
      <c r="H2355" s="208" t="s">
        <v>1</v>
      </c>
      <c r="I2355" s="210"/>
      <c r="J2355" s="206"/>
      <c r="K2355" s="206"/>
      <c r="L2355" s="211"/>
      <c r="M2355" s="212"/>
      <c r="N2355" s="213"/>
      <c r="O2355" s="213"/>
      <c r="P2355" s="213"/>
      <c r="Q2355" s="213"/>
      <c r="R2355" s="213"/>
      <c r="S2355" s="213"/>
      <c r="T2355" s="214"/>
      <c r="AT2355" s="215" t="s">
        <v>184</v>
      </c>
      <c r="AU2355" s="215" t="s">
        <v>85</v>
      </c>
      <c r="AV2355" s="13" t="s">
        <v>83</v>
      </c>
      <c r="AW2355" s="13" t="s">
        <v>34</v>
      </c>
      <c r="AX2355" s="13" t="s">
        <v>76</v>
      </c>
      <c r="AY2355" s="215" t="s">
        <v>175</v>
      </c>
    </row>
    <row r="2356" spans="2:51" s="13" customFormat="1" ht="11.25">
      <c r="B2356" s="205"/>
      <c r="C2356" s="206"/>
      <c r="D2356" s="207" t="s">
        <v>184</v>
      </c>
      <c r="E2356" s="208" t="s">
        <v>1</v>
      </c>
      <c r="F2356" s="209" t="s">
        <v>376</v>
      </c>
      <c r="G2356" s="206"/>
      <c r="H2356" s="208" t="s">
        <v>1</v>
      </c>
      <c r="I2356" s="210"/>
      <c r="J2356" s="206"/>
      <c r="K2356" s="206"/>
      <c r="L2356" s="211"/>
      <c r="M2356" s="212"/>
      <c r="N2356" s="213"/>
      <c r="O2356" s="213"/>
      <c r="P2356" s="213"/>
      <c r="Q2356" s="213"/>
      <c r="R2356" s="213"/>
      <c r="S2356" s="213"/>
      <c r="T2356" s="214"/>
      <c r="AT2356" s="215" t="s">
        <v>184</v>
      </c>
      <c r="AU2356" s="215" t="s">
        <v>85</v>
      </c>
      <c r="AV2356" s="13" t="s">
        <v>83</v>
      </c>
      <c r="AW2356" s="13" t="s">
        <v>34</v>
      </c>
      <c r="AX2356" s="13" t="s">
        <v>76</v>
      </c>
      <c r="AY2356" s="215" t="s">
        <v>175</v>
      </c>
    </row>
    <row r="2357" spans="2:51" s="14" customFormat="1" ht="11.25">
      <c r="B2357" s="216"/>
      <c r="C2357" s="217"/>
      <c r="D2357" s="207" t="s">
        <v>184</v>
      </c>
      <c r="E2357" s="218" t="s">
        <v>1</v>
      </c>
      <c r="F2357" s="219" t="s">
        <v>2089</v>
      </c>
      <c r="G2357" s="217"/>
      <c r="H2357" s="220">
        <v>4.7799999999999994</v>
      </c>
      <c r="I2357" s="221"/>
      <c r="J2357" s="217"/>
      <c r="K2357" s="217"/>
      <c r="L2357" s="222"/>
      <c r="M2357" s="223"/>
      <c r="N2357" s="224"/>
      <c r="O2357" s="224"/>
      <c r="P2357" s="224"/>
      <c r="Q2357" s="224"/>
      <c r="R2357" s="224"/>
      <c r="S2357" s="224"/>
      <c r="T2357" s="225"/>
      <c r="AT2357" s="226" t="s">
        <v>184</v>
      </c>
      <c r="AU2357" s="226" t="s">
        <v>85</v>
      </c>
      <c r="AV2357" s="14" t="s">
        <v>85</v>
      </c>
      <c r="AW2357" s="14" t="s">
        <v>34</v>
      </c>
      <c r="AX2357" s="14" t="s">
        <v>76</v>
      </c>
      <c r="AY2357" s="226" t="s">
        <v>175</v>
      </c>
    </row>
    <row r="2358" spans="2:51" s="14" customFormat="1" ht="11.25">
      <c r="B2358" s="216"/>
      <c r="C2358" s="217"/>
      <c r="D2358" s="207" t="s">
        <v>184</v>
      </c>
      <c r="E2358" s="218" t="s">
        <v>1</v>
      </c>
      <c r="F2358" s="219" t="s">
        <v>456</v>
      </c>
      <c r="G2358" s="217"/>
      <c r="H2358" s="220">
        <v>11.82</v>
      </c>
      <c r="I2358" s="221"/>
      <c r="J2358" s="217"/>
      <c r="K2358" s="217"/>
      <c r="L2358" s="222"/>
      <c r="M2358" s="223"/>
      <c r="N2358" s="224"/>
      <c r="O2358" s="224"/>
      <c r="P2358" s="224"/>
      <c r="Q2358" s="224"/>
      <c r="R2358" s="224"/>
      <c r="S2358" s="224"/>
      <c r="T2358" s="225"/>
      <c r="AT2358" s="226" t="s">
        <v>184</v>
      </c>
      <c r="AU2358" s="226" t="s">
        <v>85</v>
      </c>
      <c r="AV2358" s="14" t="s">
        <v>85</v>
      </c>
      <c r="AW2358" s="14" t="s">
        <v>34</v>
      </c>
      <c r="AX2358" s="14" t="s">
        <v>76</v>
      </c>
      <c r="AY2358" s="226" t="s">
        <v>175</v>
      </c>
    </row>
    <row r="2359" spans="2:51" s="14" customFormat="1" ht="11.25">
      <c r="B2359" s="216"/>
      <c r="C2359" s="217"/>
      <c r="D2359" s="207" t="s">
        <v>184</v>
      </c>
      <c r="E2359" s="218" t="s">
        <v>1</v>
      </c>
      <c r="F2359" s="219" t="s">
        <v>457</v>
      </c>
      <c r="G2359" s="217"/>
      <c r="H2359" s="220">
        <v>15.23</v>
      </c>
      <c r="I2359" s="221"/>
      <c r="J2359" s="217"/>
      <c r="K2359" s="217"/>
      <c r="L2359" s="222"/>
      <c r="M2359" s="223"/>
      <c r="N2359" s="224"/>
      <c r="O2359" s="224"/>
      <c r="P2359" s="224"/>
      <c r="Q2359" s="224"/>
      <c r="R2359" s="224"/>
      <c r="S2359" s="224"/>
      <c r="T2359" s="225"/>
      <c r="AT2359" s="226" t="s">
        <v>184</v>
      </c>
      <c r="AU2359" s="226" t="s">
        <v>85</v>
      </c>
      <c r="AV2359" s="14" t="s">
        <v>85</v>
      </c>
      <c r="AW2359" s="14" t="s">
        <v>34</v>
      </c>
      <c r="AX2359" s="14" t="s">
        <v>76</v>
      </c>
      <c r="AY2359" s="226" t="s">
        <v>175</v>
      </c>
    </row>
    <row r="2360" spans="2:51" s="14" customFormat="1" ht="11.25">
      <c r="B2360" s="216"/>
      <c r="C2360" s="217"/>
      <c r="D2360" s="207" t="s">
        <v>184</v>
      </c>
      <c r="E2360" s="218" t="s">
        <v>1</v>
      </c>
      <c r="F2360" s="219" t="s">
        <v>458</v>
      </c>
      <c r="G2360" s="217"/>
      <c r="H2360" s="220">
        <v>5.62</v>
      </c>
      <c r="I2360" s="221"/>
      <c r="J2360" s="217"/>
      <c r="K2360" s="217"/>
      <c r="L2360" s="222"/>
      <c r="M2360" s="223"/>
      <c r="N2360" s="224"/>
      <c r="O2360" s="224"/>
      <c r="P2360" s="224"/>
      <c r="Q2360" s="224"/>
      <c r="R2360" s="224"/>
      <c r="S2360" s="224"/>
      <c r="T2360" s="225"/>
      <c r="AT2360" s="226" t="s">
        <v>184</v>
      </c>
      <c r="AU2360" s="226" t="s">
        <v>85</v>
      </c>
      <c r="AV2360" s="14" t="s">
        <v>85</v>
      </c>
      <c r="AW2360" s="14" t="s">
        <v>34</v>
      </c>
      <c r="AX2360" s="14" t="s">
        <v>76</v>
      </c>
      <c r="AY2360" s="226" t="s">
        <v>175</v>
      </c>
    </row>
    <row r="2361" spans="2:51" s="14" customFormat="1" ht="11.25">
      <c r="B2361" s="216"/>
      <c r="C2361" s="217"/>
      <c r="D2361" s="207" t="s">
        <v>184</v>
      </c>
      <c r="E2361" s="218" t="s">
        <v>1</v>
      </c>
      <c r="F2361" s="219" t="s">
        <v>459</v>
      </c>
      <c r="G2361" s="217"/>
      <c r="H2361" s="220">
        <v>14.309999999999999</v>
      </c>
      <c r="I2361" s="221"/>
      <c r="J2361" s="217"/>
      <c r="K2361" s="217"/>
      <c r="L2361" s="222"/>
      <c r="M2361" s="223"/>
      <c r="N2361" s="224"/>
      <c r="O2361" s="224"/>
      <c r="P2361" s="224"/>
      <c r="Q2361" s="224"/>
      <c r="R2361" s="224"/>
      <c r="S2361" s="224"/>
      <c r="T2361" s="225"/>
      <c r="AT2361" s="226" t="s">
        <v>184</v>
      </c>
      <c r="AU2361" s="226" t="s">
        <v>85</v>
      </c>
      <c r="AV2361" s="14" t="s">
        <v>85</v>
      </c>
      <c r="AW2361" s="14" t="s">
        <v>34</v>
      </c>
      <c r="AX2361" s="14" t="s">
        <v>76</v>
      </c>
      <c r="AY2361" s="226" t="s">
        <v>175</v>
      </c>
    </row>
    <row r="2362" spans="2:51" s="15" customFormat="1" ht="11.25">
      <c r="B2362" s="232"/>
      <c r="C2362" s="233"/>
      <c r="D2362" s="207" t="s">
        <v>184</v>
      </c>
      <c r="E2362" s="234" t="s">
        <v>1</v>
      </c>
      <c r="F2362" s="235" t="s">
        <v>290</v>
      </c>
      <c r="G2362" s="233"/>
      <c r="H2362" s="236">
        <v>51.760000000000005</v>
      </c>
      <c r="I2362" s="237"/>
      <c r="J2362" s="233"/>
      <c r="K2362" s="233"/>
      <c r="L2362" s="238"/>
      <c r="M2362" s="239"/>
      <c r="N2362" s="240"/>
      <c r="O2362" s="240"/>
      <c r="P2362" s="240"/>
      <c r="Q2362" s="240"/>
      <c r="R2362" s="240"/>
      <c r="S2362" s="240"/>
      <c r="T2362" s="241"/>
      <c r="AT2362" s="242" t="s">
        <v>184</v>
      </c>
      <c r="AU2362" s="242" t="s">
        <v>85</v>
      </c>
      <c r="AV2362" s="15" t="s">
        <v>176</v>
      </c>
      <c r="AW2362" s="15" t="s">
        <v>34</v>
      </c>
      <c r="AX2362" s="15" t="s">
        <v>76</v>
      </c>
      <c r="AY2362" s="242" t="s">
        <v>175</v>
      </c>
    </row>
    <row r="2363" spans="2:51" s="13" customFormat="1" ht="11.25">
      <c r="B2363" s="205"/>
      <c r="C2363" s="206"/>
      <c r="D2363" s="207" t="s">
        <v>184</v>
      </c>
      <c r="E2363" s="208" t="s">
        <v>1</v>
      </c>
      <c r="F2363" s="209" t="s">
        <v>382</v>
      </c>
      <c r="G2363" s="206"/>
      <c r="H2363" s="208" t="s">
        <v>1</v>
      </c>
      <c r="I2363" s="210"/>
      <c r="J2363" s="206"/>
      <c r="K2363" s="206"/>
      <c r="L2363" s="211"/>
      <c r="M2363" s="212"/>
      <c r="N2363" s="213"/>
      <c r="O2363" s="213"/>
      <c r="P2363" s="213"/>
      <c r="Q2363" s="213"/>
      <c r="R2363" s="213"/>
      <c r="S2363" s="213"/>
      <c r="T2363" s="214"/>
      <c r="AT2363" s="215" t="s">
        <v>184</v>
      </c>
      <c r="AU2363" s="215" t="s">
        <v>85</v>
      </c>
      <c r="AV2363" s="13" t="s">
        <v>83</v>
      </c>
      <c r="AW2363" s="13" t="s">
        <v>34</v>
      </c>
      <c r="AX2363" s="13" t="s">
        <v>76</v>
      </c>
      <c r="AY2363" s="215" t="s">
        <v>175</v>
      </c>
    </row>
    <row r="2364" spans="2:51" s="14" customFormat="1" ht="11.25">
      <c r="B2364" s="216"/>
      <c r="C2364" s="217"/>
      <c r="D2364" s="207" t="s">
        <v>184</v>
      </c>
      <c r="E2364" s="218" t="s">
        <v>1</v>
      </c>
      <c r="F2364" s="219" t="s">
        <v>460</v>
      </c>
      <c r="G2364" s="217"/>
      <c r="H2364" s="220">
        <v>16.920000000000002</v>
      </c>
      <c r="I2364" s="221"/>
      <c r="J2364" s="217"/>
      <c r="K2364" s="217"/>
      <c r="L2364" s="222"/>
      <c r="M2364" s="223"/>
      <c r="N2364" s="224"/>
      <c r="O2364" s="224"/>
      <c r="P2364" s="224"/>
      <c r="Q2364" s="224"/>
      <c r="R2364" s="224"/>
      <c r="S2364" s="224"/>
      <c r="T2364" s="225"/>
      <c r="AT2364" s="226" t="s">
        <v>184</v>
      </c>
      <c r="AU2364" s="226" t="s">
        <v>85</v>
      </c>
      <c r="AV2364" s="14" t="s">
        <v>85</v>
      </c>
      <c r="AW2364" s="14" t="s">
        <v>34</v>
      </c>
      <c r="AX2364" s="14" t="s">
        <v>76</v>
      </c>
      <c r="AY2364" s="226" t="s">
        <v>175</v>
      </c>
    </row>
    <row r="2365" spans="2:51" s="14" customFormat="1" ht="11.25">
      <c r="B2365" s="216"/>
      <c r="C2365" s="217"/>
      <c r="D2365" s="207" t="s">
        <v>184</v>
      </c>
      <c r="E2365" s="218" t="s">
        <v>1</v>
      </c>
      <c r="F2365" s="219" t="s">
        <v>461</v>
      </c>
      <c r="G2365" s="217"/>
      <c r="H2365" s="220">
        <v>12.179999999999998</v>
      </c>
      <c r="I2365" s="221"/>
      <c r="J2365" s="217"/>
      <c r="K2365" s="217"/>
      <c r="L2365" s="222"/>
      <c r="M2365" s="223"/>
      <c r="N2365" s="224"/>
      <c r="O2365" s="224"/>
      <c r="P2365" s="224"/>
      <c r="Q2365" s="224"/>
      <c r="R2365" s="224"/>
      <c r="S2365" s="224"/>
      <c r="T2365" s="225"/>
      <c r="AT2365" s="226" t="s">
        <v>184</v>
      </c>
      <c r="AU2365" s="226" t="s">
        <v>85</v>
      </c>
      <c r="AV2365" s="14" t="s">
        <v>85</v>
      </c>
      <c r="AW2365" s="14" t="s">
        <v>34</v>
      </c>
      <c r="AX2365" s="14" t="s">
        <v>76</v>
      </c>
      <c r="AY2365" s="226" t="s">
        <v>175</v>
      </c>
    </row>
    <row r="2366" spans="2:51" s="14" customFormat="1" ht="11.25">
      <c r="B2366" s="216"/>
      <c r="C2366" s="217"/>
      <c r="D2366" s="207" t="s">
        <v>184</v>
      </c>
      <c r="E2366" s="218" t="s">
        <v>1</v>
      </c>
      <c r="F2366" s="219" t="s">
        <v>462</v>
      </c>
      <c r="G2366" s="217"/>
      <c r="H2366" s="220">
        <v>5.58</v>
      </c>
      <c r="I2366" s="221"/>
      <c r="J2366" s="217"/>
      <c r="K2366" s="217"/>
      <c r="L2366" s="222"/>
      <c r="M2366" s="223"/>
      <c r="N2366" s="224"/>
      <c r="O2366" s="224"/>
      <c r="P2366" s="224"/>
      <c r="Q2366" s="224"/>
      <c r="R2366" s="224"/>
      <c r="S2366" s="224"/>
      <c r="T2366" s="225"/>
      <c r="AT2366" s="226" t="s">
        <v>184</v>
      </c>
      <c r="AU2366" s="226" t="s">
        <v>85</v>
      </c>
      <c r="AV2366" s="14" t="s">
        <v>85</v>
      </c>
      <c r="AW2366" s="14" t="s">
        <v>34</v>
      </c>
      <c r="AX2366" s="14" t="s">
        <v>76</v>
      </c>
      <c r="AY2366" s="226" t="s">
        <v>175</v>
      </c>
    </row>
    <row r="2367" spans="2:51" s="15" customFormat="1" ht="11.25">
      <c r="B2367" s="232"/>
      <c r="C2367" s="233"/>
      <c r="D2367" s="207" t="s">
        <v>184</v>
      </c>
      <c r="E2367" s="234" t="s">
        <v>1</v>
      </c>
      <c r="F2367" s="235" t="s">
        <v>290</v>
      </c>
      <c r="G2367" s="233"/>
      <c r="H2367" s="236">
        <v>34.68</v>
      </c>
      <c r="I2367" s="237"/>
      <c r="J2367" s="233"/>
      <c r="K2367" s="233"/>
      <c r="L2367" s="238"/>
      <c r="M2367" s="239"/>
      <c r="N2367" s="240"/>
      <c r="O2367" s="240"/>
      <c r="P2367" s="240"/>
      <c r="Q2367" s="240"/>
      <c r="R2367" s="240"/>
      <c r="S2367" s="240"/>
      <c r="T2367" s="241"/>
      <c r="AT2367" s="242" t="s">
        <v>184</v>
      </c>
      <c r="AU2367" s="242" t="s">
        <v>85</v>
      </c>
      <c r="AV2367" s="15" t="s">
        <v>176</v>
      </c>
      <c r="AW2367" s="15" t="s">
        <v>34</v>
      </c>
      <c r="AX2367" s="15" t="s">
        <v>76</v>
      </c>
      <c r="AY2367" s="242" t="s">
        <v>175</v>
      </c>
    </row>
    <row r="2368" spans="2:51" s="13" customFormat="1" ht="11.25">
      <c r="B2368" s="205"/>
      <c r="C2368" s="206"/>
      <c r="D2368" s="207" t="s">
        <v>184</v>
      </c>
      <c r="E2368" s="208" t="s">
        <v>1</v>
      </c>
      <c r="F2368" s="209" t="s">
        <v>386</v>
      </c>
      <c r="G2368" s="206"/>
      <c r="H2368" s="208" t="s">
        <v>1</v>
      </c>
      <c r="I2368" s="210"/>
      <c r="J2368" s="206"/>
      <c r="K2368" s="206"/>
      <c r="L2368" s="211"/>
      <c r="M2368" s="212"/>
      <c r="N2368" s="213"/>
      <c r="O2368" s="213"/>
      <c r="P2368" s="213"/>
      <c r="Q2368" s="213"/>
      <c r="R2368" s="213"/>
      <c r="S2368" s="213"/>
      <c r="T2368" s="214"/>
      <c r="AT2368" s="215" t="s">
        <v>184</v>
      </c>
      <c r="AU2368" s="215" t="s">
        <v>85</v>
      </c>
      <c r="AV2368" s="13" t="s">
        <v>83</v>
      </c>
      <c r="AW2368" s="13" t="s">
        <v>34</v>
      </c>
      <c r="AX2368" s="13" t="s">
        <v>76</v>
      </c>
      <c r="AY2368" s="215" t="s">
        <v>175</v>
      </c>
    </row>
    <row r="2369" spans="2:51" s="14" customFormat="1" ht="11.25">
      <c r="B2369" s="216"/>
      <c r="C2369" s="217"/>
      <c r="D2369" s="207" t="s">
        <v>184</v>
      </c>
      <c r="E2369" s="218" t="s">
        <v>1</v>
      </c>
      <c r="F2369" s="219" t="s">
        <v>463</v>
      </c>
      <c r="G2369" s="217"/>
      <c r="H2369" s="220">
        <v>5.1999999999999993</v>
      </c>
      <c r="I2369" s="221"/>
      <c r="J2369" s="217"/>
      <c r="K2369" s="217"/>
      <c r="L2369" s="222"/>
      <c r="M2369" s="223"/>
      <c r="N2369" s="224"/>
      <c r="O2369" s="224"/>
      <c r="P2369" s="224"/>
      <c r="Q2369" s="224"/>
      <c r="R2369" s="224"/>
      <c r="S2369" s="224"/>
      <c r="T2369" s="225"/>
      <c r="AT2369" s="226" t="s">
        <v>184</v>
      </c>
      <c r="AU2369" s="226" t="s">
        <v>85</v>
      </c>
      <c r="AV2369" s="14" t="s">
        <v>85</v>
      </c>
      <c r="AW2369" s="14" t="s">
        <v>34</v>
      </c>
      <c r="AX2369" s="14" t="s">
        <v>76</v>
      </c>
      <c r="AY2369" s="226" t="s">
        <v>175</v>
      </c>
    </row>
    <row r="2370" spans="2:51" s="15" customFormat="1" ht="11.25">
      <c r="B2370" s="232"/>
      <c r="C2370" s="233"/>
      <c r="D2370" s="207" t="s">
        <v>184</v>
      </c>
      <c r="E2370" s="234" t="s">
        <v>1</v>
      </c>
      <c r="F2370" s="235" t="s">
        <v>290</v>
      </c>
      <c r="G2370" s="233"/>
      <c r="H2370" s="236">
        <v>5.1999999999999993</v>
      </c>
      <c r="I2370" s="237"/>
      <c r="J2370" s="233"/>
      <c r="K2370" s="233"/>
      <c r="L2370" s="238"/>
      <c r="M2370" s="239"/>
      <c r="N2370" s="240"/>
      <c r="O2370" s="240"/>
      <c r="P2370" s="240"/>
      <c r="Q2370" s="240"/>
      <c r="R2370" s="240"/>
      <c r="S2370" s="240"/>
      <c r="T2370" s="241"/>
      <c r="AT2370" s="242" t="s">
        <v>184</v>
      </c>
      <c r="AU2370" s="242" t="s">
        <v>85</v>
      </c>
      <c r="AV2370" s="15" t="s">
        <v>176</v>
      </c>
      <c r="AW2370" s="15" t="s">
        <v>34</v>
      </c>
      <c r="AX2370" s="15" t="s">
        <v>76</v>
      </c>
      <c r="AY2370" s="242" t="s">
        <v>175</v>
      </c>
    </row>
    <row r="2371" spans="2:51" s="13" customFormat="1" ht="11.25">
      <c r="B2371" s="205"/>
      <c r="C2371" s="206"/>
      <c r="D2371" s="207" t="s">
        <v>184</v>
      </c>
      <c r="E2371" s="208" t="s">
        <v>1</v>
      </c>
      <c r="F2371" s="209" t="s">
        <v>464</v>
      </c>
      <c r="G2371" s="206"/>
      <c r="H2371" s="208" t="s">
        <v>1</v>
      </c>
      <c r="I2371" s="210"/>
      <c r="J2371" s="206"/>
      <c r="K2371" s="206"/>
      <c r="L2371" s="211"/>
      <c r="M2371" s="212"/>
      <c r="N2371" s="213"/>
      <c r="O2371" s="213"/>
      <c r="P2371" s="213"/>
      <c r="Q2371" s="213"/>
      <c r="R2371" s="213"/>
      <c r="S2371" s="213"/>
      <c r="T2371" s="214"/>
      <c r="AT2371" s="215" t="s">
        <v>184</v>
      </c>
      <c r="AU2371" s="215" t="s">
        <v>85</v>
      </c>
      <c r="AV2371" s="13" t="s">
        <v>83</v>
      </c>
      <c r="AW2371" s="13" t="s">
        <v>34</v>
      </c>
      <c r="AX2371" s="13" t="s">
        <v>76</v>
      </c>
      <c r="AY2371" s="215" t="s">
        <v>175</v>
      </c>
    </row>
    <row r="2372" spans="2:51" s="14" customFormat="1" ht="11.25">
      <c r="B2372" s="216"/>
      <c r="C2372" s="217"/>
      <c r="D2372" s="207" t="s">
        <v>184</v>
      </c>
      <c r="E2372" s="218" t="s">
        <v>1</v>
      </c>
      <c r="F2372" s="219" t="s">
        <v>465</v>
      </c>
      <c r="G2372" s="217"/>
      <c r="H2372" s="220">
        <v>17.86</v>
      </c>
      <c r="I2372" s="221"/>
      <c r="J2372" s="217"/>
      <c r="K2372" s="217"/>
      <c r="L2372" s="222"/>
      <c r="M2372" s="223"/>
      <c r="N2372" s="224"/>
      <c r="O2372" s="224"/>
      <c r="P2372" s="224"/>
      <c r="Q2372" s="224"/>
      <c r="R2372" s="224"/>
      <c r="S2372" s="224"/>
      <c r="T2372" s="225"/>
      <c r="AT2372" s="226" t="s">
        <v>184</v>
      </c>
      <c r="AU2372" s="226" t="s">
        <v>85</v>
      </c>
      <c r="AV2372" s="14" t="s">
        <v>85</v>
      </c>
      <c r="AW2372" s="14" t="s">
        <v>34</v>
      </c>
      <c r="AX2372" s="14" t="s">
        <v>76</v>
      </c>
      <c r="AY2372" s="226" t="s">
        <v>175</v>
      </c>
    </row>
    <row r="2373" spans="2:51" s="14" customFormat="1" ht="11.25">
      <c r="B2373" s="216"/>
      <c r="C2373" s="217"/>
      <c r="D2373" s="207" t="s">
        <v>184</v>
      </c>
      <c r="E2373" s="218" t="s">
        <v>1</v>
      </c>
      <c r="F2373" s="219" t="s">
        <v>466</v>
      </c>
      <c r="G2373" s="217"/>
      <c r="H2373" s="220">
        <v>12.030000000000001</v>
      </c>
      <c r="I2373" s="221"/>
      <c r="J2373" s="217"/>
      <c r="K2373" s="217"/>
      <c r="L2373" s="222"/>
      <c r="M2373" s="223"/>
      <c r="N2373" s="224"/>
      <c r="O2373" s="224"/>
      <c r="P2373" s="224"/>
      <c r="Q2373" s="224"/>
      <c r="R2373" s="224"/>
      <c r="S2373" s="224"/>
      <c r="T2373" s="225"/>
      <c r="AT2373" s="226" t="s">
        <v>184</v>
      </c>
      <c r="AU2373" s="226" t="s">
        <v>85</v>
      </c>
      <c r="AV2373" s="14" t="s">
        <v>85</v>
      </c>
      <c r="AW2373" s="14" t="s">
        <v>34</v>
      </c>
      <c r="AX2373" s="14" t="s">
        <v>76</v>
      </c>
      <c r="AY2373" s="226" t="s">
        <v>175</v>
      </c>
    </row>
    <row r="2374" spans="2:51" s="15" customFormat="1" ht="11.25">
      <c r="B2374" s="232"/>
      <c r="C2374" s="233"/>
      <c r="D2374" s="207" t="s">
        <v>184</v>
      </c>
      <c r="E2374" s="234" t="s">
        <v>1</v>
      </c>
      <c r="F2374" s="235" t="s">
        <v>290</v>
      </c>
      <c r="G2374" s="233"/>
      <c r="H2374" s="236">
        <v>29.89</v>
      </c>
      <c r="I2374" s="237"/>
      <c r="J2374" s="233"/>
      <c r="K2374" s="233"/>
      <c r="L2374" s="238"/>
      <c r="M2374" s="239"/>
      <c r="N2374" s="240"/>
      <c r="O2374" s="240"/>
      <c r="P2374" s="240"/>
      <c r="Q2374" s="240"/>
      <c r="R2374" s="240"/>
      <c r="S2374" s="240"/>
      <c r="T2374" s="241"/>
      <c r="AT2374" s="242" t="s">
        <v>184</v>
      </c>
      <c r="AU2374" s="242" t="s">
        <v>85</v>
      </c>
      <c r="AV2374" s="15" t="s">
        <v>176</v>
      </c>
      <c r="AW2374" s="15" t="s">
        <v>34</v>
      </c>
      <c r="AX2374" s="15" t="s">
        <v>76</v>
      </c>
      <c r="AY2374" s="242" t="s">
        <v>175</v>
      </c>
    </row>
    <row r="2375" spans="2:51" s="13" customFormat="1" ht="11.25">
      <c r="B2375" s="205"/>
      <c r="C2375" s="206"/>
      <c r="D2375" s="207" t="s">
        <v>184</v>
      </c>
      <c r="E2375" s="208" t="s">
        <v>1</v>
      </c>
      <c r="F2375" s="209" t="s">
        <v>389</v>
      </c>
      <c r="G2375" s="206"/>
      <c r="H2375" s="208" t="s">
        <v>1</v>
      </c>
      <c r="I2375" s="210"/>
      <c r="J2375" s="206"/>
      <c r="K2375" s="206"/>
      <c r="L2375" s="211"/>
      <c r="M2375" s="212"/>
      <c r="N2375" s="213"/>
      <c r="O2375" s="213"/>
      <c r="P2375" s="213"/>
      <c r="Q2375" s="213"/>
      <c r="R2375" s="213"/>
      <c r="S2375" s="213"/>
      <c r="T2375" s="214"/>
      <c r="AT2375" s="215" t="s">
        <v>184</v>
      </c>
      <c r="AU2375" s="215" t="s">
        <v>85</v>
      </c>
      <c r="AV2375" s="13" t="s">
        <v>83</v>
      </c>
      <c r="AW2375" s="13" t="s">
        <v>34</v>
      </c>
      <c r="AX2375" s="13" t="s">
        <v>76</v>
      </c>
      <c r="AY2375" s="215" t="s">
        <v>175</v>
      </c>
    </row>
    <row r="2376" spans="2:51" s="14" customFormat="1" ht="11.25">
      <c r="B2376" s="216"/>
      <c r="C2376" s="217"/>
      <c r="D2376" s="207" t="s">
        <v>184</v>
      </c>
      <c r="E2376" s="218" t="s">
        <v>1</v>
      </c>
      <c r="F2376" s="219" t="s">
        <v>2086</v>
      </c>
      <c r="G2376" s="217"/>
      <c r="H2376" s="220">
        <v>25.84</v>
      </c>
      <c r="I2376" s="221"/>
      <c r="J2376" s="217"/>
      <c r="K2376" s="217"/>
      <c r="L2376" s="222"/>
      <c r="M2376" s="223"/>
      <c r="N2376" s="224"/>
      <c r="O2376" s="224"/>
      <c r="P2376" s="224"/>
      <c r="Q2376" s="224"/>
      <c r="R2376" s="224"/>
      <c r="S2376" s="224"/>
      <c r="T2376" s="225"/>
      <c r="AT2376" s="226" t="s">
        <v>184</v>
      </c>
      <c r="AU2376" s="226" t="s">
        <v>85</v>
      </c>
      <c r="AV2376" s="14" t="s">
        <v>85</v>
      </c>
      <c r="AW2376" s="14" t="s">
        <v>34</v>
      </c>
      <c r="AX2376" s="14" t="s">
        <v>76</v>
      </c>
      <c r="AY2376" s="226" t="s">
        <v>175</v>
      </c>
    </row>
    <row r="2377" spans="2:51" s="14" customFormat="1" ht="11.25">
      <c r="B2377" s="216"/>
      <c r="C2377" s="217"/>
      <c r="D2377" s="207" t="s">
        <v>184</v>
      </c>
      <c r="E2377" s="218" t="s">
        <v>1</v>
      </c>
      <c r="F2377" s="219" t="s">
        <v>468</v>
      </c>
      <c r="G2377" s="217"/>
      <c r="H2377" s="220">
        <v>16.62</v>
      </c>
      <c r="I2377" s="221"/>
      <c r="J2377" s="217"/>
      <c r="K2377" s="217"/>
      <c r="L2377" s="222"/>
      <c r="M2377" s="223"/>
      <c r="N2377" s="224"/>
      <c r="O2377" s="224"/>
      <c r="P2377" s="224"/>
      <c r="Q2377" s="224"/>
      <c r="R2377" s="224"/>
      <c r="S2377" s="224"/>
      <c r="T2377" s="225"/>
      <c r="AT2377" s="226" t="s">
        <v>184</v>
      </c>
      <c r="AU2377" s="226" t="s">
        <v>85</v>
      </c>
      <c r="AV2377" s="14" t="s">
        <v>85</v>
      </c>
      <c r="AW2377" s="14" t="s">
        <v>34</v>
      </c>
      <c r="AX2377" s="14" t="s">
        <v>76</v>
      </c>
      <c r="AY2377" s="226" t="s">
        <v>175</v>
      </c>
    </row>
    <row r="2378" spans="2:51" s="15" customFormat="1" ht="11.25">
      <c r="B2378" s="232"/>
      <c r="C2378" s="233"/>
      <c r="D2378" s="207" t="s">
        <v>184</v>
      </c>
      <c r="E2378" s="234" t="s">
        <v>1</v>
      </c>
      <c r="F2378" s="235" t="s">
        <v>290</v>
      </c>
      <c r="G2378" s="233"/>
      <c r="H2378" s="236">
        <v>42.46</v>
      </c>
      <c r="I2378" s="237"/>
      <c r="J2378" s="233"/>
      <c r="K2378" s="233"/>
      <c r="L2378" s="238"/>
      <c r="M2378" s="239"/>
      <c r="N2378" s="240"/>
      <c r="O2378" s="240"/>
      <c r="P2378" s="240"/>
      <c r="Q2378" s="240"/>
      <c r="R2378" s="240"/>
      <c r="S2378" s="240"/>
      <c r="T2378" s="241"/>
      <c r="AT2378" s="242" t="s">
        <v>184</v>
      </c>
      <c r="AU2378" s="242" t="s">
        <v>85</v>
      </c>
      <c r="AV2378" s="15" t="s">
        <v>176</v>
      </c>
      <c r="AW2378" s="15" t="s">
        <v>34</v>
      </c>
      <c r="AX2378" s="15" t="s">
        <v>76</v>
      </c>
      <c r="AY2378" s="242" t="s">
        <v>175</v>
      </c>
    </row>
    <row r="2379" spans="2:51" s="13" customFormat="1" ht="11.25">
      <c r="B2379" s="205"/>
      <c r="C2379" s="206"/>
      <c r="D2379" s="207" t="s">
        <v>184</v>
      </c>
      <c r="E2379" s="208" t="s">
        <v>1</v>
      </c>
      <c r="F2379" s="209" t="s">
        <v>2002</v>
      </c>
      <c r="G2379" s="206"/>
      <c r="H2379" s="208" t="s">
        <v>1</v>
      </c>
      <c r="I2379" s="210"/>
      <c r="J2379" s="206"/>
      <c r="K2379" s="206"/>
      <c r="L2379" s="211"/>
      <c r="M2379" s="212"/>
      <c r="N2379" s="213"/>
      <c r="O2379" s="213"/>
      <c r="P2379" s="213"/>
      <c r="Q2379" s="213"/>
      <c r="R2379" s="213"/>
      <c r="S2379" s="213"/>
      <c r="T2379" s="214"/>
      <c r="AT2379" s="215" t="s">
        <v>184</v>
      </c>
      <c r="AU2379" s="215" t="s">
        <v>85</v>
      </c>
      <c r="AV2379" s="13" t="s">
        <v>83</v>
      </c>
      <c r="AW2379" s="13" t="s">
        <v>34</v>
      </c>
      <c r="AX2379" s="13" t="s">
        <v>76</v>
      </c>
      <c r="AY2379" s="215" t="s">
        <v>175</v>
      </c>
    </row>
    <row r="2380" spans="2:51" s="14" customFormat="1" ht="11.25">
      <c r="B2380" s="216"/>
      <c r="C2380" s="217"/>
      <c r="D2380" s="207" t="s">
        <v>184</v>
      </c>
      <c r="E2380" s="218" t="s">
        <v>1</v>
      </c>
      <c r="F2380" s="219" t="s">
        <v>2087</v>
      </c>
      <c r="G2380" s="217"/>
      <c r="H2380" s="220">
        <v>19.43</v>
      </c>
      <c r="I2380" s="221"/>
      <c r="J2380" s="217"/>
      <c r="K2380" s="217"/>
      <c r="L2380" s="222"/>
      <c r="M2380" s="223"/>
      <c r="N2380" s="224"/>
      <c r="O2380" s="224"/>
      <c r="P2380" s="224"/>
      <c r="Q2380" s="224"/>
      <c r="R2380" s="224"/>
      <c r="S2380" s="224"/>
      <c r="T2380" s="225"/>
      <c r="AT2380" s="226" t="s">
        <v>184</v>
      </c>
      <c r="AU2380" s="226" t="s">
        <v>85</v>
      </c>
      <c r="AV2380" s="14" t="s">
        <v>85</v>
      </c>
      <c r="AW2380" s="14" t="s">
        <v>34</v>
      </c>
      <c r="AX2380" s="14" t="s">
        <v>76</v>
      </c>
      <c r="AY2380" s="226" t="s">
        <v>175</v>
      </c>
    </row>
    <row r="2381" spans="2:51" s="14" customFormat="1" ht="11.25">
      <c r="B2381" s="216"/>
      <c r="C2381" s="217"/>
      <c r="D2381" s="207" t="s">
        <v>184</v>
      </c>
      <c r="E2381" s="218" t="s">
        <v>1</v>
      </c>
      <c r="F2381" s="219" t="s">
        <v>2088</v>
      </c>
      <c r="G2381" s="217"/>
      <c r="H2381" s="220">
        <v>16.96</v>
      </c>
      <c r="I2381" s="221"/>
      <c r="J2381" s="217"/>
      <c r="K2381" s="217"/>
      <c r="L2381" s="222"/>
      <c r="M2381" s="223"/>
      <c r="N2381" s="224"/>
      <c r="O2381" s="224"/>
      <c r="P2381" s="224"/>
      <c r="Q2381" s="224"/>
      <c r="R2381" s="224"/>
      <c r="S2381" s="224"/>
      <c r="T2381" s="225"/>
      <c r="AT2381" s="226" t="s">
        <v>184</v>
      </c>
      <c r="AU2381" s="226" t="s">
        <v>85</v>
      </c>
      <c r="AV2381" s="14" t="s">
        <v>85</v>
      </c>
      <c r="AW2381" s="14" t="s">
        <v>34</v>
      </c>
      <c r="AX2381" s="14" t="s">
        <v>76</v>
      </c>
      <c r="AY2381" s="226" t="s">
        <v>175</v>
      </c>
    </row>
    <row r="2382" spans="2:51" s="15" customFormat="1" ht="11.25">
      <c r="B2382" s="232"/>
      <c r="C2382" s="233"/>
      <c r="D2382" s="207" t="s">
        <v>184</v>
      </c>
      <c r="E2382" s="234" t="s">
        <v>1</v>
      </c>
      <c r="F2382" s="235" t="s">
        <v>290</v>
      </c>
      <c r="G2382" s="233"/>
      <c r="H2382" s="236">
        <v>36.39</v>
      </c>
      <c r="I2382" s="237"/>
      <c r="J2382" s="233"/>
      <c r="K2382" s="233"/>
      <c r="L2382" s="238"/>
      <c r="M2382" s="239"/>
      <c r="N2382" s="240"/>
      <c r="O2382" s="240"/>
      <c r="P2382" s="240"/>
      <c r="Q2382" s="240"/>
      <c r="R2382" s="240"/>
      <c r="S2382" s="240"/>
      <c r="T2382" s="241"/>
      <c r="AT2382" s="242" t="s">
        <v>184</v>
      </c>
      <c r="AU2382" s="242" t="s">
        <v>85</v>
      </c>
      <c r="AV2382" s="15" t="s">
        <v>176</v>
      </c>
      <c r="AW2382" s="15" t="s">
        <v>34</v>
      </c>
      <c r="AX2382" s="15" t="s">
        <v>76</v>
      </c>
      <c r="AY2382" s="242" t="s">
        <v>175</v>
      </c>
    </row>
    <row r="2383" spans="2:51" s="13" customFormat="1" ht="11.25">
      <c r="B2383" s="205"/>
      <c r="C2383" s="206"/>
      <c r="D2383" s="207" t="s">
        <v>184</v>
      </c>
      <c r="E2383" s="208" t="s">
        <v>1</v>
      </c>
      <c r="F2383" s="209" t="s">
        <v>392</v>
      </c>
      <c r="G2383" s="206"/>
      <c r="H2383" s="208" t="s">
        <v>1</v>
      </c>
      <c r="I2383" s="210"/>
      <c r="J2383" s="206"/>
      <c r="K2383" s="206"/>
      <c r="L2383" s="211"/>
      <c r="M2383" s="212"/>
      <c r="N2383" s="213"/>
      <c r="O2383" s="213"/>
      <c r="P2383" s="213"/>
      <c r="Q2383" s="213"/>
      <c r="R2383" s="213"/>
      <c r="S2383" s="213"/>
      <c r="T2383" s="214"/>
      <c r="AT2383" s="215" t="s">
        <v>184</v>
      </c>
      <c r="AU2383" s="215" t="s">
        <v>85</v>
      </c>
      <c r="AV2383" s="13" t="s">
        <v>83</v>
      </c>
      <c r="AW2383" s="13" t="s">
        <v>34</v>
      </c>
      <c r="AX2383" s="13" t="s">
        <v>76</v>
      </c>
      <c r="AY2383" s="215" t="s">
        <v>175</v>
      </c>
    </row>
    <row r="2384" spans="2:51" s="14" customFormat="1" ht="11.25">
      <c r="B2384" s="216"/>
      <c r="C2384" s="217"/>
      <c r="D2384" s="207" t="s">
        <v>184</v>
      </c>
      <c r="E2384" s="218" t="s">
        <v>1</v>
      </c>
      <c r="F2384" s="219" t="s">
        <v>469</v>
      </c>
      <c r="G2384" s="217"/>
      <c r="H2384" s="220">
        <v>4.92</v>
      </c>
      <c r="I2384" s="221"/>
      <c r="J2384" s="217"/>
      <c r="K2384" s="217"/>
      <c r="L2384" s="222"/>
      <c r="M2384" s="223"/>
      <c r="N2384" s="224"/>
      <c r="O2384" s="224"/>
      <c r="P2384" s="224"/>
      <c r="Q2384" s="224"/>
      <c r="R2384" s="224"/>
      <c r="S2384" s="224"/>
      <c r="T2384" s="225"/>
      <c r="AT2384" s="226" t="s">
        <v>184</v>
      </c>
      <c r="AU2384" s="226" t="s">
        <v>85</v>
      </c>
      <c r="AV2384" s="14" t="s">
        <v>85</v>
      </c>
      <c r="AW2384" s="14" t="s">
        <v>34</v>
      </c>
      <c r="AX2384" s="14" t="s">
        <v>76</v>
      </c>
      <c r="AY2384" s="226" t="s">
        <v>175</v>
      </c>
    </row>
    <row r="2385" spans="1:65" s="15" customFormat="1" ht="11.25">
      <c r="B2385" s="232"/>
      <c r="C2385" s="233"/>
      <c r="D2385" s="207" t="s">
        <v>184</v>
      </c>
      <c r="E2385" s="234" t="s">
        <v>1</v>
      </c>
      <c r="F2385" s="235" t="s">
        <v>290</v>
      </c>
      <c r="G2385" s="233"/>
      <c r="H2385" s="236">
        <v>4.92</v>
      </c>
      <c r="I2385" s="237"/>
      <c r="J2385" s="233"/>
      <c r="K2385" s="233"/>
      <c r="L2385" s="238"/>
      <c r="M2385" s="239"/>
      <c r="N2385" s="240"/>
      <c r="O2385" s="240"/>
      <c r="P2385" s="240"/>
      <c r="Q2385" s="240"/>
      <c r="R2385" s="240"/>
      <c r="S2385" s="240"/>
      <c r="T2385" s="241"/>
      <c r="AT2385" s="242" t="s">
        <v>184</v>
      </c>
      <c r="AU2385" s="242" t="s">
        <v>85</v>
      </c>
      <c r="AV2385" s="15" t="s">
        <v>176</v>
      </c>
      <c r="AW2385" s="15" t="s">
        <v>34</v>
      </c>
      <c r="AX2385" s="15" t="s">
        <v>76</v>
      </c>
      <c r="AY2385" s="242" t="s">
        <v>175</v>
      </c>
    </row>
    <row r="2386" spans="1:65" s="16" customFormat="1" ht="11.25">
      <c r="B2386" s="243"/>
      <c r="C2386" s="244"/>
      <c r="D2386" s="207" t="s">
        <v>184</v>
      </c>
      <c r="E2386" s="245" t="s">
        <v>1</v>
      </c>
      <c r="F2386" s="246" t="s">
        <v>291</v>
      </c>
      <c r="G2386" s="244"/>
      <c r="H2386" s="247">
        <v>205.3</v>
      </c>
      <c r="I2386" s="248"/>
      <c r="J2386" s="244"/>
      <c r="K2386" s="244"/>
      <c r="L2386" s="249"/>
      <c r="M2386" s="250"/>
      <c r="N2386" s="251"/>
      <c r="O2386" s="251"/>
      <c r="P2386" s="251"/>
      <c r="Q2386" s="251"/>
      <c r="R2386" s="251"/>
      <c r="S2386" s="251"/>
      <c r="T2386" s="252"/>
      <c r="AT2386" s="253" t="s">
        <v>184</v>
      </c>
      <c r="AU2386" s="253" t="s">
        <v>85</v>
      </c>
      <c r="AV2386" s="16" t="s">
        <v>182</v>
      </c>
      <c r="AW2386" s="16" t="s">
        <v>34</v>
      </c>
      <c r="AX2386" s="16" t="s">
        <v>83</v>
      </c>
      <c r="AY2386" s="253" t="s">
        <v>175</v>
      </c>
    </row>
    <row r="2387" spans="1:65" s="14" customFormat="1" ht="11.25">
      <c r="B2387" s="216"/>
      <c r="C2387" s="217"/>
      <c r="D2387" s="207" t="s">
        <v>184</v>
      </c>
      <c r="E2387" s="217"/>
      <c r="F2387" s="219" t="s">
        <v>2110</v>
      </c>
      <c r="G2387" s="217"/>
      <c r="H2387" s="220">
        <v>209.40600000000001</v>
      </c>
      <c r="I2387" s="221"/>
      <c r="J2387" s="217"/>
      <c r="K2387" s="217"/>
      <c r="L2387" s="222"/>
      <c r="M2387" s="223"/>
      <c r="N2387" s="224"/>
      <c r="O2387" s="224"/>
      <c r="P2387" s="224"/>
      <c r="Q2387" s="224"/>
      <c r="R2387" s="224"/>
      <c r="S2387" s="224"/>
      <c r="T2387" s="225"/>
      <c r="AT2387" s="226" t="s">
        <v>184</v>
      </c>
      <c r="AU2387" s="226" t="s">
        <v>85</v>
      </c>
      <c r="AV2387" s="14" t="s">
        <v>85</v>
      </c>
      <c r="AW2387" s="14" t="s">
        <v>4</v>
      </c>
      <c r="AX2387" s="14" t="s">
        <v>83</v>
      </c>
      <c r="AY2387" s="226" t="s">
        <v>175</v>
      </c>
    </row>
    <row r="2388" spans="1:65" s="2" customFormat="1" ht="16.5" customHeight="1">
      <c r="A2388" s="35"/>
      <c r="B2388" s="36"/>
      <c r="C2388" s="254" t="s">
        <v>2111</v>
      </c>
      <c r="D2388" s="254" t="s">
        <v>539</v>
      </c>
      <c r="E2388" s="255" t="s">
        <v>2112</v>
      </c>
      <c r="F2388" s="256" t="s">
        <v>2113</v>
      </c>
      <c r="G2388" s="257" t="s">
        <v>251</v>
      </c>
      <c r="H2388" s="258">
        <v>209.40600000000001</v>
      </c>
      <c r="I2388" s="259"/>
      <c r="J2388" s="260">
        <f>ROUND(I2388*H2388,2)</f>
        <v>0</v>
      </c>
      <c r="K2388" s="256" t="s">
        <v>224</v>
      </c>
      <c r="L2388" s="261"/>
      <c r="M2388" s="262" t="s">
        <v>1</v>
      </c>
      <c r="N2388" s="263" t="s">
        <v>41</v>
      </c>
      <c r="O2388" s="72"/>
      <c r="P2388" s="201">
        <f>O2388*H2388</f>
        <v>0</v>
      </c>
      <c r="Q2388" s="201">
        <v>2.7E-4</v>
      </c>
      <c r="R2388" s="201">
        <f>Q2388*H2388</f>
        <v>5.6539620000000006E-2</v>
      </c>
      <c r="S2388" s="201">
        <v>0</v>
      </c>
      <c r="T2388" s="202">
        <f>S2388*H2388</f>
        <v>0</v>
      </c>
      <c r="U2388" s="35"/>
      <c r="V2388" s="35"/>
      <c r="W2388" s="35"/>
      <c r="X2388" s="35"/>
      <c r="Y2388" s="35"/>
      <c r="Z2388" s="35"/>
      <c r="AA2388" s="35"/>
      <c r="AB2388" s="35"/>
      <c r="AC2388" s="35"/>
      <c r="AD2388" s="35"/>
      <c r="AE2388" s="35"/>
      <c r="AR2388" s="203" t="s">
        <v>532</v>
      </c>
      <c r="AT2388" s="203" t="s">
        <v>539</v>
      </c>
      <c r="AU2388" s="203" t="s">
        <v>85</v>
      </c>
      <c r="AY2388" s="18" t="s">
        <v>175</v>
      </c>
      <c r="BE2388" s="204">
        <f>IF(N2388="základní",J2388,0)</f>
        <v>0</v>
      </c>
      <c r="BF2388" s="204">
        <f>IF(N2388="snížená",J2388,0)</f>
        <v>0</v>
      </c>
      <c r="BG2388" s="204">
        <f>IF(N2388="zákl. přenesená",J2388,0)</f>
        <v>0</v>
      </c>
      <c r="BH2388" s="204">
        <f>IF(N2388="sníž. přenesená",J2388,0)</f>
        <v>0</v>
      </c>
      <c r="BI2388" s="204">
        <f>IF(N2388="nulová",J2388,0)</f>
        <v>0</v>
      </c>
      <c r="BJ2388" s="18" t="s">
        <v>83</v>
      </c>
      <c r="BK2388" s="204">
        <f>ROUND(I2388*H2388,2)</f>
        <v>0</v>
      </c>
      <c r="BL2388" s="18" t="s">
        <v>309</v>
      </c>
      <c r="BM2388" s="203" t="s">
        <v>2114</v>
      </c>
    </row>
    <row r="2389" spans="1:65" s="13" customFormat="1" ht="22.5">
      <c r="B2389" s="205"/>
      <c r="C2389" s="206"/>
      <c r="D2389" s="207" t="s">
        <v>184</v>
      </c>
      <c r="E2389" s="208" t="s">
        <v>1</v>
      </c>
      <c r="F2389" s="209" t="s">
        <v>206</v>
      </c>
      <c r="G2389" s="206"/>
      <c r="H2389" s="208" t="s">
        <v>1</v>
      </c>
      <c r="I2389" s="210"/>
      <c r="J2389" s="206"/>
      <c r="K2389" s="206"/>
      <c r="L2389" s="211"/>
      <c r="M2389" s="212"/>
      <c r="N2389" s="213"/>
      <c r="O2389" s="213"/>
      <c r="P2389" s="213"/>
      <c r="Q2389" s="213"/>
      <c r="R2389" s="213"/>
      <c r="S2389" s="213"/>
      <c r="T2389" s="214"/>
      <c r="AT2389" s="215" t="s">
        <v>184</v>
      </c>
      <c r="AU2389" s="215" t="s">
        <v>85</v>
      </c>
      <c r="AV2389" s="13" t="s">
        <v>83</v>
      </c>
      <c r="AW2389" s="13" t="s">
        <v>34</v>
      </c>
      <c r="AX2389" s="13" t="s">
        <v>76</v>
      </c>
      <c r="AY2389" s="215" t="s">
        <v>175</v>
      </c>
    </row>
    <row r="2390" spans="1:65" s="13" customFormat="1" ht="11.25">
      <c r="B2390" s="205"/>
      <c r="C2390" s="206"/>
      <c r="D2390" s="207" t="s">
        <v>184</v>
      </c>
      <c r="E2390" s="208" t="s">
        <v>1</v>
      </c>
      <c r="F2390" s="209" t="s">
        <v>280</v>
      </c>
      <c r="G2390" s="206"/>
      <c r="H2390" s="208" t="s">
        <v>1</v>
      </c>
      <c r="I2390" s="210"/>
      <c r="J2390" s="206"/>
      <c r="K2390" s="206"/>
      <c r="L2390" s="211"/>
      <c r="M2390" s="212"/>
      <c r="N2390" s="213"/>
      <c r="O2390" s="213"/>
      <c r="P2390" s="213"/>
      <c r="Q2390" s="213"/>
      <c r="R2390" s="213"/>
      <c r="S2390" s="213"/>
      <c r="T2390" s="214"/>
      <c r="AT2390" s="215" t="s">
        <v>184</v>
      </c>
      <c r="AU2390" s="215" t="s">
        <v>85</v>
      </c>
      <c r="AV2390" s="13" t="s">
        <v>83</v>
      </c>
      <c r="AW2390" s="13" t="s">
        <v>34</v>
      </c>
      <c r="AX2390" s="13" t="s">
        <v>76</v>
      </c>
      <c r="AY2390" s="215" t="s">
        <v>175</v>
      </c>
    </row>
    <row r="2391" spans="1:65" s="13" customFormat="1" ht="11.25">
      <c r="B2391" s="205"/>
      <c r="C2391" s="206"/>
      <c r="D2391" s="207" t="s">
        <v>184</v>
      </c>
      <c r="E2391" s="208" t="s">
        <v>1</v>
      </c>
      <c r="F2391" s="209" t="s">
        <v>187</v>
      </c>
      <c r="G2391" s="206"/>
      <c r="H2391" s="208" t="s">
        <v>1</v>
      </c>
      <c r="I2391" s="210"/>
      <c r="J2391" s="206"/>
      <c r="K2391" s="206"/>
      <c r="L2391" s="211"/>
      <c r="M2391" s="212"/>
      <c r="N2391" s="213"/>
      <c r="O2391" s="213"/>
      <c r="P2391" s="213"/>
      <c r="Q2391" s="213"/>
      <c r="R2391" s="213"/>
      <c r="S2391" s="213"/>
      <c r="T2391" s="214"/>
      <c r="AT2391" s="215" t="s">
        <v>184</v>
      </c>
      <c r="AU2391" s="215" t="s">
        <v>85</v>
      </c>
      <c r="AV2391" s="13" t="s">
        <v>83</v>
      </c>
      <c r="AW2391" s="13" t="s">
        <v>34</v>
      </c>
      <c r="AX2391" s="13" t="s">
        <v>76</v>
      </c>
      <c r="AY2391" s="215" t="s">
        <v>175</v>
      </c>
    </row>
    <row r="2392" spans="1:65" s="13" customFormat="1" ht="11.25">
      <c r="B2392" s="205"/>
      <c r="C2392" s="206"/>
      <c r="D2392" s="207" t="s">
        <v>184</v>
      </c>
      <c r="E2392" s="208" t="s">
        <v>1</v>
      </c>
      <c r="F2392" s="209" t="s">
        <v>454</v>
      </c>
      <c r="G2392" s="206"/>
      <c r="H2392" s="208" t="s">
        <v>1</v>
      </c>
      <c r="I2392" s="210"/>
      <c r="J2392" s="206"/>
      <c r="K2392" s="206"/>
      <c r="L2392" s="211"/>
      <c r="M2392" s="212"/>
      <c r="N2392" s="213"/>
      <c r="O2392" s="213"/>
      <c r="P2392" s="213"/>
      <c r="Q2392" s="213"/>
      <c r="R2392" s="213"/>
      <c r="S2392" s="213"/>
      <c r="T2392" s="214"/>
      <c r="AT2392" s="215" t="s">
        <v>184</v>
      </c>
      <c r="AU2392" s="215" t="s">
        <v>85</v>
      </c>
      <c r="AV2392" s="13" t="s">
        <v>83</v>
      </c>
      <c r="AW2392" s="13" t="s">
        <v>34</v>
      </c>
      <c r="AX2392" s="13" t="s">
        <v>76</v>
      </c>
      <c r="AY2392" s="215" t="s">
        <v>175</v>
      </c>
    </row>
    <row r="2393" spans="1:65" s="13" customFormat="1" ht="11.25">
      <c r="B2393" s="205"/>
      <c r="C2393" s="206"/>
      <c r="D2393" s="207" t="s">
        <v>184</v>
      </c>
      <c r="E2393" s="208" t="s">
        <v>1</v>
      </c>
      <c r="F2393" s="209" t="s">
        <v>376</v>
      </c>
      <c r="G2393" s="206"/>
      <c r="H2393" s="208" t="s">
        <v>1</v>
      </c>
      <c r="I2393" s="210"/>
      <c r="J2393" s="206"/>
      <c r="K2393" s="206"/>
      <c r="L2393" s="211"/>
      <c r="M2393" s="212"/>
      <c r="N2393" s="213"/>
      <c r="O2393" s="213"/>
      <c r="P2393" s="213"/>
      <c r="Q2393" s="213"/>
      <c r="R2393" s="213"/>
      <c r="S2393" s="213"/>
      <c r="T2393" s="214"/>
      <c r="AT2393" s="215" t="s">
        <v>184</v>
      </c>
      <c r="AU2393" s="215" t="s">
        <v>85</v>
      </c>
      <c r="AV2393" s="13" t="s">
        <v>83</v>
      </c>
      <c r="AW2393" s="13" t="s">
        <v>34</v>
      </c>
      <c r="AX2393" s="13" t="s">
        <v>76</v>
      </c>
      <c r="AY2393" s="215" t="s">
        <v>175</v>
      </c>
    </row>
    <row r="2394" spans="1:65" s="14" customFormat="1" ht="11.25">
      <c r="B2394" s="216"/>
      <c r="C2394" s="217"/>
      <c r="D2394" s="207" t="s">
        <v>184</v>
      </c>
      <c r="E2394" s="218" t="s">
        <v>1</v>
      </c>
      <c r="F2394" s="219" t="s">
        <v>2089</v>
      </c>
      <c r="G2394" s="217"/>
      <c r="H2394" s="220">
        <v>4.7799999999999994</v>
      </c>
      <c r="I2394" s="221"/>
      <c r="J2394" s="217"/>
      <c r="K2394" s="217"/>
      <c r="L2394" s="222"/>
      <c r="M2394" s="223"/>
      <c r="N2394" s="224"/>
      <c r="O2394" s="224"/>
      <c r="P2394" s="224"/>
      <c r="Q2394" s="224"/>
      <c r="R2394" s="224"/>
      <c r="S2394" s="224"/>
      <c r="T2394" s="225"/>
      <c r="AT2394" s="226" t="s">
        <v>184</v>
      </c>
      <c r="AU2394" s="226" t="s">
        <v>85</v>
      </c>
      <c r="AV2394" s="14" t="s">
        <v>85</v>
      </c>
      <c r="AW2394" s="14" t="s">
        <v>34</v>
      </c>
      <c r="AX2394" s="14" t="s">
        <v>76</v>
      </c>
      <c r="AY2394" s="226" t="s">
        <v>175</v>
      </c>
    </row>
    <row r="2395" spans="1:65" s="14" customFormat="1" ht="11.25">
      <c r="B2395" s="216"/>
      <c r="C2395" s="217"/>
      <c r="D2395" s="207" t="s">
        <v>184</v>
      </c>
      <c r="E2395" s="218" t="s">
        <v>1</v>
      </c>
      <c r="F2395" s="219" t="s">
        <v>456</v>
      </c>
      <c r="G2395" s="217"/>
      <c r="H2395" s="220">
        <v>11.82</v>
      </c>
      <c r="I2395" s="221"/>
      <c r="J2395" s="217"/>
      <c r="K2395" s="217"/>
      <c r="L2395" s="222"/>
      <c r="M2395" s="223"/>
      <c r="N2395" s="224"/>
      <c r="O2395" s="224"/>
      <c r="P2395" s="224"/>
      <c r="Q2395" s="224"/>
      <c r="R2395" s="224"/>
      <c r="S2395" s="224"/>
      <c r="T2395" s="225"/>
      <c r="AT2395" s="226" t="s">
        <v>184</v>
      </c>
      <c r="AU2395" s="226" t="s">
        <v>85</v>
      </c>
      <c r="AV2395" s="14" t="s">
        <v>85</v>
      </c>
      <c r="AW2395" s="14" t="s">
        <v>34</v>
      </c>
      <c r="AX2395" s="14" t="s">
        <v>76</v>
      </c>
      <c r="AY2395" s="226" t="s">
        <v>175</v>
      </c>
    </row>
    <row r="2396" spans="1:65" s="14" customFormat="1" ht="11.25">
      <c r="B2396" s="216"/>
      <c r="C2396" s="217"/>
      <c r="D2396" s="207" t="s">
        <v>184</v>
      </c>
      <c r="E2396" s="218" t="s">
        <v>1</v>
      </c>
      <c r="F2396" s="219" t="s">
        <v>457</v>
      </c>
      <c r="G2396" s="217"/>
      <c r="H2396" s="220">
        <v>15.23</v>
      </c>
      <c r="I2396" s="221"/>
      <c r="J2396" s="217"/>
      <c r="K2396" s="217"/>
      <c r="L2396" s="222"/>
      <c r="M2396" s="223"/>
      <c r="N2396" s="224"/>
      <c r="O2396" s="224"/>
      <c r="P2396" s="224"/>
      <c r="Q2396" s="224"/>
      <c r="R2396" s="224"/>
      <c r="S2396" s="224"/>
      <c r="T2396" s="225"/>
      <c r="AT2396" s="226" t="s">
        <v>184</v>
      </c>
      <c r="AU2396" s="226" t="s">
        <v>85</v>
      </c>
      <c r="AV2396" s="14" t="s">
        <v>85</v>
      </c>
      <c r="AW2396" s="14" t="s">
        <v>34</v>
      </c>
      <c r="AX2396" s="14" t="s">
        <v>76</v>
      </c>
      <c r="AY2396" s="226" t="s">
        <v>175</v>
      </c>
    </row>
    <row r="2397" spans="1:65" s="14" customFormat="1" ht="11.25">
      <c r="B2397" s="216"/>
      <c r="C2397" s="217"/>
      <c r="D2397" s="207" t="s">
        <v>184</v>
      </c>
      <c r="E2397" s="218" t="s">
        <v>1</v>
      </c>
      <c r="F2397" s="219" t="s">
        <v>458</v>
      </c>
      <c r="G2397" s="217"/>
      <c r="H2397" s="220">
        <v>5.62</v>
      </c>
      <c r="I2397" s="221"/>
      <c r="J2397" s="217"/>
      <c r="K2397" s="217"/>
      <c r="L2397" s="222"/>
      <c r="M2397" s="223"/>
      <c r="N2397" s="224"/>
      <c r="O2397" s="224"/>
      <c r="P2397" s="224"/>
      <c r="Q2397" s="224"/>
      <c r="R2397" s="224"/>
      <c r="S2397" s="224"/>
      <c r="T2397" s="225"/>
      <c r="AT2397" s="226" t="s">
        <v>184</v>
      </c>
      <c r="AU2397" s="226" t="s">
        <v>85</v>
      </c>
      <c r="AV2397" s="14" t="s">
        <v>85</v>
      </c>
      <c r="AW2397" s="14" t="s">
        <v>34</v>
      </c>
      <c r="AX2397" s="14" t="s">
        <v>76</v>
      </c>
      <c r="AY2397" s="226" t="s">
        <v>175</v>
      </c>
    </row>
    <row r="2398" spans="1:65" s="14" customFormat="1" ht="11.25">
      <c r="B2398" s="216"/>
      <c r="C2398" s="217"/>
      <c r="D2398" s="207" t="s">
        <v>184</v>
      </c>
      <c r="E2398" s="218" t="s">
        <v>1</v>
      </c>
      <c r="F2398" s="219" t="s">
        <v>459</v>
      </c>
      <c r="G2398" s="217"/>
      <c r="H2398" s="220">
        <v>14.309999999999999</v>
      </c>
      <c r="I2398" s="221"/>
      <c r="J2398" s="217"/>
      <c r="K2398" s="217"/>
      <c r="L2398" s="222"/>
      <c r="M2398" s="223"/>
      <c r="N2398" s="224"/>
      <c r="O2398" s="224"/>
      <c r="P2398" s="224"/>
      <c r="Q2398" s="224"/>
      <c r="R2398" s="224"/>
      <c r="S2398" s="224"/>
      <c r="T2398" s="225"/>
      <c r="AT2398" s="226" t="s">
        <v>184</v>
      </c>
      <c r="AU2398" s="226" t="s">
        <v>85</v>
      </c>
      <c r="AV2398" s="14" t="s">
        <v>85</v>
      </c>
      <c r="AW2398" s="14" t="s">
        <v>34</v>
      </c>
      <c r="AX2398" s="14" t="s">
        <v>76</v>
      </c>
      <c r="AY2398" s="226" t="s">
        <v>175</v>
      </c>
    </row>
    <row r="2399" spans="1:65" s="15" customFormat="1" ht="11.25">
      <c r="B2399" s="232"/>
      <c r="C2399" s="233"/>
      <c r="D2399" s="207" t="s">
        <v>184</v>
      </c>
      <c r="E2399" s="234" t="s">
        <v>1</v>
      </c>
      <c r="F2399" s="235" t="s">
        <v>290</v>
      </c>
      <c r="G2399" s="233"/>
      <c r="H2399" s="236">
        <v>51.760000000000005</v>
      </c>
      <c r="I2399" s="237"/>
      <c r="J2399" s="233"/>
      <c r="K2399" s="233"/>
      <c r="L2399" s="238"/>
      <c r="M2399" s="239"/>
      <c r="N2399" s="240"/>
      <c r="O2399" s="240"/>
      <c r="P2399" s="240"/>
      <c r="Q2399" s="240"/>
      <c r="R2399" s="240"/>
      <c r="S2399" s="240"/>
      <c r="T2399" s="241"/>
      <c r="AT2399" s="242" t="s">
        <v>184</v>
      </c>
      <c r="AU2399" s="242" t="s">
        <v>85</v>
      </c>
      <c r="AV2399" s="15" t="s">
        <v>176</v>
      </c>
      <c r="AW2399" s="15" t="s">
        <v>34</v>
      </c>
      <c r="AX2399" s="15" t="s">
        <v>76</v>
      </c>
      <c r="AY2399" s="242" t="s">
        <v>175</v>
      </c>
    </row>
    <row r="2400" spans="1:65" s="13" customFormat="1" ht="11.25">
      <c r="B2400" s="205"/>
      <c r="C2400" s="206"/>
      <c r="D2400" s="207" t="s">
        <v>184</v>
      </c>
      <c r="E2400" s="208" t="s">
        <v>1</v>
      </c>
      <c r="F2400" s="209" t="s">
        <v>382</v>
      </c>
      <c r="G2400" s="206"/>
      <c r="H2400" s="208" t="s">
        <v>1</v>
      </c>
      <c r="I2400" s="210"/>
      <c r="J2400" s="206"/>
      <c r="K2400" s="206"/>
      <c r="L2400" s="211"/>
      <c r="M2400" s="212"/>
      <c r="N2400" s="213"/>
      <c r="O2400" s="213"/>
      <c r="P2400" s="213"/>
      <c r="Q2400" s="213"/>
      <c r="R2400" s="213"/>
      <c r="S2400" s="213"/>
      <c r="T2400" s="214"/>
      <c r="AT2400" s="215" t="s">
        <v>184</v>
      </c>
      <c r="AU2400" s="215" t="s">
        <v>85</v>
      </c>
      <c r="AV2400" s="13" t="s">
        <v>83</v>
      </c>
      <c r="AW2400" s="13" t="s">
        <v>34</v>
      </c>
      <c r="AX2400" s="13" t="s">
        <v>76</v>
      </c>
      <c r="AY2400" s="215" t="s">
        <v>175</v>
      </c>
    </row>
    <row r="2401" spans="2:51" s="14" customFormat="1" ht="11.25">
      <c r="B2401" s="216"/>
      <c r="C2401" s="217"/>
      <c r="D2401" s="207" t="s">
        <v>184</v>
      </c>
      <c r="E2401" s="218" t="s">
        <v>1</v>
      </c>
      <c r="F2401" s="219" t="s">
        <v>460</v>
      </c>
      <c r="G2401" s="217"/>
      <c r="H2401" s="220">
        <v>16.920000000000002</v>
      </c>
      <c r="I2401" s="221"/>
      <c r="J2401" s="217"/>
      <c r="K2401" s="217"/>
      <c r="L2401" s="222"/>
      <c r="M2401" s="223"/>
      <c r="N2401" s="224"/>
      <c r="O2401" s="224"/>
      <c r="P2401" s="224"/>
      <c r="Q2401" s="224"/>
      <c r="R2401" s="224"/>
      <c r="S2401" s="224"/>
      <c r="T2401" s="225"/>
      <c r="AT2401" s="226" t="s">
        <v>184</v>
      </c>
      <c r="AU2401" s="226" t="s">
        <v>85</v>
      </c>
      <c r="AV2401" s="14" t="s">
        <v>85</v>
      </c>
      <c r="AW2401" s="14" t="s">
        <v>34</v>
      </c>
      <c r="AX2401" s="14" t="s">
        <v>76</v>
      </c>
      <c r="AY2401" s="226" t="s">
        <v>175</v>
      </c>
    </row>
    <row r="2402" spans="2:51" s="14" customFormat="1" ht="11.25">
      <c r="B2402" s="216"/>
      <c r="C2402" s="217"/>
      <c r="D2402" s="207" t="s">
        <v>184</v>
      </c>
      <c r="E2402" s="218" t="s">
        <v>1</v>
      </c>
      <c r="F2402" s="219" t="s">
        <v>2115</v>
      </c>
      <c r="G2402" s="217"/>
      <c r="H2402" s="220">
        <v>12.179999999999998</v>
      </c>
      <c r="I2402" s="221"/>
      <c r="J2402" s="217"/>
      <c r="K2402" s="217"/>
      <c r="L2402" s="222"/>
      <c r="M2402" s="223"/>
      <c r="N2402" s="224"/>
      <c r="O2402" s="224"/>
      <c r="P2402" s="224"/>
      <c r="Q2402" s="224"/>
      <c r="R2402" s="224"/>
      <c r="S2402" s="224"/>
      <c r="T2402" s="225"/>
      <c r="AT2402" s="226" t="s">
        <v>184</v>
      </c>
      <c r="AU2402" s="226" t="s">
        <v>85</v>
      </c>
      <c r="AV2402" s="14" t="s">
        <v>85</v>
      </c>
      <c r="AW2402" s="14" t="s">
        <v>34</v>
      </c>
      <c r="AX2402" s="14" t="s">
        <v>76</v>
      </c>
      <c r="AY2402" s="226" t="s">
        <v>175</v>
      </c>
    </row>
    <row r="2403" spans="2:51" s="14" customFormat="1" ht="11.25">
      <c r="B2403" s="216"/>
      <c r="C2403" s="217"/>
      <c r="D2403" s="207" t="s">
        <v>184</v>
      </c>
      <c r="E2403" s="218" t="s">
        <v>1</v>
      </c>
      <c r="F2403" s="219" t="s">
        <v>462</v>
      </c>
      <c r="G2403" s="217"/>
      <c r="H2403" s="220">
        <v>5.58</v>
      </c>
      <c r="I2403" s="221"/>
      <c r="J2403" s="217"/>
      <c r="K2403" s="217"/>
      <c r="L2403" s="222"/>
      <c r="M2403" s="223"/>
      <c r="N2403" s="224"/>
      <c r="O2403" s="224"/>
      <c r="P2403" s="224"/>
      <c r="Q2403" s="224"/>
      <c r="R2403" s="224"/>
      <c r="S2403" s="224"/>
      <c r="T2403" s="225"/>
      <c r="AT2403" s="226" t="s">
        <v>184</v>
      </c>
      <c r="AU2403" s="226" t="s">
        <v>85</v>
      </c>
      <c r="AV2403" s="14" t="s">
        <v>85</v>
      </c>
      <c r="AW2403" s="14" t="s">
        <v>34</v>
      </c>
      <c r="AX2403" s="14" t="s">
        <v>76</v>
      </c>
      <c r="AY2403" s="226" t="s">
        <v>175</v>
      </c>
    </row>
    <row r="2404" spans="2:51" s="15" customFormat="1" ht="11.25">
      <c r="B2404" s="232"/>
      <c r="C2404" s="233"/>
      <c r="D2404" s="207" t="s">
        <v>184</v>
      </c>
      <c r="E2404" s="234" t="s">
        <v>1</v>
      </c>
      <c r="F2404" s="235" t="s">
        <v>290</v>
      </c>
      <c r="G2404" s="233"/>
      <c r="H2404" s="236">
        <v>34.68</v>
      </c>
      <c r="I2404" s="237"/>
      <c r="J2404" s="233"/>
      <c r="K2404" s="233"/>
      <c r="L2404" s="238"/>
      <c r="M2404" s="239"/>
      <c r="N2404" s="240"/>
      <c r="O2404" s="240"/>
      <c r="P2404" s="240"/>
      <c r="Q2404" s="240"/>
      <c r="R2404" s="240"/>
      <c r="S2404" s="240"/>
      <c r="T2404" s="241"/>
      <c r="AT2404" s="242" t="s">
        <v>184</v>
      </c>
      <c r="AU2404" s="242" t="s">
        <v>85</v>
      </c>
      <c r="AV2404" s="15" t="s">
        <v>176</v>
      </c>
      <c r="AW2404" s="15" t="s">
        <v>34</v>
      </c>
      <c r="AX2404" s="15" t="s">
        <v>76</v>
      </c>
      <c r="AY2404" s="242" t="s">
        <v>175</v>
      </c>
    </row>
    <row r="2405" spans="2:51" s="13" customFormat="1" ht="11.25">
      <c r="B2405" s="205"/>
      <c r="C2405" s="206"/>
      <c r="D2405" s="207" t="s">
        <v>184</v>
      </c>
      <c r="E2405" s="208" t="s">
        <v>1</v>
      </c>
      <c r="F2405" s="209" t="s">
        <v>386</v>
      </c>
      <c r="G2405" s="206"/>
      <c r="H2405" s="208" t="s">
        <v>1</v>
      </c>
      <c r="I2405" s="210"/>
      <c r="J2405" s="206"/>
      <c r="K2405" s="206"/>
      <c r="L2405" s="211"/>
      <c r="M2405" s="212"/>
      <c r="N2405" s="213"/>
      <c r="O2405" s="213"/>
      <c r="P2405" s="213"/>
      <c r="Q2405" s="213"/>
      <c r="R2405" s="213"/>
      <c r="S2405" s="213"/>
      <c r="T2405" s="214"/>
      <c r="AT2405" s="215" t="s">
        <v>184</v>
      </c>
      <c r="AU2405" s="215" t="s">
        <v>85</v>
      </c>
      <c r="AV2405" s="13" t="s">
        <v>83</v>
      </c>
      <c r="AW2405" s="13" t="s">
        <v>34</v>
      </c>
      <c r="AX2405" s="13" t="s">
        <v>76</v>
      </c>
      <c r="AY2405" s="215" t="s">
        <v>175</v>
      </c>
    </row>
    <row r="2406" spans="2:51" s="14" customFormat="1" ht="11.25">
      <c r="B2406" s="216"/>
      <c r="C2406" s="217"/>
      <c r="D2406" s="207" t="s">
        <v>184</v>
      </c>
      <c r="E2406" s="218" t="s">
        <v>1</v>
      </c>
      <c r="F2406" s="219" t="s">
        <v>463</v>
      </c>
      <c r="G2406" s="217"/>
      <c r="H2406" s="220">
        <v>5.1999999999999993</v>
      </c>
      <c r="I2406" s="221"/>
      <c r="J2406" s="217"/>
      <c r="K2406" s="217"/>
      <c r="L2406" s="222"/>
      <c r="M2406" s="223"/>
      <c r="N2406" s="224"/>
      <c r="O2406" s="224"/>
      <c r="P2406" s="224"/>
      <c r="Q2406" s="224"/>
      <c r="R2406" s="224"/>
      <c r="S2406" s="224"/>
      <c r="T2406" s="225"/>
      <c r="AT2406" s="226" t="s">
        <v>184</v>
      </c>
      <c r="AU2406" s="226" t="s">
        <v>85</v>
      </c>
      <c r="AV2406" s="14" t="s">
        <v>85</v>
      </c>
      <c r="AW2406" s="14" t="s">
        <v>34</v>
      </c>
      <c r="AX2406" s="14" t="s">
        <v>76</v>
      </c>
      <c r="AY2406" s="226" t="s">
        <v>175</v>
      </c>
    </row>
    <row r="2407" spans="2:51" s="15" customFormat="1" ht="11.25">
      <c r="B2407" s="232"/>
      <c r="C2407" s="233"/>
      <c r="D2407" s="207" t="s">
        <v>184</v>
      </c>
      <c r="E2407" s="234" t="s">
        <v>1</v>
      </c>
      <c r="F2407" s="235" t="s">
        <v>290</v>
      </c>
      <c r="G2407" s="233"/>
      <c r="H2407" s="236">
        <v>5.1999999999999993</v>
      </c>
      <c r="I2407" s="237"/>
      <c r="J2407" s="233"/>
      <c r="K2407" s="233"/>
      <c r="L2407" s="238"/>
      <c r="M2407" s="239"/>
      <c r="N2407" s="240"/>
      <c r="O2407" s="240"/>
      <c r="P2407" s="240"/>
      <c r="Q2407" s="240"/>
      <c r="R2407" s="240"/>
      <c r="S2407" s="240"/>
      <c r="T2407" s="241"/>
      <c r="AT2407" s="242" t="s">
        <v>184</v>
      </c>
      <c r="AU2407" s="242" t="s">
        <v>85</v>
      </c>
      <c r="AV2407" s="15" t="s">
        <v>176</v>
      </c>
      <c r="AW2407" s="15" t="s">
        <v>34</v>
      </c>
      <c r="AX2407" s="15" t="s">
        <v>76</v>
      </c>
      <c r="AY2407" s="242" t="s">
        <v>175</v>
      </c>
    </row>
    <row r="2408" spans="2:51" s="13" customFormat="1" ht="11.25">
      <c r="B2408" s="205"/>
      <c r="C2408" s="206"/>
      <c r="D2408" s="207" t="s">
        <v>184</v>
      </c>
      <c r="E2408" s="208" t="s">
        <v>1</v>
      </c>
      <c r="F2408" s="209" t="s">
        <v>464</v>
      </c>
      <c r="G2408" s="206"/>
      <c r="H2408" s="208" t="s">
        <v>1</v>
      </c>
      <c r="I2408" s="210"/>
      <c r="J2408" s="206"/>
      <c r="K2408" s="206"/>
      <c r="L2408" s="211"/>
      <c r="M2408" s="212"/>
      <c r="N2408" s="213"/>
      <c r="O2408" s="213"/>
      <c r="P2408" s="213"/>
      <c r="Q2408" s="213"/>
      <c r="R2408" s="213"/>
      <c r="S2408" s="213"/>
      <c r="T2408" s="214"/>
      <c r="AT2408" s="215" t="s">
        <v>184</v>
      </c>
      <c r="AU2408" s="215" t="s">
        <v>85</v>
      </c>
      <c r="AV2408" s="13" t="s">
        <v>83</v>
      </c>
      <c r="AW2408" s="13" t="s">
        <v>34</v>
      </c>
      <c r="AX2408" s="13" t="s">
        <v>76</v>
      </c>
      <c r="AY2408" s="215" t="s">
        <v>175</v>
      </c>
    </row>
    <row r="2409" spans="2:51" s="14" customFormat="1" ht="11.25">
      <c r="B2409" s="216"/>
      <c r="C2409" s="217"/>
      <c r="D2409" s="207" t="s">
        <v>184</v>
      </c>
      <c r="E2409" s="218" t="s">
        <v>1</v>
      </c>
      <c r="F2409" s="219" t="s">
        <v>465</v>
      </c>
      <c r="G2409" s="217"/>
      <c r="H2409" s="220">
        <v>17.86</v>
      </c>
      <c r="I2409" s="221"/>
      <c r="J2409" s="217"/>
      <c r="K2409" s="217"/>
      <c r="L2409" s="222"/>
      <c r="M2409" s="223"/>
      <c r="N2409" s="224"/>
      <c r="O2409" s="224"/>
      <c r="P2409" s="224"/>
      <c r="Q2409" s="224"/>
      <c r="R2409" s="224"/>
      <c r="S2409" s="224"/>
      <c r="T2409" s="225"/>
      <c r="AT2409" s="226" t="s">
        <v>184</v>
      </c>
      <c r="AU2409" s="226" t="s">
        <v>85</v>
      </c>
      <c r="AV2409" s="14" t="s">
        <v>85</v>
      </c>
      <c r="AW2409" s="14" t="s">
        <v>34</v>
      </c>
      <c r="AX2409" s="14" t="s">
        <v>76</v>
      </c>
      <c r="AY2409" s="226" t="s">
        <v>175</v>
      </c>
    </row>
    <row r="2410" spans="2:51" s="14" customFormat="1" ht="11.25">
      <c r="B2410" s="216"/>
      <c r="C2410" s="217"/>
      <c r="D2410" s="207" t="s">
        <v>184</v>
      </c>
      <c r="E2410" s="218" t="s">
        <v>1</v>
      </c>
      <c r="F2410" s="219" t="s">
        <v>2116</v>
      </c>
      <c r="G2410" s="217"/>
      <c r="H2410" s="220">
        <v>12.030000000000001</v>
      </c>
      <c r="I2410" s="221"/>
      <c r="J2410" s="217"/>
      <c r="K2410" s="217"/>
      <c r="L2410" s="222"/>
      <c r="M2410" s="223"/>
      <c r="N2410" s="224"/>
      <c r="O2410" s="224"/>
      <c r="P2410" s="224"/>
      <c r="Q2410" s="224"/>
      <c r="R2410" s="224"/>
      <c r="S2410" s="224"/>
      <c r="T2410" s="225"/>
      <c r="AT2410" s="226" t="s">
        <v>184</v>
      </c>
      <c r="AU2410" s="226" t="s">
        <v>85</v>
      </c>
      <c r="AV2410" s="14" t="s">
        <v>85</v>
      </c>
      <c r="AW2410" s="14" t="s">
        <v>34</v>
      </c>
      <c r="AX2410" s="14" t="s">
        <v>76</v>
      </c>
      <c r="AY2410" s="226" t="s">
        <v>175</v>
      </c>
    </row>
    <row r="2411" spans="2:51" s="15" customFormat="1" ht="11.25">
      <c r="B2411" s="232"/>
      <c r="C2411" s="233"/>
      <c r="D2411" s="207" t="s">
        <v>184</v>
      </c>
      <c r="E2411" s="234" t="s">
        <v>1</v>
      </c>
      <c r="F2411" s="235" t="s">
        <v>290</v>
      </c>
      <c r="G2411" s="233"/>
      <c r="H2411" s="236">
        <v>29.89</v>
      </c>
      <c r="I2411" s="237"/>
      <c r="J2411" s="233"/>
      <c r="K2411" s="233"/>
      <c r="L2411" s="238"/>
      <c r="M2411" s="239"/>
      <c r="N2411" s="240"/>
      <c r="O2411" s="240"/>
      <c r="P2411" s="240"/>
      <c r="Q2411" s="240"/>
      <c r="R2411" s="240"/>
      <c r="S2411" s="240"/>
      <c r="T2411" s="241"/>
      <c r="AT2411" s="242" t="s">
        <v>184</v>
      </c>
      <c r="AU2411" s="242" t="s">
        <v>85</v>
      </c>
      <c r="AV2411" s="15" t="s">
        <v>176</v>
      </c>
      <c r="AW2411" s="15" t="s">
        <v>34</v>
      </c>
      <c r="AX2411" s="15" t="s">
        <v>76</v>
      </c>
      <c r="AY2411" s="242" t="s">
        <v>175</v>
      </c>
    </row>
    <row r="2412" spans="2:51" s="13" customFormat="1" ht="11.25">
      <c r="B2412" s="205"/>
      <c r="C2412" s="206"/>
      <c r="D2412" s="207" t="s">
        <v>184</v>
      </c>
      <c r="E2412" s="208" t="s">
        <v>1</v>
      </c>
      <c r="F2412" s="209" t="s">
        <v>389</v>
      </c>
      <c r="G2412" s="206"/>
      <c r="H2412" s="208" t="s">
        <v>1</v>
      </c>
      <c r="I2412" s="210"/>
      <c r="J2412" s="206"/>
      <c r="K2412" s="206"/>
      <c r="L2412" s="211"/>
      <c r="M2412" s="212"/>
      <c r="N2412" s="213"/>
      <c r="O2412" s="213"/>
      <c r="P2412" s="213"/>
      <c r="Q2412" s="213"/>
      <c r="R2412" s="213"/>
      <c r="S2412" s="213"/>
      <c r="T2412" s="214"/>
      <c r="AT2412" s="215" t="s">
        <v>184</v>
      </c>
      <c r="AU2412" s="215" t="s">
        <v>85</v>
      </c>
      <c r="AV2412" s="13" t="s">
        <v>83</v>
      </c>
      <c r="AW2412" s="13" t="s">
        <v>34</v>
      </c>
      <c r="AX2412" s="13" t="s">
        <v>76</v>
      </c>
      <c r="AY2412" s="215" t="s">
        <v>175</v>
      </c>
    </row>
    <row r="2413" spans="2:51" s="14" customFormat="1" ht="11.25">
      <c r="B2413" s="216"/>
      <c r="C2413" s="217"/>
      <c r="D2413" s="207" t="s">
        <v>184</v>
      </c>
      <c r="E2413" s="218" t="s">
        <v>1</v>
      </c>
      <c r="F2413" s="219" t="s">
        <v>2086</v>
      </c>
      <c r="G2413" s="217"/>
      <c r="H2413" s="220">
        <v>25.84</v>
      </c>
      <c r="I2413" s="221"/>
      <c r="J2413" s="217"/>
      <c r="K2413" s="217"/>
      <c r="L2413" s="222"/>
      <c r="M2413" s="223"/>
      <c r="N2413" s="224"/>
      <c r="O2413" s="224"/>
      <c r="P2413" s="224"/>
      <c r="Q2413" s="224"/>
      <c r="R2413" s="224"/>
      <c r="S2413" s="224"/>
      <c r="T2413" s="225"/>
      <c r="AT2413" s="226" t="s">
        <v>184</v>
      </c>
      <c r="AU2413" s="226" t="s">
        <v>85</v>
      </c>
      <c r="AV2413" s="14" t="s">
        <v>85</v>
      </c>
      <c r="AW2413" s="14" t="s">
        <v>34</v>
      </c>
      <c r="AX2413" s="14" t="s">
        <v>76</v>
      </c>
      <c r="AY2413" s="226" t="s">
        <v>175</v>
      </c>
    </row>
    <row r="2414" spans="2:51" s="14" customFormat="1" ht="11.25">
      <c r="B2414" s="216"/>
      <c r="C2414" s="217"/>
      <c r="D2414" s="207" t="s">
        <v>184</v>
      </c>
      <c r="E2414" s="218" t="s">
        <v>1</v>
      </c>
      <c r="F2414" s="219" t="s">
        <v>468</v>
      </c>
      <c r="G2414" s="217"/>
      <c r="H2414" s="220">
        <v>16.62</v>
      </c>
      <c r="I2414" s="221"/>
      <c r="J2414" s="217"/>
      <c r="K2414" s="217"/>
      <c r="L2414" s="222"/>
      <c r="M2414" s="223"/>
      <c r="N2414" s="224"/>
      <c r="O2414" s="224"/>
      <c r="P2414" s="224"/>
      <c r="Q2414" s="224"/>
      <c r="R2414" s="224"/>
      <c r="S2414" s="224"/>
      <c r="T2414" s="225"/>
      <c r="AT2414" s="226" t="s">
        <v>184</v>
      </c>
      <c r="AU2414" s="226" t="s">
        <v>85</v>
      </c>
      <c r="AV2414" s="14" t="s">
        <v>85</v>
      </c>
      <c r="AW2414" s="14" t="s">
        <v>34</v>
      </c>
      <c r="AX2414" s="14" t="s">
        <v>76</v>
      </c>
      <c r="AY2414" s="226" t="s">
        <v>175</v>
      </c>
    </row>
    <row r="2415" spans="2:51" s="15" customFormat="1" ht="11.25">
      <c r="B2415" s="232"/>
      <c r="C2415" s="233"/>
      <c r="D2415" s="207" t="s">
        <v>184</v>
      </c>
      <c r="E2415" s="234" t="s">
        <v>1</v>
      </c>
      <c r="F2415" s="235" t="s">
        <v>290</v>
      </c>
      <c r="G2415" s="233"/>
      <c r="H2415" s="236">
        <v>42.46</v>
      </c>
      <c r="I2415" s="237"/>
      <c r="J2415" s="233"/>
      <c r="K2415" s="233"/>
      <c r="L2415" s="238"/>
      <c r="M2415" s="239"/>
      <c r="N2415" s="240"/>
      <c r="O2415" s="240"/>
      <c r="P2415" s="240"/>
      <c r="Q2415" s="240"/>
      <c r="R2415" s="240"/>
      <c r="S2415" s="240"/>
      <c r="T2415" s="241"/>
      <c r="AT2415" s="242" t="s">
        <v>184</v>
      </c>
      <c r="AU2415" s="242" t="s">
        <v>85</v>
      </c>
      <c r="AV2415" s="15" t="s">
        <v>176</v>
      </c>
      <c r="AW2415" s="15" t="s">
        <v>34</v>
      </c>
      <c r="AX2415" s="15" t="s">
        <v>76</v>
      </c>
      <c r="AY2415" s="242" t="s">
        <v>175</v>
      </c>
    </row>
    <row r="2416" spans="2:51" s="13" customFormat="1" ht="11.25">
      <c r="B2416" s="205"/>
      <c r="C2416" s="206"/>
      <c r="D2416" s="207" t="s">
        <v>184</v>
      </c>
      <c r="E2416" s="208" t="s">
        <v>1</v>
      </c>
      <c r="F2416" s="209" t="s">
        <v>2002</v>
      </c>
      <c r="G2416" s="206"/>
      <c r="H2416" s="208" t="s">
        <v>1</v>
      </c>
      <c r="I2416" s="210"/>
      <c r="J2416" s="206"/>
      <c r="K2416" s="206"/>
      <c r="L2416" s="211"/>
      <c r="M2416" s="212"/>
      <c r="N2416" s="213"/>
      <c r="O2416" s="213"/>
      <c r="P2416" s="213"/>
      <c r="Q2416" s="213"/>
      <c r="R2416" s="213"/>
      <c r="S2416" s="213"/>
      <c r="T2416" s="214"/>
      <c r="AT2416" s="215" t="s">
        <v>184</v>
      </c>
      <c r="AU2416" s="215" t="s">
        <v>85</v>
      </c>
      <c r="AV2416" s="13" t="s">
        <v>83</v>
      </c>
      <c r="AW2416" s="13" t="s">
        <v>34</v>
      </c>
      <c r="AX2416" s="13" t="s">
        <v>76</v>
      </c>
      <c r="AY2416" s="215" t="s">
        <v>175</v>
      </c>
    </row>
    <row r="2417" spans="1:65" s="14" customFormat="1" ht="11.25">
      <c r="B2417" s="216"/>
      <c r="C2417" s="217"/>
      <c r="D2417" s="207" t="s">
        <v>184</v>
      </c>
      <c r="E2417" s="218" t="s">
        <v>1</v>
      </c>
      <c r="F2417" s="219" t="s">
        <v>2087</v>
      </c>
      <c r="G2417" s="217"/>
      <c r="H2417" s="220">
        <v>19.43</v>
      </c>
      <c r="I2417" s="221"/>
      <c r="J2417" s="217"/>
      <c r="K2417" s="217"/>
      <c r="L2417" s="222"/>
      <c r="M2417" s="223"/>
      <c r="N2417" s="224"/>
      <c r="O2417" s="224"/>
      <c r="P2417" s="224"/>
      <c r="Q2417" s="224"/>
      <c r="R2417" s="224"/>
      <c r="S2417" s="224"/>
      <c r="T2417" s="225"/>
      <c r="AT2417" s="226" t="s">
        <v>184</v>
      </c>
      <c r="AU2417" s="226" t="s">
        <v>85</v>
      </c>
      <c r="AV2417" s="14" t="s">
        <v>85</v>
      </c>
      <c r="AW2417" s="14" t="s">
        <v>34</v>
      </c>
      <c r="AX2417" s="14" t="s">
        <v>76</v>
      </c>
      <c r="AY2417" s="226" t="s">
        <v>175</v>
      </c>
    </row>
    <row r="2418" spans="1:65" s="14" customFormat="1" ht="11.25">
      <c r="B2418" s="216"/>
      <c r="C2418" s="217"/>
      <c r="D2418" s="207" t="s">
        <v>184</v>
      </c>
      <c r="E2418" s="218" t="s">
        <v>1</v>
      </c>
      <c r="F2418" s="219" t="s">
        <v>2088</v>
      </c>
      <c r="G2418" s="217"/>
      <c r="H2418" s="220">
        <v>16.96</v>
      </c>
      <c r="I2418" s="221"/>
      <c r="J2418" s="217"/>
      <c r="K2418" s="217"/>
      <c r="L2418" s="222"/>
      <c r="M2418" s="223"/>
      <c r="N2418" s="224"/>
      <c r="O2418" s="224"/>
      <c r="P2418" s="224"/>
      <c r="Q2418" s="224"/>
      <c r="R2418" s="224"/>
      <c r="S2418" s="224"/>
      <c r="T2418" s="225"/>
      <c r="AT2418" s="226" t="s">
        <v>184</v>
      </c>
      <c r="AU2418" s="226" t="s">
        <v>85</v>
      </c>
      <c r="AV2418" s="14" t="s">
        <v>85</v>
      </c>
      <c r="AW2418" s="14" t="s">
        <v>34</v>
      </c>
      <c r="AX2418" s="14" t="s">
        <v>76</v>
      </c>
      <c r="AY2418" s="226" t="s">
        <v>175</v>
      </c>
    </row>
    <row r="2419" spans="1:65" s="15" customFormat="1" ht="11.25">
      <c r="B2419" s="232"/>
      <c r="C2419" s="233"/>
      <c r="D2419" s="207" t="s">
        <v>184</v>
      </c>
      <c r="E2419" s="234" t="s">
        <v>1</v>
      </c>
      <c r="F2419" s="235" t="s">
        <v>290</v>
      </c>
      <c r="G2419" s="233"/>
      <c r="H2419" s="236">
        <v>36.39</v>
      </c>
      <c r="I2419" s="237"/>
      <c r="J2419" s="233"/>
      <c r="K2419" s="233"/>
      <c r="L2419" s="238"/>
      <c r="M2419" s="239"/>
      <c r="N2419" s="240"/>
      <c r="O2419" s="240"/>
      <c r="P2419" s="240"/>
      <c r="Q2419" s="240"/>
      <c r="R2419" s="240"/>
      <c r="S2419" s="240"/>
      <c r="T2419" s="241"/>
      <c r="AT2419" s="242" t="s">
        <v>184</v>
      </c>
      <c r="AU2419" s="242" t="s">
        <v>85</v>
      </c>
      <c r="AV2419" s="15" t="s">
        <v>176</v>
      </c>
      <c r="AW2419" s="15" t="s">
        <v>34</v>
      </c>
      <c r="AX2419" s="15" t="s">
        <v>76</v>
      </c>
      <c r="AY2419" s="242" t="s">
        <v>175</v>
      </c>
    </row>
    <row r="2420" spans="1:65" s="13" customFormat="1" ht="11.25">
      <c r="B2420" s="205"/>
      <c r="C2420" s="206"/>
      <c r="D2420" s="207" t="s">
        <v>184</v>
      </c>
      <c r="E2420" s="208" t="s">
        <v>1</v>
      </c>
      <c r="F2420" s="209" t="s">
        <v>392</v>
      </c>
      <c r="G2420" s="206"/>
      <c r="H2420" s="208" t="s">
        <v>1</v>
      </c>
      <c r="I2420" s="210"/>
      <c r="J2420" s="206"/>
      <c r="K2420" s="206"/>
      <c r="L2420" s="211"/>
      <c r="M2420" s="212"/>
      <c r="N2420" s="213"/>
      <c r="O2420" s="213"/>
      <c r="P2420" s="213"/>
      <c r="Q2420" s="213"/>
      <c r="R2420" s="213"/>
      <c r="S2420" s="213"/>
      <c r="T2420" s="214"/>
      <c r="AT2420" s="215" t="s">
        <v>184</v>
      </c>
      <c r="AU2420" s="215" t="s">
        <v>85</v>
      </c>
      <c r="AV2420" s="13" t="s">
        <v>83</v>
      </c>
      <c r="AW2420" s="13" t="s">
        <v>34</v>
      </c>
      <c r="AX2420" s="13" t="s">
        <v>76</v>
      </c>
      <c r="AY2420" s="215" t="s">
        <v>175</v>
      </c>
    </row>
    <row r="2421" spans="1:65" s="14" customFormat="1" ht="11.25">
      <c r="B2421" s="216"/>
      <c r="C2421" s="217"/>
      <c r="D2421" s="207" t="s">
        <v>184</v>
      </c>
      <c r="E2421" s="218" t="s">
        <v>1</v>
      </c>
      <c r="F2421" s="219" t="s">
        <v>469</v>
      </c>
      <c r="G2421" s="217"/>
      <c r="H2421" s="220">
        <v>4.92</v>
      </c>
      <c r="I2421" s="221"/>
      <c r="J2421" s="217"/>
      <c r="K2421" s="217"/>
      <c r="L2421" s="222"/>
      <c r="M2421" s="223"/>
      <c r="N2421" s="224"/>
      <c r="O2421" s="224"/>
      <c r="P2421" s="224"/>
      <c r="Q2421" s="224"/>
      <c r="R2421" s="224"/>
      <c r="S2421" s="224"/>
      <c r="T2421" s="225"/>
      <c r="AT2421" s="226" t="s">
        <v>184</v>
      </c>
      <c r="AU2421" s="226" t="s">
        <v>85</v>
      </c>
      <c r="AV2421" s="14" t="s">
        <v>85</v>
      </c>
      <c r="AW2421" s="14" t="s">
        <v>34</v>
      </c>
      <c r="AX2421" s="14" t="s">
        <v>76</v>
      </c>
      <c r="AY2421" s="226" t="s">
        <v>175</v>
      </c>
    </row>
    <row r="2422" spans="1:65" s="15" customFormat="1" ht="11.25">
      <c r="B2422" s="232"/>
      <c r="C2422" s="233"/>
      <c r="D2422" s="207" t="s">
        <v>184</v>
      </c>
      <c r="E2422" s="234" t="s">
        <v>1</v>
      </c>
      <c r="F2422" s="235" t="s">
        <v>290</v>
      </c>
      <c r="G2422" s="233"/>
      <c r="H2422" s="236">
        <v>4.92</v>
      </c>
      <c r="I2422" s="237"/>
      <c r="J2422" s="233"/>
      <c r="K2422" s="233"/>
      <c r="L2422" s="238"/>
      <c r="M2422" s="239"/>
      <c r="N2422" s="240"/>
      <c r="O2422" s="240"/>
      <c r="P2422" s="240"/>
      <c r="Q2422" s="240"/>
      <c r="R2422" s="240"/>
      <c r="S2422" s="240"/>
      <c r="T2422" s="241"/>
      <c r="AT2422" s="242" t="s">
        <v>184</v>
      </c>
      <c r="AU2422" s="242" t="s">
        <v>85</v>
      </c>
      <c r="AV2422" s="15" t="s">
        <v>176</v>
      </c>
      <c r="AW2422" s="15" t="s">
        <v>34</v>
      </c>
      <c r="AX2422" s="15" t="s">
        <v>76</v>
      </c>
      <c r="AY2422" s="242" t="s">
        <v>175</v>
      </c>
    </row>
    <row r="2423" spans="1:65" s="16" customFormat="1" ht="11.25">
      <c r="B2423" s="243"/>
      <c r="C2423" s="244"/>
      <c r="D2423" s="207" t="s">
        <v>184</v>
      </c>
      <c r="E2423" s="245" t="s">
        <v>1</v>
      </c>
      <c r="F2423" s="246" t="s">
        <v>291</v>
      </c>
      <c r="G2423" s="244"/>
      <c r="H2423" s="247">
        <v>205.3</v>
      </c>
      <c r="I2423" s="248"/>
      <c r="J2423" s="244"/>
      <c r="K2423" s="244"/>
      <c r="L2423" s="249"/>
      <c r="M2423" s="250"/>
      <c r="N2423" s="251"/>
      <c r="O2423" s="251"/>
      <c r="P2423" s="251"/>
      <c r="Q2423" s="251"/>
      <c r="R2423" s="251"/>
      <c r="S2423" s="251"/>
      <c r="T2423" s="252"/>
      <c r="AT2423" s="253" t="s">
        <v>184</v>
      </c>
      <c r="AU2423" s="253" t="s">
        <v>85</v>
      </c>
      <c r="AV2423" s="16" t="s">
        <v>182</v>
      </c>
      <c r="AW2423" s="16" t="s">
        <v>34</v>
      </c>
      <c r="AX2423" s="16" t="s">
        <v>83</v>
      </c>
      <c r="AY2423" s="253" t="s">
        <v>175</v>
      </c>
    </row>
    <row r="2424" spans="1:65" s="14" customFormat="1" ht="11.25">
      <c r="B2424" s="216"/>
      <c r="C2424" s="217"/>
      <c r="D2424" s="207" t="s">
        <v>184</v>
      </c>
      <c r="E2424" s="217"/>
      <c r="F2424" s="219" t="s">
        <v>2110</v>
      </c>
      <c r="G2424" s="217"/>
      <c r="H2424" s="220">
        <v>209.40600000000001</v>
      </c>
      <c r="I2424" s="221"/>
      <c r="J2424" s="217"/>
      <c r="K2424" s="217"/>
      <c r="L2424" s="222"/>
      <c r="M2424" s="223"/>
      <c r="N2424" s="224"/>
      <c r="O2424" s="224"/>
      <c r="P2424" s="224"/>
      <c r="Q2424" s="224"/>
      <c r="R2424" s="224"/>
      <c r="S2424" s="224"/>
      <c r="T2424" s="225"/>
      <c r="AT2424" s="226" t="s">
        <v>184</v>
      </c>
      <c r="AU2424" s="226" t="s">
        <v>85</v>
      </c>
      <c r="AV2424" s="14" t="s">
        <v>85</v>
      </c>
      <c r="AW2424" s="14" t="s">
        <v>4</v>
      </c>
      <c r="AX2424" s="14" t="s">
        <v>83</v>
      </c>
      <c r="AY2424" s="226" t="s">
        <v>175</v>
      </c>
    </row>
    <row r="2425" spans="1:65" s="2" customFormat="1" ht="24.2" customHeight="1">
      <c r="A2425" s="35"/>
      <c r="B2425" s="36"/>
      <c r="C2425" s="192" t="s">
        <v>2117</v>
      </c>
      <c r="D2425" s="192" t="s">
        <v>178</v>
      </c>
      <c r="E2425" s="193" t="s">
        <v>2118</v>
      </c>
      <c r="F2425" s="194" t="s">
        <v>2119</v>
      </c>
      <c r="G2425" s="195" t="s">
        <v>242</v>
      </c>
      <c r="H2425" s="196">
        <v>262.22800000000001</v>
      </c>
      <c r="I2425" s="197"/>
      <c r="J2425" s="198">
        <f>ROUND(I2425*H2425,2)</f>
        <v>0</v>
      </c>
      <c r="K2425" s="194" t="s">
        <v>224</v>
      </c>
      <c r="L2425" s="40"/>
      <c r="M2425" s="199" t="s">
        <v>1</v>
      </c>
      <c r="N2425" s="200" t="s">
        <v>41</v>
      </c>
      <c r="O2425" s="72"/>
      <c r="P2425" s="201">
        <f>O2425*H2425</f>
        <v>0</v>
      </c>
      <c r="Q2425" s="201">
        <v>0</v>
      </c>
      <c r="R2425" s="201">
        <f>Q2425*H2425</f>
        <v>0</v>
      </c>
      <c r="S2425" s="201">
        <v>0</v>
      </c>
      <c r="T2425" s="202">
        <f>S2425*H2425</f>
        <v>0</v>
      </c>
      <c r="U2425" s="35"/>
      <c r="V2425" s="35"/>
      <c r="W2425" s="35"/>
      <c r="X2425" s="35"/>
      <c r="Y2425" s="35"/>
      <c r="Z2425" s="35"/>
      <c r="AA2425" s="35"/>
      <c r="AB2425" s="35"/>
      <c r="AC2425" s="35"/>
      <c r="AD2425" s="35"/>
      <c r="AE2425" s="35"/>
      <c r="AR2425" s="203" t="s">
        <v>309</v>
      </c>
      <c r="AT2425" s="203" t="s">
        <v>178</v>
      </c>
      <c r="AU2425" s="203" t="s">
        <v>85</v>
      </c>
      <c r="AY2425" s="18" t="s">
        <v>175</v>
      </c>
      <c r="BE2425" s="204">
        <f>IF(N2425="základní",J2425,0)</f>
        <v>0</v>
      </c>
      <c r="BF2425" s="204">
        <f>IF(N2425="snížená",J2425,0)</f>
        <v>0</v>
      </c>
      <c r="BG2425" s="204">
        <f>IF(N2425="zákl. přenesená",J2425,0)</f>
        <v>0</v>
      </c>
      <c r="BH2425" s="204">
        <f>IF(N2425="sníž. přenesená",J2425,0)</f>
        <v>0</v>
      </c>
      <c r="BI2425" s="204">
        <f>IF(N2425="nulová",J2425,0)</f>
        <v>0</v>
      </c>
      <c r="BJ2425" s="18" t="s">
        <v>83</v>
      </c>
      <c r="BK2425" s="204">
        <f>ROUND(I2425*H2425,2)</f>
        <v>0</v>
      </c>
      <c r="BL2425" s="18" t="s">
        <v>309</v>
      </c>
      <c r="BM2425" s="203" t="s">
        <v>2120</v>
      </c>
    </row>
    <row r="2426" spans="1:65" s="2" customFormat="1" ht="11.25">
      <c r="A2426" s="35"/>
      <c r="B2426" s="36"/>
      <c r="C2426" s="37"/>
      <c r="D2426" s="227" t="s">
        <v>193</v>
      </c>
      <c r="E2426" s="37"/>
      <c r="F2426" s="228" t="s">
        <v>2121</v>
      </c>
      <c r="G2426" s="37"/>
      <c r="H2426" s="37"/>
      <c r="I2426" s="229"/>
      <c r="J2426" s="37"/>
      <c r="K2426" s="37"/>
      <c r="L2426" s="40"/>
      <c r="M2426" s="230"/>
      <c r="N2426" s="231"/>
      <c r="O2426" s="72"/>
      <c r="P2426" s="72"/>
      <c r="Q2426" s="72"/>
      <c r="R2426" s="72"/>
      <c r="S2426" s="72"/>
      <c r="T2426" s="73"/>
      <c r="U2426" s="35"/>
      <c r="V2426" s="35"/>
      <c r="W2426" s="35"/>
      <c r="X2426" s="35"/>
      <c r="Y2426" s="35"/>
      <c r="Z2426" s="35"/>
      <c r="AA2426" s="35"/>
      <c r="AB2426" s="35"/>
      <c r="AC2426" s="35"/>
      <c r="AD2426" s="35"/>
      <c r="AE2426" s="35"/>
      <c r="AT2426" s="18" t="s">
        <v>193</v>
      </c>
      <c r="AU2426" s="18" t="s">
        <v>85</v>
      </c>
    </row>
    <row r="2427" spans="1:65" s="13" customFormat="1" ht="22.5">
      <c r="B2427" s="205"/>
      <c r="C2427" s="206"/>
      <c r="D2427" s="207" t="s">
        <v>184</v>
      </c>
      <c r="E2427" s="208" t="s">
        <v>1</v>
      </c>
      <c r="F2427" s="209" t="s">
        <v>206</v>
      </c>
      <c r="G2427" s="206"/>
      <c r="H2427" s="208" t="s">
        <v>1</v>
      </c>
      <c r="I2427" s="210"/>
      <c r="J2427" s="206"/>
      <c r="K2427" s="206"/>
      <c r="L2427" s="211"/>
      <c r="M2427" s="212"/>
      <c r="N2427" s="213"/>
      <c r="O2427" s="213"/>
      <c r="P2427" s="213"/>
      <c r="Q2427" s="213"/>
      <c r="R2427" s="213"/>
      <c r="S2427" s="213"/>
      <c r="T2427" s="214"/>
      <c r="AT2427" s="215" t="s">
        <v>184</v>
      </c>
      <c r="AU2427" s="215" t="s">
        <v>85</v>
      </c>
      <c r="AV2427" s="13" t="s">
        <v>83</v>
      </c>
      <c r="AW2427" s="13" t="s">
        <v>34</v>
      </c>
      <c r="AX2427" s="13" t="s">
        <v>76</v>
      </c>
      <c r="AY2427" s="215" t="s">
        <v>175</v>
      </c>
    </row>
    <row r="2428" spans="1:65" s="13" customFormat="1" ht="11.25">
      <c r="B2428" s="205"/>
      <c r="C2428" s="206"/>
      <c r="D2428" s="207" t="s">
        <v>184</v>
      </c>
      <c r="E2428" s="208" t="s">
        <v>1</v>
      </c>
      <c r="F2428" s="209" t="s">
        <v>187</v>
      </c>
      <c r="G2428" s="206"/>
      <c r="H2428" s="208" t="s">
        <v>1</v>
      </c>
      <c r="I2428" s="210"/>
      <c r="J2428" s="206"/>
      <c r="K2428" s="206"/>
      <c r="L2428" s="211"/>
      <c r="M2428" s="212"/>
      <c r="N2428" s="213"/>
      <c r="O2428" s="213"/>
      <c r="P2428" s="213"/>
      <c r="Q2428" s="213"/>
      <c r="R2428" s="213"/>
      <c r="S2428" s="213"/>
      <c r="T2428" s="214"/>
      <c r="AT2428" s="215" t="s">
        <v>184</v>
      </c>
      <c r="AU2428" s="215" t="s">
        <v>85</v>
      </c>
      <c r="AV2428" s="13" t="s">
        <v>83</v>
      </c>
      <c r="AW2428" s="13" t="s">
        <v>34</v>
      </c>
      <c r="AX2428" s="13" t="s">
        <v>76</v>
      </c>
      <c r="AY2428" s="215" t="s">
        <v>175</v>
      </c>
    </row>
    <row r="2429" spans="1:65" s="13" customFormat="1" ht="22.5">
      <c r="B2429" s="205"/>
      <c r="C2429" s="206"/>
      <c r="D2429" s="207" t="s">
        <v>184</v>
      </c>
      <c r="E2429" s="208" t="s">
        <v>1</v>
      </c>
      <c r="F2429" s="209" t="s">
        <v>206</v>
      </c>
      <c r="G2429" s="206"/>
      <c r="H2429" s="208" t="s">
        <v>1</v>
      </c>
      <c r="I2429" s="210"/>
      <c r="J2429" s="206"/>
      <c r="K2429" s="206"/>
      <c r="L2429" s="211"/>
      <c r="M2429" s="212"/>
      <c r="N2429" s="213"/>
      <c r="O2429" s="213"/>
      <c r="P2429" s="213"/>
      <c r="Q2429" s="213"/>
      <c r="R2429" s="213"/>
      <c r="S2429" s="213"/>
      <c r="T2429" s="214"/>
      <c r="AT2429" s="215" t="s">
        <v>184</v>
      </c>
      <c r="AU2429" s="215" t="s">
        <v>85</v>
      </c>
      <c r="AV2429" s="13" t="s">
        <v>83</v>
      </c>
      <c r="AW2429" s="13" t="s">
        <v>34</v>
      </c>
      <c r="AX2429" s="13" t="s">
        <v>76</v>
      </c>
      <c r="AY2429" s="215" t="s">
        <v>175</v>
      </c>
    </row>
    <row r="2430" spans="1:65" s="13" customFormat="1" ht="11.25">
      <c r="B2430" s="205"/>
      <c r="C2430" s="206"/>
      <c r="D2430" s="207" t="s">
        <v>184</v>
      </c>
      <c r="E2430" s="208" t="s">
        <v>1</v>
      </c>
      <c r="F2430" s="209" t="s">
        <v>187</v>
      </c>
      <c r="G2430" s="206"/>
      <c r="H2430" s="208" t="s">
        <v>1</v>
      </c>
      <c r="I2430" s="210"/>
      <c r="J2430" s="206"/>
      <c r="K2430" s="206"/>
      <c r="L2430" s="211"/>
      <c r="M2430" s="212"/>
      <c r="N2430" s="213"/>
      <c r="O2430" s="213"/>
      <c r="P2430" s="213"/>
      <c r="Q2430" s="213"/>
      <c r="R2430" s="213"/>
      <c r="S2430" s="213"/>
      <c r="T2430" s="214"/>
      <c r="AT2430" s="215" t="s">
        <v>184</v>
      </c>
      <c r="AU2430" s="215" t="s">
        <v>85</v>
      </c>
      <c r="AV2430" s="13" t="s">
        <v>83</v>
      </c>
      <c r="AW2430" s="13" t="s">
        <v>34</v>
      </c>
      <c r="AX2430" s="13" t="s">
        <v>76</v>
      </c>
      <c r="AY2430" s="215" t="s">
        <v>175</v>
      </c>
    </row>
    <row r="2431" spans="1:65" s="14" customFormat="1" ht="11.25">
      <c r="B2431" s="216"/>
      <c r="C2431" s="217"/>
      <c r="D2431" s="207" t="s">
        <v>184</v>
      </c>
      <c r="E2431" s="218" t="s">
        <v>1</v>
      </c>
      <c r="F2431" s="219" t="s">
        <v>2122</v>
      </c>
      <c r="G2431" s="217"/>
      <c r="H2431" s="220">
        <v>45.874000000000002</v>
      </c>
      <c r="I2431" s="221"/>
      <c r="J2431" s="217"/>
      <c r="K2431" s="217"/>
      <c r="L2431" s="222"/>
      <c r="M2431" s="223"/>
      <c r="N2431" s="224"/>
      <c r="O2431" s="224"/>
      <c r="P2431" s="224"/>
      <c r="Q2431" s="224"/>
      <c r="R2431" s="224"/>
      <c r="S2431" s="224"/>
      <c r="T2431" s="225"/>
      <c r="AT2431" s="226" t="s">
        <v>184</v>
      </c>
      <c r="AU2431" s="226" t="s">
        <v>85</v>
      </c>
      <c r="AV2431" s="14" t="s">
        <v>85</v>
      </c>
      <c r="AW2431" s="14" t="s">
        <v>34</v>
      </c>
      <c r="AX2431" s="14" t="s">
        <v>76</v>
      </c>
      <c r="AY2431" s="226" t="s">
        <v>175</v>
      </c>
    </row>
    <row r="2432" spans="1:65" s="14" customFormat="1" ht="11.25">
      <c r="B2432" s="216"/>
      <c r="C2432" s="217"/>
      <c r="D2432" s="207" t="s">
        <v>184</v>
      </c>
      <c r="E2432" s="218" t="s">
        <v>1</v>
      </c>
      <c r="F2432" s="219" t="s">
        <v>2123</v>
      </c>
      <c r="G2432" s="217"/>
      <c r="H2432" s="220">
        <v>53.46</v>
      </c>
      <c r="I2432" s="221"/>
      <c r="J2432" s="217"/>
      <c r="K2432" s="217"/>
      <c r="L2432" s="222"/>
      <c r="M2432" s="223"/>
      <c r="N2432" s="224"/>
      <c r="O2432" s="224"/>
      <c r="P2432" s="224"/>
      <c r="Q2432" s="224"/>
      <c r="R2432" s="224"/>
      <c r="S2432" s="224"/>
      <c r="T2432" s="225"/>
      <c r="AT2432" s="226" t="s">
        <v>184</v>
      </c>
      <c r="AU2432" s="226" t="s">
        <v>85</v>
      </c>
      <c r="AV2432" s="14" t="s">
        <v>85</v>
      </c>
      <c r="AW2432" s="14" t="s">
        <v>34</v>
      </c>
      <c r="AX2432" s="14" t="s">
        <v>76</v>
      </c>
      <c r="AY2432" s="226" t="s">
        <v>175</v>
      </c>
    </row>
    <row r="2433" spans="1:65" s="14" customFormat="1" ht="11.25">
      <c r="B2433" s="216"/>
      <c r="C2433" s="217"/>
      <c r="D2433" s="207" t="s">
        <v>184</v>
      </c>
      <c r="E2433" s="218" t="s">
        <v>1</v>
      </c>
      <c r="F2433" s="219" t="s">
        <v>2124</v>
      </c>
      <c r="G2433" s="217"/>
      <c r="H2433" s="220">
        <v>3.1219999999999999</v>
      </c>
      <c r="I2433" s="221"/>
      <c r="J2433" s="217"/>
      <c r="K2433" s="217"/>
      <c r="L2433" s="222"/>
      <c r="M2433" s="223"/>
      <c r="N2433" s="224"/>
      <c r="O2433" s="224"/>
      <c r="P2433" s="224"/>
      <c r="Q2433" s="224"/>
      <c r="R2433" s="224"/>
      <c r="S2433" s="224"/>
      <c r="T2433" s="225"/>
      <c r="AT2433" s="226" t="s">
        <v>184</v>
      </c>
      <c r="AU2433" s="226" t="s">
        <v>85</v>
      </c>
      <c r="AV2433" s="14" t="s">
        <v>85</v>
      </c>
      <c r="AW2433" s="14" t="s">
        <v>34</v>
      </c>
      <c r="AX2433" s="14" t="s">
        <v>76</v>
      </c>
      <c r="AY2433" s="226" t="s">
        <v>175</v>
      </c>
    </row>
    <row r="2434" spans="1:65" s="14" customFormat="1" ht="11.25">
      <c r="B2434" s="216"/>
      <c r="C2434" s="217"/>
      <c r="D2434" s="207" t="s">
        <v>184</v>
      </c>
      <c r="E2434" s="218" t="s">
        <v>1</v>
      </c>
      <c r="F2434" s="219" t="s">
        <v>2125</v>
      </c>
      <c r="G2434" s="217"/>
      <c r="H2434" s="220">
        <v>43.929000000000002</v>
      </c>
      <c r="I2434" s="221"/>
      <c r="J2434" s="217"/>
      <c r="K2434" s="217"/>
      <c r="L2434" s="222"/>
      <c r="M2434" s="223"/>
      <c r="N2434" s="224"/>
      <c r="O2434" s="224"/>
      <c r="P2434" s="224"/>
      <c r="Q2434" s="224"/>
      <c r="R2434" s="224"/>
      <c r="S2434" s="224"/>
      <c r="T2434" s="225"/>
      <c r="AT2434" s="226" t="s">
        <v>184</v>
      </c>
      <c r="AU2434" s="226" t="s">
        <v>85</v>
      </c>
      <c r="AV2434" s="14" t="s">
        <v>85</v>
      </c>
      <c r="AW2434" s="14" t="s">
        <v>34</v>
      </c>
      <c r="AX2434" s="14" t="s">
        <v>76</v>
      </c>
      <c r="AY2434" s="226" t="s">
        <v>175</v>
      </c>
    </row>
    <row r="2435" spans="1:65" s="14" customFormat="1" ht="11.25">
      <c r="B2435" s="216"/>
      <c r="C2435" s="217"/>
      <c r="D2435" s="207" t="s">
        <v>184</v>
      </c>
      <c r="E2435" s="218" t="s">
        <v>1</v>
      </c>
      <c r="F2435" s="219" t="s">
        <v>2126</v>
      </c>
      <c r="G2435" s="217"/>
      <c r="H2435" s="220">
        <v>115.843</v>
      </c>
      <c r="I2435" s="221"/>
      <c r="J2435" s="217"/>
      <c r="K2435" s="217"/>
      <c r="L2435" s="222"/>
      <c r="M2435" s="223"/>
      <c r="N2435" s="224"/>
      <c r="O2435" s="224"/>
      <c r="P2435" s="224"/>
      <c r="Q2435" s="224"/>
      <c r="R2435" s="224"/>
      <c r="S2435" s="224"/>
      <c r="T2435" s="225"/>
      <c r="AT2435" s="226" t="s">
        <v>184</v>
      </c>
      <c r="AU2435" s="226" t="s">
        <v>85</v>
      </c>
      <c r="AV2435" s="14" t="s">
        <v>85</v>
      </c>
      <c r="AW2435" s="14" t="s">
        <v>34</v>
      </c>
      <c r="AX2435" s="14" t="s">
        <v>76</v>
      </c>
      <c r="AY2435" s="226" t="s">
        <v>175</v>
      </c>
    </row>
    <row r="2436" spans="1:65" s="16" customFormat="1" ht="11.25">
      <c r="B2436" s="243"/>
      <c r="C2436" s="244"/>
      <c r="D2436" s="207" t="s">
        <v>184</v>
      </c>
      <c r="E2436" s="245" t="s">
        <v>1</v>
      </c>
      <c r="F2436" s="246" t="s">
        <v>291</v>
      </c>
      <c r="G2436" s="244"/>
      <c r="H2436" s="247">
        <v>262.22800000000001</v>
      </c>
      <c r="I2436" s="248"/>
      <c r="J2436" s="244"/>
      <c r="K2436" s="244"/>
      <c r="L2436" s="249"/>
      <c r="M2436" s="250"/>
      <c r="N2436" s="251"/>
      <c r="O2436" s="251"/>
      <c r="P2436" s="251"/>
      <c r="Q2436" s="251"/>
      <c r="R2436" s="251"/>
      <c r="S2436" s="251"/>
      <c r="T2436" s="252"/>
      <c r="AT2436" s="253" t="s">
        <v>184</v>
      </c>
      <c r="AU2436" s="253" t="s">
        <v>85</v>
      </c>
      <c r="AV2436" s="16" t="s">
        <v>182</v>
      </c>
      <c r="AW2436" s="16" t="s">
        <v>34</v>
      </c>
      <c r="AX2436" s="16" t="s">
        <v>83</v>
      </c>
      <c r="AY2436" s="253" t="s">
        <v>175</v>
      </c>
    </row>
    <row r="2437" spans="1:65" s="2" customFormat="1" ht="16.5" customHeight="1">
      <c r="A2437" s="35"/>
      <c r="B2437" s="36"/>
      <c r="C2437" s="192" t="s">
        <v>2127</v>
      </c>
      <c r="D2437" s="192" t="s">
        <v>178</v>
      </c>
      <c r="E2437" s="193" t="s">
        <v>2128</v>
      </c>
      <c r="F2437" s="194" t="s">
        <v>2129</v>
      </c>
      <c r="G2437" s="195" t="s">
        <v>242</v>
      </c>
      <c r="H2437" s="196">
        <v>262.22800000000001</v>
      </c>
      <c r="I2437" s="197"/>
      <c r="J2437" s="198">
        <f>ROUND(I2437*H2437,2)</f>
        <v>0</v>
      </c>
      <c r="K2437" s="194" t="s">
        <v>224</v>
      </c>
      <c r="L2437" s="40"/>
      <c r="M2437" s="199" t="s">
        <v>1</v>
      </c>
      <c r="N2437" s="200" t="s">
        <v>41</v>
      </c>
      <c r="O2437" s="72"/>
      <c r="P2437" s="201">
        <f>O2437*H2437</f>
        <v>0</v>
      </c>
      <c r="Q2437" s="201">
        <v>3.0000000000000001E-5</v>
      </c>
      <c r="R2437" s="201">
        <f>Q2437*H2437</f>
        <v>7.8668399999999999E-3</v>
      </c>
      <c r="S2437" s="201">
        <v>0</v>
      </c>
      <c r="T2437" s="202">
        <f>S2437*H2437</f>
        <v>0</v>
      </c>
      <c r="U2437" s="35"/>
      <c r="V2437" s="35"/>
      <c r="W2437" s="35"/>
      <c r="X2437" s="35"/>
      <c r="Y2437" s="35"/>
      <c r="Z2437" s="35"/>
      <c r="AA2437" s="35"/>
      <c r="AB2437" s="35"/>
      <c r="AC2437" s="35"/>
      <c r="AD2437" s="35"/>
      <c r="AE2437" s="35"/>
      <c r="AR2437" s="203" t="s">
        <v>309</v>
      </c>
      <c r="AT2437" s="203" t="s">
        <v>178</v>
      </c>
      <c r="AU2437" s="203" t="s">
        <v>85</v>
      </c>
      <c r="AY2437" s="18" t="s">
        <v>175</v>
      </c>
      <c r="BE2437" s="204">
        <f>IF(N2437="základní",J2437,0)</f>
        <v>0</v>
      </c>
      <c r="BF2437" s="204">
        <f>IF(N2437="snížená",J2437,0)</f>
        <v>0</v>
      </c>
      <c r="BG2437" s="204">
        <f>IF(N2437="zákl. přenesená",J2437,0)</f>
        <v>0</v>
      </c>
      <c r="BH2437" s="204">
        <f>IF(N2437="sníž. přenesená",J2437,0)</f>
        <v>0</v>
      </c>
      <c r="BI2437" s="204">
        <f>IF(N2437="nulová",J2437,0)</f>
        <v>0</v>
      </c>
      <c r="BJ2437" s="18" t="s">
        <v>83</v>
      </c>
      <c r="BK2437" s="204">
        <f>ROUND(I2437*H2437,2)</f>
        <v>0</v>
      </c>
      <c r="BL2437" s="18" t="s">
        <v>309</v>
      </c>
      <c r="BM2437" s="203" t="s">
        <v>2130</v>
      </c>
    </row>
    <row r="2438" spans="1:65" s="2" customFormat="1" ht="11.25">
      <c r="A2438" s="35"/>
      <c r="B2438" s="36"/>
      <c r="C2438" s="37"/>
      <c r="D2438" s="227" t="s">
        <v>193</v>
      </c>
      <c r="E2438" s="37"/>
      <c r="F2438" s="228" t="s">
        <v>2131</v>
      </c>
      <c r="G2438" s="37"/>
      <c r="H2438" s="37"/>
      <c r="I2438" s="229"/>
      <c r="J2438" s="37"/>
      <c r="K2438" s="37"/>
      <c r="L2438" s="40"/>
      <c r="M2438" s="230"/>
      <c r="N2438" s="231"/>
      <c r="O2438" s="72"/>
      <c r="P2438" s="72"/>
      <c r="Q2438" s="72"/>
      <c r="R2438" s="72"/>
      <c r="S2438" s="72"/>
      <c r="T2438" s="73"/>
      <c r="U2438" s="35"/>
      <c r="V2438" s="35"/>
      <c r="W2438" s="35"/>
      <c r="X2438" s="35"/>
      <c r="Y2438" s="35"/>
      <c r="Z2438" s="35"/>
      <c r="AA2438" s="35"/>
      <c r="AB2438" s="35"/>
      <c r="AC2438" s="35"/>
      <c r="AD2438" s="35"/>
      <c r="AE2438" s="35"/>
      <c r="AT2438" s="18" t="s">
        <v>193</v>
      </c>
      <c r="AU2438" s="18" t="s">
        <v>85</v>
      </c>
    </row>
    <row r="2439" spans="1:65" s="2" customFormat="1" ht="24.2" customHeight="1">
      <c r="A2439" s="35"/>
      <c r="B2439" s="36"/>
      <c r="C2439" s="192" t="s">
        <v>2132</v>
      </c>
      <c r="D2439" s="192" t="s">
        <v>178</v>
      </c>
      <c r="E2439" s="193" t="s">
        <v>2133</v>
      </c>
      <c r="F2439" s="194" t="s">
        <v>2134</v>
      </c>
      <c r="G2439" s="195" t="s">
        <v>233</v>
      </c>
      <c r="H2439" s="196">
        <v>3.173</v>
      </c>
      <c r="I2439" s="197"/>
      <c r="J2439" s="198">
        <f>ROUND(I2439*H2439,2)</f>
        <v>0</v>
      </c>
      <c r="K2439" s="194" t="s">
        <v>224</v>
      </c>
      <c r="L2439" s="40"/>
      <c r="M2439" s="199" t="s">
        <v>1</v>
      </c>
      <c r="N2439" s="200" t="s">
        <v>41</v>
      </c>
      <c r="O2439" s="72"/>
      <c r="P2439" s="201">
        <f>O2439*H2439</f>
        <v>0</v>
      </c>
      <c r="Q2439" s="201">
        <v>0</v>
      </c>
      <c r="R2439" s="201">
        <f>Q2439*H2439</f>
        <v>0</v>
      </c>
      <c r="S2439" s="201">
        <v>0</v>
      </c>
      <c r="T2439" s="202">
        <f>S2439*H2439</f>
        <v>0</v>
      </c>
      <c r="U2439" s="35"/>
      <c r="V2439" s="35"/>
      <c r="W2439" s="35"/>
      <c r="X2439" s="35"/>
      <c r="Y2439" s="35"/>
      <c r="Z2439" s="35"/>
      <c r="AA2439" s="35"/>
      <c r="AB2439" s="35"/>
      <c r="AC2439" s="35"/>
      <c r="AD2439" s="35"/>
      <c r="AE2439" s="35"/>
      <c r="AR2439" s="203" t="s">
        <v>309</v>
      </c>
      <c r="AT2439" s="203" t="s">
        <v>178</v>
      </c>
      <c r="AU2439" s="203" t="s">
        <v>85</v>
      </c>
      <c r="AY2439" s="18" t="s">
        <v>175</v>
      </c>
      <c r="BE2439" s="204">
        <f>IF(N2439="základní",J2439,0)</f>
        <v>0</v>
      </c>
      <c r="BF2439" s="204">
        <f>IF(N2439="snížená",J2439,0)</f>
        <v>0</v>
      </c>
      <c r="BG2439" s="204">
        <f>IF(N2439="zákl. přenesená",J2439,0)</f>
        <v>0</v>
      </c>
      <c r="BH2439" s="204">
        <f>IF(N2439="sníž. přenesená",J2439,0)</f>
        <v>0</v>
      </c>
      <c r="BI2439" s="204">
        <f>IF(N2439="nulová",J2439,0)</f>
        <v>0</v>
      </c>
      <c r="BJ2439" s="18" t="s">
        <v>83</v>
      </c>
      <c r="BK2439" s="204">
        <f>ROUND(I2439*H2439,2)</f>
        <v>0</v>
      </c>
      <c r="BL2439" s="18" t="s">
        <v>309</v>
      </c>
      <c r="BM2439" s="203" t="s">
        <v>2135</v>
      </c>
    </row>
    <row r="2440" spans="1:65" s="2" customFormat="1" ht="11.25">
      <c r="A2440" s="35"/>
      <c r="B2440" s="36"/>
      <c r="C2440" s="37"/>
      <c r="D2440" s="227" t="s">
        <v>193</v>
      </c>
      <c r="E2440" s="37"/>
      <c r="F2440" s="228" t="s">
        <v>2136</v>
      </c>
      <c r="G2440" s="37"/>
      <c r="H2440" s="37"/>
      <c r="I2440" s="229"/>
      <c r="J2440" s="37"/>
      <c r="K2440" s="37"/>
      <c r="L2440" s="40"/>
      <c r="M2440" s="230"/>
      <c r="N2440" s="231"/>
      <c r="O2440" s="72"/>
      <c r="P2440" s="72"/>
      <c r="Q2440" s="72"/>
      <c r="R2440" s="72"/>
      <c r="S2440" s="72"/>
      <c r="T2440" s="73"/>
      <c r="U2440" s="35"/>
      <c r="V2440" s="35"/>
      <c r="W2440" s="35"/>
      <c r="X2440" s="35"/>
      <c r="Y2440" s="35"/>
      <c r="Z2440" s="35"/>
      <c r="AA2440" s="35"/>
      <c r="AB2440" s="35"/>
      <c r="AC2440" s="35"/>
      <c r="AD2440" s="35"/>
      <c r="AE2440" s="35"/>
      <c r="AT2440" s="18" t="s">
        <v>193</v>
      </c>
      <c r="AU2440" s="18" t="s">
        <v>85</v>
      </c>
    </row>
    <row r="2441" spans="1:65" s="12" customFormat="1" ht="22.9" customHeight="1">
      <c r="B2441" s="176"/>
      <c r="C2441" s="177"/>
      <c r="D2441" s="178" t="s">
        <v>75</v>
      </c>
      <c r="E2441" s="190" t="s">
        <v>2137</v>
      </c>
      <c r="F2441" s="190" t="s">
        <v>2138</v>
      </c>
      <c r="G2441" s="177"/>
      <c r="H2441" s="177"/>
      <c r="I2441" s="180"/>
      <c r="J2441" s="191">
        <f>BK2441</f>
        <v>0</v>
      </c>
      <c r="K2441" s="177"/>
      <c r="L2441" s="182"/>
      <c r="M2441" s="183"/>
      <c r="N2441" s="184"/>
      <c r="O2441" s="184"/>
      <c r="P2441" s="185">
        <f>SUM(P2442:P2582)</f>
        <v>0</v>
      </c>
      <c r="Q2441" s="184"/>
      <c r="R2441" s="185">
        <f>SUM(R2442:R2582)</f>
        <v>4.8907819899999998</v>
      </c>
      <c r="S2441" s="184"/>
      <c r="T2441" s="186">
        <f>SUM(T2442:T2582)</f>
        <v>0</v>
      </c>
      <c r="AR2441" s="187" t="s">
        <v>85</v>
      </c>
      <c r="AT2441" s="188" t="s">
        <v>75</v>
      </c>
      <c r="AU2441" s="188" t="s">
        <v>83</v>
      </c>
      <c r="AY2441" s="187" t="s">
        <v>175</v>
      </c>
      <c r="BK2441" s="189">
        <f>SUM(BK2442:BK2582)</f>
        <v>0</v>
      </c>
    </row>
    <row r="2442" spans="1:65" s="2" customFormat="1" ht="16.5" customHeight="1">
      <c r="A2442" s="35"/>
      <c r="B2442" s="36"/>
      <c r="C2442" s="192" t="s">
        <v>2139</v>
      </c>
      <c r="D2442" s="192" t="s">
        <v>178</v>
      </c>
      <c r="E2442" s="193" t="s">
        <v>2140</v>
      </c>
      <c r="F2442" s="194" t="s">
        <v>2141</v>
      </c>
      <c r="G2442" s="195" t="s">
        <v>242</v>
      </c>
      <c r="H2442" s="196">
        <v>155.751</v>
      </c>
      <c r="I2442" s="197"/>
      <c r="J2442" s="198">
        <f>ROUND(I2442*H2442,2)</f>
        <v>0</v>
      </c>
      <c r="K2442" s="194" t="s">
        <v>224</v>
      </c>
      <c r="L2442" s="40"/>
      <c r="M2442" s="199" t="s">
        <v>1</v>
      </c>
      <c r="N2442" s="200" t="s">
        <v>41</v>
      </c>
      <c r="O2442" s="72"/>
      <c r="P2442" s="201">
        <f>O2442*H2442</f>
        <v>0</v>
      </c>
      <c r="Q2442" s="201">
        <v>0</v>
      </c>
      <c r="R2442" s="201">
        <f>Q2442*H2442</f>
        <v>0</v>
      </c>
      <c r="S2442" s="201">
        <v>0</v>
      </c>
      <c r="T2442" s="202">
        <f>S2442*H2442</f>
        <v>0</v>
      </c>
      <c r="U2442" s="35"/>
      <c r="V2442" s="35"/>
      <c r="W2442" s="35"/>
      <c r="X2442" s="35"/>
      <c r="Y2442" s="35"/>
      <c r="Z2442" s="35"/>
      <c r="AA2442" s="35"/>
      <c r="AB2442" s="35"/>
      <c r="AC2442" s="35"/>
      <c r="AD2442" s="35"/>
      <c r="AE2442" s="35"/>
      <c r="AR2442" s="203" t="s">
        <v>309</v>
      </c>
      <c r="AT2442" s="203" t="s">
        <v>178</v>
      </c>
      <c r="AU2442" s="203" t="s">
        <v>85</v>
      </c>
      <c r="AY2442" s="18" t="s">
        <v>175</v>
      </c>
      <c r="BE2442" s="204">
        <f>IF(N2442="základní",J2442,0)</f>
        <v>0</v>
      </c>
      <c r="BF2442" s="204">
        <f>IF(N2442="snížená",J2442,0)</f>
        <v>0</v>
      </c>
      <c r="BG2442" s="204">
        <f>IF(N2442="zákl. přenesená",J2442,0)</f>
        <v>0</v>
      </c>
      <c r="BH2442" s="204">
        <f>IF(N2442="sníž. přenesená",J2442,0)</f>
        <v>0</v>
      </c>
      <c r="BI2442" s="204">
        <f>IF(N2442="nulová",J2442,0)</f>
        <v>0</v>
      </c>
      <c r="BJ2442" s="18" t="s">
        <v>83</v>
      </c>
      <c r="BK2442" s="204">
        <f>ROUND(I2442*H2442,2)</f>
        <v>0</v>
      </c>
      <c r="BL2442" s="18" t="s">
        <v>309</v>
      </c>
      <c r="BM2442" s="203" t="s">
        <v>2142</v>
      </c>
    </row>
    <row r="2443" spans="1:65" s="2" customFormat="1" ht="11.25">
      <c r="A2443" s="35"/>
      <c r="B2443" s="36"/>
      <c r="C2443" s="37"/>
      <c r="D2443" s="227" t="s">
        <v>193</v>
      </c>
      <c r="E2443" s="37"/>
      <c r="F2443" s="228" t="s">
        <v>2143</v>
      </c>
      <c r="G2443" s="37"/>
      <c r="H2443" s="37"/>
      <c r="I2443" s="229"/>
      <c r="J2443" s="37"/>
      <c r="K2443" s="37"/>
      <c r="L2443" s="40"/>
      <c r="M2443" s="230"/>
      <c r="N2443" s="231"/>
      <c r="O2443" s="72"/>
      <c r="P2443" s="72"/>
      <c r="Q2443" s="72"/>
      <c r="R2443" s="72"/>
      <c r="S2443" s="72"/>
      <c r="T2443" s="73"/>
      <c r="U2443" s="35"/>
      <c r="V2443" s="35"/>
      <c r="W2443" s="35"/>
      <c r="X2443" s="35"/>
      <c r="Y2443" s="35"/>
      <c r="Z2443" s="35"/>
      <c r="AA2443" s="35"/>
      <c r="AB2443" s="35"/>
      <c r="AC2443" s="35"/>
      <c r="AD2443" s="35"/>
      <c r="AE2443" s="35"/>
      <c r="AT2443" s="18" t="s">
        <v>193</v>
      </c>
      <c r="AU2443" s="18" t="s">
        <v>85</v>
      </c>
    </row>
    <row r="2444" spans="1:65" s="13" customFormat="1" ht="22.5">
      <c r="B2444" s="205"/>
      <c r="C2444" s="206"/>
      <c r="D2444" s="207" t="s">
        <v>184</v>
      </c>
      <c r="E2444" s="208" t="s">
        <v>1</v>
      </c>
      <c r="F2444" s="209" t="s">
        <v>206</v>
      </c>
      <c r="G2444" s="206"/>
      <c r="H2444" s="208" t="s">
        <v>1</v>
      </c>
      <c r="I2444" s="210"/>
      <c r="J2444" s="206"/>
      <c r="K2444" s="206"/>
      <c r="L2444" s="211"/>
      <c r="M2444" s="212"/>
      <c r="N2444" s="213"/>
      <c r="O2444" s="213"/>
      <c r="P2444" s="213"/>
      <c r="Q2444" s="213"/>
      <c r="R2444" s="213"/>
      <c r="S2444" s="213"/>
      <c r="T2444" s="214"/>
      <c r="AT2444" s="215" t="s">
        <v>184</v>
      </c>
      <c r="AU2444" s="215" t="s">
        <v>85</v>
      </c>
      <c r="AV2444" s="13" t="s">
        <v>83</v>
      </c>
      <c r="AW2444" s="13" t="s">
        <v>34</v>
      </c>
      <c r="AX2444" s="13" t="s">
        <v>76</v>
      </c>
      <c r="AY2444" s="215" t="s">
        <v>175</v>
      </c>
    </row>
    <row r="2445" spans="1:65" s="13" customFormat="1" ht="11.25">
      <c r="B2445" s="205"/>
      <c r="C2445" s="206"/>
      <c r="D2445" s="207" t="s">
        <v>184</v>
      </c>
      <c r="E2445" s="208" t="s">
        <v>1</v>
      </c>
      <c r="F2445" s="209" t="s">
        <v>280</v>
      </c>
      <c r="G2445" s="206"/>
      <c r="H2445" s="208" t="s">
        <v>1</v>
      </c>
      <c r="I2445" s="210"/>
      <c r="J2445" s="206"/>
      <c r="K2445" s="206"/>
      <c r="L2445" s="211"/>
      <c r="M2445" s="212"/>
      <c r="N2445" s="213"/>
      <c r="O2445" s="213"/>
      <c r="P2445" s="213"/>
      <c r="Q2445" s="213"/>
      <c r="R2445" s="213"/>
      <c r="S2445" s="213"/>
      <c r="T2445" s="214"/>
      <c r="AT2445" s="215" t="s">
        <v>184</v>
      </c>
      <c r="AU2445" s="215" t="s">
        <v>85</v>
      </c>
      <c r="AV2445" s="13" t="s">
        <v>83</v>
      </c>
      <c r="AW2445" s="13" t="s">
        <v>34</v>
      </c>
      <c r="AX2445" s="13" t="s">
        <v>76</v>
      </c>
      <c r="AY2445" s="215" t="s">
        <v>175</v>
      </c>
    </row>
    <row r="2446" spans="1:65" s="13" customFormat="1" ht="11.25">
      <c r="B2446" s="205"/>
      <c r="C2446" s="206"/>
      <c r="D2446" s="207" t="s">
        <v>184</v>
      </c>
      <c r="E2446" s="208" t="s">
        <v>1</v>
      </c>
      <c r="F2446" s="209" t="s">
        <v>187</v>
      </c>
      <c r="G2446" s="206"/>
      <c r="H2446" s="208" t="s">
        <v>1</v>
      </c>
      <c r="I2446" s="210"/>
      <c r="J2446" s="206"/>
      <c r="K2446" s="206"/>
      <c r="L2446" s="211"/>
      <c r="M2446" s="212"/>
      <c r="N2446" s="213"/>
      <c r="O2446" s="213"/>
      <c r="P2446" s="213"/>
      <c r="Q2446" s="213"/>
      <c r="R2446" s="213"/>
      <c r="S2446" s="213"/>
      <c r="T2446" s="214"/>
      <c r="AT2446" s="215" t="s">
        <v>184</v>
      </c>
      <c r="AU2446" s="215" t="s">
        <v>85</v>
      </c>
      <c r="AV2446" s="13" t="s">
        <v>83</v>
      </c>
      <c r="AW2446" s="13" t="s">
        <v>34</v>
      </c>
      <c r="AX2446" s="13" t="s">
        <v>76</v>
      </c>
      <c r="AY2446" s="215" t="s">
        <v>175</v>
      </c>
    </row>
    <row r="2447" spans="1:65" s="14" customFormat="1" ht="11.25">
      <c r="B2447" s="216"/>
      <c r="C2447" s="217"/>
      <c r="D2447" s="207" t="s">
        <v>184</v>
      </c>
      <c r="E2447" s="218" t="s">
        <v>1</v>
      </c>
      <c r="F2447" s="219" t="s">
        <v>2144</v>
      </c>
      <c r="G2447" s="217"/>
      <c r="H2447" s="220">
        <v>12.61</v>
      </c>
      <c r="I2447" s="221"/>
      <c r="J2447" s="217"/>
      <c r="K2447" s="217"/>
      <c r="L2447" s="222"/>
      <c r="M2447" s="223"/>
      <c r="N2447" s="224"/>
      <c r="O2447" s="224"/>
      <c r="P2447" s="224"/>
      <c r="Q2447" s="224"/>
      <c r="R2447" s="224"/>
      <c r="S2447" s="224"/>
      <c r="T2447" s="225"/>
      <c r="AT2447" s="226" t="s">
        <v>184</v>
      </c>
      <c r="AU2447" s="226" t="s">
        <v>85</v>
      </c>
      <c r="AV2447" s="14" t="s">
        <v>85</v>
      </c>
      <c r="AW2447" s="14" t="s">
        <v>34</v>
      </c>
      <c r="AX2447" s="14" t="s">
        <v>76</v>
      </c>
      <c r="AY2447" s="226" t="s">
        <v>175</v>
      </c>
    </row>
    <row r="2448" spans="1:65" s="14" customFormat="1" ht="11.25">
      <c r="B2448" s="216"/>
      <c r="C2448" s="217"/>
      <c r="D2448" s="207" t="s">
        <v>184</v>
      </c>
      <c r="E2448" s="218" t="s">
        <v>1</v>
      </c>
      <c r="F2448" s="219" t="s">
        <v>2145</v>
      </c>
      <c r="G2448" s="217"/>
      <c r="H2448" s="220">
        <v>21.72</v>
      </c>
      <c r="I2448" s="221"/>
      <c r="J2448" s="217"/>
      <c r="K2448" s="217"/>
      <c r="L2448" s="222"/>
      <c r="M2448" s="223"/>
      <c r="N2448" s="224"/>
      <c r="O2448" s="224"/>
      <c r="P2448" s="224"/>
      <c r="Q2448" s="224"/>
      <c r="R2448" s="224"/>
      <c r="S2448" s="224"/>
      <c r="T2448" s="225"/>
      <c r="AT2448" s="226" t="s">
        <v>184</v>
      </c>
      <c r="AU2448" s="226" t="s">
        <v>85</v>
      </c>
      <c r="AV2448" s="14" t="s">
        <v>85</v>
      </c>
      <c r="AW2448" s="14" t="s">
        <v>34</v>
      </c>
      <c r="AX2448" s="14" t="s">
        <v>76</v>
      </c>
      <c r="AY2448" s="226" t="s">
        <v>175</v>
      </c>
    </row>
    <row r="2449" spans="1:65" s="14" customFormat="1" ht="11.25">
      <c r="B2449" s="216"/>
      <c r="C2449" s="217"/>
      <c r="D2449" s="207" t="s">
        <v>184</v>
      </c>
      <c r="E2449" s="218" t="s">
        <v>1</v>
      </c>
      <c r="F2449" s="219" t="s">
        <v>2146</v>
      </c>
      <c r="G2449" s="217"/>
      <c r="H2449" s="220">
        <v>33.625999999999998</v>
      </c>
      <c r="I2449" s="221"/>
      <c r="J2449" s="217"/>
      <c r="K2449" s="217"/>
      <c r="L2449" s="222"/>
      <c r="M2449" s="223"/>
      <c r="N2449" s="224"/>
      <c r="O2449" s="224"/>
      <c r="P2449" s="224"/>
      <c r="Q2449" s="224"/>
      <c r="R2449" s="224"/>
      <c r="S2449" s="224"/>
      <c r="T2449" s="225"/>
      <c r="AT2449" s="226" t="s">
        <v>184</v>
      </c>
      <c r="AU2449" s="226" t="s">
        <v>85</v>
      </c>
      <c r="AV2449" s="14" t="s">
        <v>85</v>
      </c>
      <c r="AW2449" s="14" t="s">
        <v>34</v>
      </c>
      <c r="AX2449" s="14" t="s">
        <v>76</v>
      </c>
      <c r="AY2449" s="226" t="s">
        <v>175</v>
      </c>
    </row>
    <row r="2450" spans="1:65" s="14" customFormat="1" ht="11.25">
      <c r="B2450" s="216"/>
      <c r="C2450" s="217"/>
      <c r="D2450" s="207" t="s">
        <v>184</v>
      </c>
      <c r="E2450" s="218" t="s">
        <v>1</v>
      </c>
      <c r="F2450" s="219" t="s">
        <v>2147</v>
      </c>
      <c r="G2450" s="217"/>
      <c r="H2450" s="220">
        <v>18.655000000000001</v>
      </c>
      <c r="I2450" s="221"/>
      <c r="J2450" s="217"/>
      <c r="K2450" s="217"/>
      <c r="L2450" s="222"/>
      <c r="M2450" s="223"/>
      <c r="N2450" s="224"/>
      <c r="O2450" s="224"/>
      <c r="P2450" s="224"/>
      <c r="Q2450" s="224"/>
      <c r="R2450" s="224"/>
      <c r="S2450" s="224"/>
      <c r="T2450" s="225"/>
      <c r="AT2450" s="226" t="s">
        <v>184</v>
      </c>
      <c r="AU2450" s="226" t="s">
        <v>85</v>
      </c>
      <c r="AV2450" s="14" t="s">
        <v>85</v>
      </c>
      <c r="AW2450" s="14" t="s">
        <v>34</v>
      </c>
      <c r="AX2450" s="14" t="s">
        <v>76</v>
      </c>
      <c r="AY2450" s="226" t="s">
        <v>175</v>
      </c>
    </row>
    <row r="2451" spans="1:65" s="14" customFormat="1" ht="11.25">
      <c r="B2451" s="216"/>
      <c r="C2451" s="217"/>
      <c r="D2451" s="207" t="s">
        <v>184</v>
      </c>
      <c r="E2451" s="218" t="s">
        <v>1</v>
      </c>
      <c r="F2451" s="219" t="s">
        <v>2148</v>
      </c>
      <c r="G2451" s="217"/>
      <c r="H2451" s="220">
        <v>14.17</v>
      </c>
      <c r="I2451" s="221"/>
      <c r="J2451" s="217"/>
      <c r="K2451" s="217"/>
      <c r="L2451" s="222"/>
      <c r="M2451" s="223"/>
      <c r="N2451" s="224"/>
      <c r="O2451" s="224"/>
      <c r="P2451" s="224"/>
      <c r="Q2451" s="224"/>
      <c r="R2451" s="224"/>
      <c r="S2451" s="224"/>
      <c r="T2451" s="225"/>
      <c r="AT2451" s="226" t="s">
        <v>184</v>
      </c>
      <c r="AU2451" s="226" t="s">
        <v>85</v>
      </c>
      <c r="AV2451" s="14" t="s">
        <v>85</v>
      </c>
      <c r="AW2451" s="14" t="s">
        <v>34</v>
      </c>
      <c r="AX2451" s="14" t="s">
        <v>76</v>
      </c>
      <c r="AY2451" s="226" t="s">
        <v>175</v>
      </c>
    </row>
    <row r="2452" spans="1:65" s="14" customFormat="1" ht="11.25">
      <c r="B2452" s="216"/>
      <c r="C2452" s="217"/>
      <c r="D2452" s="207" t="s">
        <v>184</v>
      </c>
      <c r="E2452" s="218" t="s">
        <v>1</v>
      </c>
      <c r="F2452" s="219" t="s">
        <v>2149</v>
      </c>
      <c r="G2452" s="217"/>
      <c r="H2452" s="220">
        <v>10.56</v>
      </c>
      <c r="I2452" s="221"/>
      <c r="J2452" s="217"/>
      <c r="K2452" s="217"/>
      <c r="L2452" s="222"/>
      <c r="M2452" s="223"/>
      <c r="N2452" s="224"/>
      <c r="O2452" s="224"/>
      <c r="P2452" s="224"/>
      <c r="Q2452" s="224"/>
      <c r="R2452" s="224"/>
      <c r="S2452" s="224"/>
      <c r="T2452" s="225"/>
      <c r="AT2452" s="226" t="s">
        <v>184</v>
      </c>
      <c r="AU2452" s="226" t="s">
        <v>85</v>
      </c>
      <c r="AV2452" s="14" t="s">
        <v>85</v>
      </c>
      <c r="AW2452" s="14" t="s">
        <v>34</v>
      </c>
      <c r="AX2452" s="14" t="s">
        <v>76</v>
      </c>
      <c r="AY2452" s="226" t="s">
        <v>175</v>
      </c>
    </row>
    <row r="2453" spans="1:65" s="14" customFormat="1" ht="11.25">
      <c r="B2453" s="216"/>
      <c r="C2453" s="217"/>
      <c r="D2453" s="207" t="s">
        <v>184</v>
      </c>
      <c r="E2453" s="218" t="s">
        <v>1</v>
      </c>
      <c r="F2453" s="219" t="s">
        <v>2150</v>
      </c>
      <c r="G2453" s="217"/>
      <c r="H2453" s="220">
        <v>13.654999999999999</v>
      </c>
      <c r="I2453" s="221"/>
      <c r="J2453" s="217"/>
      <c r="K2453" s="217"/>
      <c r="L2453" s="222"/>
      <c r="M2453" s="223"/>
      <c r="N2453" s="224"/>
      <c r="O2453" s="224"/>
      <c r="P2453" s="224"/>
      <c r="Q2453" s="224"/>
      <c r="R2453" s="224"/>
      <c r="S2453" s="224"/>
      <c r="T2453" s="225"/>
      <c r="AT2453" s="226" t="s">
        <v>184</v>
      </c>
      <c r="AU2453" s="226" t="s">
        <v>85</v>
      </c>
      <c r="AV2453" s="14" t="s">
        <v>85</v>
      </c>
      <c r="AW2453" s="14" t="s">
        <v>34</v>
      </c>
      <c r="AX2453" s="14" t="s">
        <v>76</v>
      </c>
      <c r="AY2453" s="226" t="s">
        <v>175</v>
      </c>
    </row>
    <row r="2454" spans="1:65" s="14" customFormat="1" ht="11.25">
      <c r="B2454" s="216"/>
      <c r="C2454" s="217"/>
      <c r="D2454" s="207" t="s">
        <v>184</v>
      </c>
      <c r="E2454" s="218" t="s">
        <v>1</v>
      </c>
      <c r="F2454" s="219" t="s">
        <v>2151</v>
      </c>
      <c r="G2454" s="217"/>
      <c r="H2454" s="220">
        <v>10.62</v>
      </c>
      <c r="I2454" s="221"/>
      <c r="J2454" s="217"/>
      <c r="K2454" s="217"/>
      <c r="L2454" s="222"/>
      <c r="M2454" s="223"/>
      <c r="N2454" s="224"/>
      <c r="O2454" s="224"/>
      <c r="P2454" s="224"/>
      <c r="Q2454" s="224"/>
      <c r="R2454" s="224"/>
      <c r="S2454" s="224"/>
      <c r="T2454" s="225"/>
      <c r="AT2454" s="226" t="s">
        <v>184</v>
      </c>
      <c r="AU2454" s="226" t="s">
        <v>85</v>
      </c>
      <c r="AV2454" s="14" t="s">
        <v>85</v>
      </c>
      <c r="AW2454" s="14" t="s">
        <v>34</v>
      </c>
      <c r="AX2454" s="14" t="s">
        <v>76</v>
      </c>
      <c r="AY2454" s="226" t="s">
        <v>175</v>
      </c>
    </row>
    <row r="2455" spans="1:65" s="14" customFormat="1" ht="11.25">
      <c r="B2455" s="216"/>
      <c r="C2455" s="217"/>
      <c r="D2455" s="207" t="s">
        <v>184</v>
      </c>
      <c r="E2455" s="218" t="s">
        <v>1</v>
      </c>
      <c r="F2455" s="219" t="s">
        <v>2152</v>
      </c>
      <c r="G2455" s="217"/>
      <c r="H2455" s="220">
        <v>12.035</v>
      </c>
      <c r="I2455" s="221"/>
      <c r="J2455" s="217"/>
      <c r="K2455" s="217"/>
      <c r="L2455" s="222"/>
      <c r="M2455" s="223"/>
      <c r="N2455" s="224"/>
      <c r="O2455" s="224"/>
      <c r="P2455" s="224"/>
      <c r="Q2455" s="224"/>
      <c r="R2455" s="224"/>
      <c r="S2455" s="224"/>
      <c r="T2455" s="225"/>
      <c r="AT2455" s="226" t="s">
        <v>184</v>
      </c>
      <c r="AU2455" s="226" t="s">
        <v>85</v>
      </c>
      <c r="AV2455" s="14" t="s">
        <v>85</v>
      </c>
      <c r="AW2455" s="14" t="s">
        <v>34</v>
      </c>
      <c r="AX2455" s="14" t="s">
        <v>76</v>
      </c>
      <c r="AY2455" s="226" t="s">
        <v>175</v>
      </c>
    </row>
    <row r="2456" spans="1:65" s="15" customFormat="1" ht="11.25">
      <c r="B2456" s="232"/>
      <c r="C2456" s="233"/>
      <c r="D2456" s="207" t="s">
        <v>184</v>
      </c>
      <c r="E2456" s="234" t="s">
        <v>1</v>
      </c>
      <c r="F2456" s="235" t="s">
        <v>290</v>
      </c>
      <c r="G2456" s="233"/>
      <c r="H2456" s="236">
        <v>147.65100000000001</v>
      </c>
      <c r="I2456" s="237"/>
      <c r="J2456" s="233"/>
      <c r="K2456" s="233"/>
      <c r="L2456" s="238"/>
      <c r="M2456" s="239"/>
      <c r="N2456" s="240"/>
      <c r="O2456" s="240"/>
      <c r="P2456" s="240"/>
      <c r="Q2456" s="240"/>
      <c r="R2456" s="240"/>
      <c r="S2456" s="240"/>
      <c r="T2456" s="241"/>
      <c r="AT2456" s="242" t="s">
        <v>184</v>
      </c>
      <c r="AU2456" s="242" t="s">
        <v>85</v>
      </c>
      <c r="AV2456" s="15" t="s">
        <v>176</v>
      </c>
      <c r="AW2456" s="15" t="s">
        <v>34</v>
      </c>
      <c r="AX2456" s="15" t="s">
        <v>76</v>
      </c>
      <c r="AY2456" s="242" t="s">
        <v>175</v>
      </c>
    </row>
    <row r="2457" spans="1:65" s="14" customFormat="1" ht="11.25">
      <c r="B2457" s="216"/>
      <c r="C2457" s="217"/>
      <c r="D2457" s="207" t="s">
        <v>184</v>
      </c>
      <c r="E2457" s="218" t="s">
        <v>1</v>
      </c>
      <c r="F2457" s="219" t="s">
        <v>2153</v>
      </c>
      <c r="G2457" s="217"/>
      <c r="H2457" s="220">
        <v>1.365</v>
      </c>
      <c r="I2457" s="221"/>
      <c r="J2457" s="217"/>
      <c r="K2457" s="217"/>
      <c r="L2457" s="222"/>
      <c r="M2457" s="223"/>
      <c r="N2457" s="224"/>
      <c r="O2457" s="224"/>
      <c r="P2457" s="224"/>
      <c r="Q2457" s="224"/>
      <c r="R2457" s="224"/>
      <c r="S2457" s="224"/>
      <c r="T2457" s="225"/>
      <c r="AT2457" s="226" t="s">
        <v>184</v>
      </c>
      <c r="AU2457" s="226" t="s">
        <v>85</v>
      </c>
      <c r="AV2457" s="14" t="s">
        <v>85</v>
      </c>
      <c r="AW2457" s="14" t="s">
        <v>34</v>
      </c>
      <c r="AX2457" s="14" t="s">
        <v>76</v>
      </c>
      <c r="AY2457" s="226" t="s">
        <v>175</v>
      </c>
    </row>
    <row r="2458" spans="1:65" s="14" customFormat="1" ht="11.25">
      <c r="B2458" s="216"/>
      <c r="C2458" s="217"/>
      <c r="D2458" s="207" t="s">
        <v>184</v>
      </c>
      <c r="E2458" s="218" t="s">
        <v>1</v>
      </c>
      <c r="F2458" s="219" t="s">
        <v>2154</v>
      </c>
      <c r="G2458" s="217"/>
      <c r="H2458" s="220">
        <v>2.25</v>
      </c>
      <c r="I2458" s="221"/>
      <c r="J2458" s="217"/>
      <c r="K2458" s="217"/>
      <c r="L2458" s="222"/>
      <c r="M2458" s="223"/>
      <c r="N2458" s="224"/>
      <c r="O2458" s="224"/>
      <c r="P2458" s="224"/>
      <c r="Q2458" s="224"/>
      <c r="R2458" s="224"/>
      <c r="S2458" s="224"/>
      <c r="T2458" s="225"/>
      <c r="AT2458" s="226" t="s">
        <v>184</v>
      </c>
      <c r="AU2458" s="226" t="s">
        <v>85</v>
      </c>
      <c r="AV2458" s="14" t="s">
        <v>85</v>
      </c>
      <c r="AW2458" s="14" t="s">
        <v>34</v>
      </c>
      <c r="AX2458" s="14" t="s">
        <v>76</v>
      </c>
      <c r="AY2458" s="226" t="s">
        <v>175</v>
      </c>
    </row>
    <row r="2459" spans="1:65" s="14" customFormat="1" ht="11.25">
      <c r="B2459" s="216"/>
      <c r="C2459" s="217"/>
      <c r="D2459" s="207" t="s">
        <v>184</v>
      </c>
      <c r="E2459" s="218" t="s">
        <v>1</v>
      </c>
      <c r="F2459" s="219" t="s">
        <v>2155</v>
      </c>
      <c r="G2459" s="217"/>
      <c r="H2459" s="220">
        <v>4.4850000000000003</v>
      </c>
      <c r="I2459" s="221"/>
      <c r="J2459" s="217"/>
      <c r="K2459" s="217"/>
      <c r="L2459" s="222"/>
      <c r="M2459" s="223"/>
      <c r="N2459" s="224"/>
      <c r="O2459" s="224"/>
      <c r="P2459" s="224"/>
      <c r="Q2459" s="224"/>
      <c r="R2459" s="224"/>
      <c r="S2459" s="224"/>
      <c r="T2459" s="225"/>
      <c r="AT2459" s="226" t="s">
        <v>184</v>
      </c>
      <c r="AU2459" s="226" t="s">
        <v>85</v>
      </c>
      <c r="AV2459" s="14" t="s">
        <v>85</v>
      </c>
      <c r="AW2459" s="14" t="s">
        <v>34</v>
      </c>
      <c r="AX2459" s="14" t="s">
        <v>76</v>
      </c>
      <c r="AY2459" s="226" t="s">
        <v>175</v>
      </c>
    </row>
    <row r="2460" spans="1:65" s="15" customFormat="1" ht="11.25">
      <c r="B2460" s="232"/>
      <c r="C2460" s="233"/>
      <c r="D2460" s="207" t="s">
        <v>184</v>
      </c>
      <c r="E2460" s="234" t="s">
        <v>1</v>
      </c>
      <c r="F2460" s="235" t="s">
        <v>290</v>
      </c>
      <c r="G2460" s="233"/>
      <c r="H2460" s="236">
        <v>8.1</v>
      </c>
      <c r="I2460" s="237"/>
      <c r="J2460" s="233"/>
      <c r="K2460" s="233"/>
      <c r="L2460" s="238"/>
      <c r="M2460" s="239"/>
      <c r="N2460" s="240"/>
      <c r="O2460" s="240"/>
      <c r="P2460" s="240"/>
      <c r="Q2460" s="240"/>
      <c r="R2460" s="240"/>
      <c r="S2460" s="240"/>
      <c r="T2460" s="241"/>
      <c r="AT2460" s="242" t="s">
        <v>184</v>
      </c>
      <c r="AU2460" s="242" t="s">
        <v>85</v>
      </c>
      <c r="AV2460" s="15" t="s">
        <v>176</v>
      </c>
      <c r="AW2460" s="15" t="s">
        <v>34</v>
      </c>
      <c r="AX2460" s="15" t="s">
        <v>76</v>
      </c>
      <c r="AY2460" s="242" t="s">
        <v>175</v>
      </c>
    </row>
    <row r="2461" spans="1:65" s="16" customFormat="1" ht="11.25">
      <c r="B2461" s="243"/>
      <c r="C2461" s="244"/>
      <c r="D2461" s="207" t="s">
        <v>184</v>
      </c>
      <c r="E2461" s="245" t="s">
        <v>1</v>
      </c>
      <c r="F2461" s="246" t="s">
        <v>291</v>
      </c>
      <c r="G2461" s="244"/>
      <c r="H2461" s="247">
        <v>155.751</v>
      </c>
      <c r="I2461" s="248"/>
      <c r="J2461" s="244"/>
      <c r="K2461" s="244"/>
      <c r="L2461" s="249"/>
      <c r="M2461" s="250"/>
      <c r="N2461" s="251"/>
      <c r="O2461" s="251"/>
      <c r="P2461" s="251"/>
      <c r="Q2461" s="251"/>
      <c r="R2461" s="251"/>
      <c r="S2461" s="251"/>
      <c r="T2461" s="252"/>
      <c r="AT2461" s="253" t="s">
        <v>184</v>
      </c>
      <c r="AU2461" s="253" t="s">
        <v>85</v>
      </c>
      <c r="AV2461" s="16" t="s">
        <v>182</v>
      </c>
      <c r="AW2461" s="16" t="s">
        <v>34</v>
      </c>
      <c r="AX2461" s="16" t="s">
        <v>83</v>
      </c>
      <c r="AY2461" s="253" t="s">
        <v>175</v>
      </c>
    </row>
    <row r="2462" spans="1:65" s="2" customFormat="1" ht="16.5" customHeight="1">
      <c r="A2462" s="35"/>
      <c r="B2462" s="36"/>
      <c r="C2462" s="192" t="s">
        <v>2156</v>
      </c>
      <c r="D2462" s="192" t="s">
        <v>178</v>
      </c>
      <c r="E2462" s="193" t="s">
        <v>2157</v>
      </c>
      <c r="F2462" s="194" t="s">
        <v>2158</v>
      </c>
      <c r="G2462" s="195" t="s">
        <v>242</v>
      </c>
      <c r="H2462" s="196">
        <v>155.751</v>
      </c>
      <c r="I2462" s="197"/>
      <c r="J2462" s="198">
        <f>ROUND(I2462*H2462,2)</f>
        <v>0</v>
      </c>
      <c r="K2462" s="194" t="s">
        <v>224</v>
      </c>
      <c r="L2462" s="40"/>
      <c r="M2462" s="199" t="s">
        <v>1</v>
      </c>
      <c r="N2462" s="200" t="s">
        <v>41</v>
      </c>
      <c r="O2462" s="72"/>
      <c r="P2462" s="201">
        <f>O2462*H2462</f>
        <v>0</v>
      </c>
      <c r="Q2462" s="201">
        <v>2.9999999999999997E-4</v>
      </c>
      <c r="R2462" s="201">
        <f>Q2462*H2462</f>
        <v>4.6725299999999997E-2</v>
      </c>
      <c r="S2462" s="201">
        <v>0</v>
      </c>
      <c r="T2462" s="202">
        <f>S2462*H2462</f>
        <v>0</v>
      </c>
      <c r="U2462" s="35"/>
      <c r="V2462" s="35"/>
      <c r="W2462" s="35"/>
      <c r="X2462" s="35"/>
      <c r="Y2462" s="35"/>
      <c r="Z2462" s="35"/>
      <c r="AA2462" s="35"/>
      <c r="AB2462" s="35"/>
      <c r="AC2462" s="35"/>
      <c r="AD2462" s="35"/>
      <c r="AE2462" s="35"/>
      <c r="AR2462" s="203" t="s">
        <v>309</v>
      </c>
      <c r="AT2462" s="203" t="s">
        <v>178</v>
      </c>
      <c r="AU2462" s="203" t="s">
        <v>85</v>
      </c>
      <c r="AY2462" s="18" t="s">
        <v>175</v>
      </c>
      <c r="BE2462" s="204">
        <f>IF(N2462="základní",J2462,0)</f>
        <v>0</v>
      </c>
      <c r="BF2462" s="204">
        <f>IF(N2462="snížená",J2462,0)</f>
        <v>0</v>
      </c>
      <c r="BG2462" s="204">
        <f>IF(N2462="zákl. přenesená",J2462,0)</f>
        <v>0</v>
      </c>
      <c r="BH2462" s="204">
        <f>IF(N2462="sníž. přenesená",J2462,0)</f>
        <v>0</v>
      </c>
      <c r="BI2462" s="204">
        <f>IF(N2462="nulová",J2462,0)</f>
        <v>0</v>
      </c>
      <c r="BJ2462" s="18" t="s">
        <v>83</v>
      </c>
      <c r="BK2462" s="204">
        <f>ROUND(I2462*H2462,2)</f>
        <v>0</v>
      </c>
      <c r="BL2462" s="18" t="s">
        <v>309</v>
      </c>
      <c r="BM2462" s="203" t="s">
        <v>2159</v>
      </c>
    </row>
    <row r="2463" spans="1:65" s="2" customFormat="1" ht="11.25">
      <c r="A2463" s="35"/>
      <c r="B2463" s="36"/>
      <c r="C2463" s="37"/>
      <c r="D2463" s="227" t="s">
        <v>193</v>
      </c>
      <c r="E2463" s="37"/>
      <c r="F2463" s="228" t="s">
        <v>2160</v>
      </c>
      <c r="G2463" s="37"/>
      <c r="H2463" s="37"/>
      <c r="I2463" s="229"/>
      <c r="J2463" s="37"/>
      <c r="K2463" s="37"/>
      <c r="L2463" s="40"/>
      <c r="M2463" s="230"/>
      <c r="N2463" s="231"/>
      <c r="O2463" s="72"/>
      <c r="P2463" s="72"/>
      <c r="Q2463" s="72"/>
      <c r="R2463" s="72"/>
      <c r="S2463" s="72"/>
      <c r="T2463" s="73"/>
      <c r="U2463" s="35"/>
      <c r="V2463" s="35"/>
      <c r="W2463" s="35"/>
      <c r="X2463" s="35"/>
      <c r="Y2463" s="35"/>
      <c r="Z2463" s="35"/>
      <c r="AA2463" s="35"/>
      <c r="AB2463" s="35"/>
      <c r="AC2463" s="35"/>
      <c r="AD2463" s="35"/>
      <c r="AE2463" s="35"/>
      <c r="AT2463" s="18" t="s">
        <v>193</v>
      </c>
      <c r="AU2463" s="18" t="s">
        <v>85</v>
      </c>
    </row>
    <row r="2464" spans="1:65" s="13" customFormat="1" ht="22.5">
      <c r="B2464" s="205"/>
      <c r="C2464" s="206"/>
      <c r="D2464" s="207" t="s">
        <v>184</v>
      </c>
      <c r="E2464" s="208" t="s">
        <v>1</v>
      </c>
      <c r="F2464" s="209" t="s">
        <v>206</v>
      </c>
      <c r="G2464" s="206"/>
      <c r="H2464" s="208" t="s">
        <v>1</v>
      </c>
      <c r="I2464" s="210"/>
      <c r="J2464" s="206"/>
      <c r="K2464" s="206"/>
      <c r="L2464" s="211"/>
      <c r="M2464" s="212"/>
      <c r="N2464" s="213"/>
      <c r="O2464" s="213"/>
      <c r="P2464" s="213"/>
      <c r="Q2464" s="213"/>
      <c r="R2464" s="213"/>
      <c r="S2464" s="213"/>
      <c r="T2464" s="214"/>
      <c r="AT2464" s="215" t="s">
        <v>184</v>
      </c>
      <c r="AU2464" s="215" t="s">
        <v>85</v>
      </c>
      <c r="AV2464" s="13" t="s">
        <v>83</v>
      </c>
      <c r="AW2464" s="13" t="s">
        <v>34</v>
      </c>
      <c r="AX2464" s="13" t="s">
        <v>76</v>
      </c>
      <c r="AY2464" s="215" t="s">
        <v>175</v>
      </c>
    </row>
    <row r="2465" spans="2:51" s="13" customFormat="1" ht="11.25">
      <c r="B2465" s="205"/>
      <c r="C2465" s="206"/>
      <c r="D2465" s="207" t="s">
        <v>184</v>
      </c>
      <c r="E2465" s="208" t="s">
        <v>1</v>
      </c>
      <c r="F2465" s="209" t="s">
        <v>280</v>
      </c>
      <c r="G2465" s="206"/>
      <c r="H2465" s="208" t="s">
        <v>1</v>
      </c>
      <c r="I2465" s="210"/>
      <c r="J2465" s="206"/>
      <c r="K2465" s="206"/>
      <c r="L2465" s="211"/>
      <c r="M2465" s="212"/>
      <c r="N2465" s="213"/>
      <c r="O2465" s="213"/>
      <c r="P2465" s="213"/>
      <c r="Q2465" s="213"/>
      <c r="R2465" s="213"/>
      <c r="S2465" s="213"/>
      <c r="T2465" s="214"/>
      <c r="AT2465" s="215" t="s">
        <v>184</v>
      </c>
      <c r="AU2465" s="215" t="s">
        <v>85</v>
      </c>
      <c r="AV2465" s="13" t="s">
        <v>83</v>
      </c>
      <c r="AW2465" s="13" t="s">
        <v>34</v>
      </c>
      <c r="AX2465" s="13" t="s">
        <v>76</v>
      </c>
      <c r="AY2465" s="215" t="s">
        <v>175</v>
      </c>
    </row>
    <row r="2466" spans="2:51" s="13" customFormat="1" ht="11.25">
      <c r="B2466" s="205"/>
      <c r="C2466" s="206"/>
      <c r="D2466" s="207" t="s">
        <v>184</v>
      </c>
      <c r="E2466" s="208" t="s">
        <v>1</v>
      </c>
      <c r="F2466" s="209" t="s">
        <v>187</v>
      </c>
      <c r="G2466" s="206"/>
      <c r="H2466" s="208" t="s">
        <v>1</v>
      </c>
      <c r="I2466" s="210"/>
      <c r="J2466" s="206"/>
      <c r="K2466" s="206"/>
      <c r="L2466" s="211"/>
      <c r="M2466" s="212"/>
      <c r="N2466" s="213"/>
      <c r="O2466" s="213"/>
      <c r="P2466" s="213"/>
      <c r="Q2466" s="213"/>
      <c r="R2466" s="213"/>
      <c r="S2466" s="213"/>
      <c r="T2466" s="214"/>
      <c r="AT2466" s="215" t="s">
        <v>184</v>
      </c>
      <c r="AU2466" s="215" t="s">
        <v>85</v>
      </c>
      <c r="AV2466" s="13" t="s">
        <v>83</v>
      </c>
      <c r="AW2466" s="13" t="s">
        <v>34</v>
      </c>
      <c r="AX2466" s="13" t="s">
        <v>76</v>
      </c>
      <c r="AY2466" s="215" t="s">
        <v>175</v>
      </c>
    </row>
    <row r="2467" spans="2:51" s="14" customFormat="1" ht="11.25">
      <c r="B2467" s="216"/>
      <c r="C2467" s="217"/>
      <c r="D2467" s="207" t="s">
        <v>184</v>
      </c>
      <c r="E2467" s="218" t="s">
        <v>1</v>
      </c>
      <c r="F2467" s="219" t="s">
        <v>2144</v>
      </c>
      <c r="G2467" s="217"/>
      <c r="H2467" s="220">
        <v>12.61</v>
      </c>
      <c r="I2467" s="221"/>
      <c r="J2467" s="217"/>
      <c r="K2467" s="217"/>
      <c r="L2467" s="222"/>
      <c r="M2467" s="223"/>
      <c r="N2467" s="224"/>
      <c r="O2467" s="224"/>
      <c r="P2467" s="224"/>
      <c r="Q2467" s="224"/>
      <c r="R2467" s="224"/>
      <c r="S2467" s="224"/>
      <c r="T2467" s="225"/>
      <c r="AT2467" s="226" t="s">
        <v>184</v>
      </c>
      <c r="AU2467" s="226" t="s">
        <v>85</v>
      </c>
      <c r="AV2467" s="14" t="s">
        <v>85</v>
      </c>
      <c r="AW2467" s="14" t="s">
        <v>34</v>
      </c>
      <c r="AX2467" s="14" t="s">
        <v>76</v>
      </c>
      <c r="AY2467" s="226" t="s">
        <v>175</v>
      </c>
    </row>
    <row r="2468" spans="2:51" s="14" customFormat="1" ht="11.25">
      <c r="B2468" s="216"/>
      <c r="C2468" s="217"/>
      <c r="D2468" s="207" t="s">
        <v>184</v>
      </c>
      <c r="E2468" s="218" t="s">
        <v>1</v>
      </c>
      <c r="F2468" s="219" t="s">
        <v>2145</v>
      </c>
      <c r="G2468" s="217"/>
      <c r="H2468" s="220">
        <v>21.72</v>
      </c>
      <c r="I2468" s="221"/>
      <c r="J2468" s="217"/>
      <c r="K2468" s="217"/>
      <c r="L2468" s="222"/>
      <c r="M2468" s="223"/>
      <c r="N2468" s="224"/>
      <c r="O2468" s="224"/>
      <c r="P2468" s="224"/>
      <c r="Q2468" s="224"/>
      <c r="R2468" s="224"/>
      <c r="S2468" s="224"/>
      <c r="T2468" s="225"/>
      <c r="AT2468" s="226" t="s">
        <v>184</v>
      </c>
      <c r="AU2468" s="226" t="s">
        <v>85</v>
      </c>
      <c r="AV2468" s="14" t="s">
        <v>85</v>
      </c>
      <c r="AW2468" s="14" t="s">
        <v>34</v>
      </c>
      <c r="AX2468" s="14" t="s">
        <v>76</v>
      </c>
      <c r="AY2468" s="226" t="s">
        <v>175</v>
      </c>
    </row>
    <row r="2469" spans="2:51" s="14" customFormat="1" ht="11.25">
      <c r="B2469" s="216"/>
      <c r="C2469" s="217"/>
      <c r="D2469" s="207" t="s">
        <v>184</v>
      </c>
      <c r="E2469" s="218" t="s">
        <v>1</v>
      </c>
      <c r="F2469" s="219" t="s">
        <v>2146</v>
      </c>
      <c r="G2469" s="217"/>
      <c r="H2469" s="220">
        <v>33.625999999999998</v>
      </c>
      <c r="I2469" s="221"/>
      <c r="J2469" s="217"/>
      <c r="K2469" s="217"/>
      <c r="L2469" s="222"/>
      <c r="M2469" s="223"/>
      <c r="N2469" s="224"/>
      <c r="O2469" s="224"/>
      <c r="P2469" s="224"/>
      <c r="Q2469" s="224"/>
      <c r="R2469" s="224"/>
      <c r="S2469" s="224"/>
      <c r="T2469" s="225"/>
      <c r="AT2469" s="226" t="s">
        <v>184</v>
      </c>
      <c r="AU2469" s="226" t="s">
        <v>85</v>
      </c>
      <c r="AV2469" s="14" t="s">
        <v>85</v>
      </c>
      <c r="AW2469" s="14" t="s">
        <v>34</v>
      </c>
      <c r="AX2469" s="14" t="s">
        <v>76</v>
      </c>
      <c r="AY2469" s="226" t="s">
        <v>175</v>
      </c>
    </row>
    <row r="2470" spans="2:51" s="14" customFormat="1" ht="11.25">
      <c r="B2470" s="216"/>
      <c r="C2470" s="217"/>
      <c r="D2470" s="207" t="s">
        <v>184</v>
      </c>
      <c r="E2470" s="218" t="s">
        <v>1</v>
      </c>
      <c r="F2470" s="219" t="s">
        <v>2147</v>
      </c>
      <c r="G2470" s="217"/>
      <c r="H2470" s="220">
        <v>18.655000000000001</v>
      </c>
      <c r="I2470" s="221"/>
      <c r="J2470" s="217"/>
      <c r="K2470" s="217"/>
      <c r="L2470" s="222"/>
      <c r="M2470" s="223"/>
      <c r="N2470" s="224"/>
      <c r="O2470" s="224"/>
      <c r="P2470" s="224"/>
      <c r="Q2470" s="224"/>
      <c r="R2470" s="224"/>
      <c r="S2470" s="224"/>
      <c r="T2470" s="225"/>
      <c r="AT2470" s="226" t="s">
        <v>184</v>
      </c>
      <c r="AU2470" s="226" t="s">
        <v>85</v>
      </c>
      <c r="AV2470" s="14" t="s">
        <v>85</v>
      </c>
      <c r="AW2470" s="14" t="s">
        <v>34</v>
      </c>
      <c r="AX2470" s="14" t="s">
        <v>76</v>
      </c>
      <c r="AY2470" s="226" t="s">
        <v>175</v>
      </c>
    </row>
    <row r="2471" spans="2:51" s="14" customFormat="1" ht="11.25">
      <c r="B2471" s="216"/>
      <c r="C2471" s="217"/>
      <c r="D2471" s="207" t="s">
        <v>184</v>
      </c>
      <c r="E2471" s="218" t="s">
        <v>1</v>
      </c>
      <c r="F2471" s="219" t="s">
        <v>2148</v>
      </c>
      <c r="G2471" s="217"/>
      <c r="H2471" s="220">
        <v>14.17</v>
      </c>
      <c r="I2471" s="221"/>
      <c r="J2471" s="217"/>
      <c r="K2471" s="217"/>
      <c r="L2471" s="222"/>
      <c r="M2471" s="223"/>
      <c r="N2471" s="224"/>
      <c r="O2471" s="224"/>
      <c r="P2471" s="224"/>
      <c r="Q2471" s="224"/>
      <c r="R2471" s="224"/>
      <c r="S2471" s="224"/>
      <c r="T2471" s="225"/>
      <c r="AT2471" s="226" t="s">
        <v>184</v>
      </c>
      <c r="AU2471" s="226" t="s">
        <v>85</v>
      </c>
      <c r="AV2471" s="14" t="s">
        <v>85</v>
      </c>
      <c r="AW2471" s="14" t="s">
        <v>34</v>
      </c>
      <c r="AX2471" s="14" t="s">
        <v>76</v>
      </c>
      <c r="AY2471" s="226" t="s">
        <v>175</v>
      </c>
    </row>
    <row r="2472" spans="2:51" s="14" customFormat="1" ht="11.25">
      <c r="B2472" s="216"/>
      <c r="C2472" s="217"/>
      <c r="D2472" s="207" t="s">
        <v>184</v>
      </c>
      <c r="E2472" s="218" t="s">
        <v>1</v>
      </c>
      <c r="F2472" s="219" t="s">
        <v>2149</v>
      </c>
      <c r="G2472" s="217"/>
      <c r="H2472" s="220">
        <v>10.56</v>
      </c>
      <c r="I2472" s="221"/>
      <c r="J2472" s="217"/>
      <c r="K2472" s="217"/>
      <c r="L2472" s="222"/>
      <c r="M2472" s="223"/>
      <c r="N2472" s="224"/>
      <c r="O2472" s="224"/>
      <c r="P2472" s="224"/>
      <c r="Q2472" s="224"/>
      <c r="R2472" s="224"/>
      <c r="S2472" s="224"/>
      <c r="T2472" s="225"/>
      <c r="AT2472" s="226" t="s">
        <v>184</v>
      </c>
      <c r="AU2472" s="226" t="s">
        <v>85</v>
      </c>
      <c r="AV2472" s="14" t="s">
        <v>85</v>
      </c>
      <c r="AW2472" s="14" t="s">
        <v>34</v>
      </c>
      <c r="AX2472" s="14" t="s">
        <v>76</v>
      </c>
      <c r="AY2472" s="226" t="s">
        <v>175</v>
      </c>
    </row>
    <row r="2473" spans="2:51" s="14" customFormat="1" ht="11.25">
      <c r="B2473" s="216"/>
      <c r="C2473" s="217"/>
      <c r="D2473" s="207" t="s">
        <v>184</v>
      </c>
      <c r="E2473" s="218" t="s">
        <v>1</v>
      </c>
      <c r="F2473" s="219" t="s">
        <v>2150</v>
      </c>
      <c r="G2473" s="217"/>
      <c r="H2473" s="220">
        <v>13.654999999999999</v>
      </c>
      <c r="I2473" s="221"/>
      <c r="J2473" s="217"/>
      <c r="K2473" s="217"/>
      <c r="L2473" s="222"/>
      <c r="M2473" s="223"/>
      <c r="N2473" s="224"/>
      <c r="O2473" s="224"/>
      <c r="P2473" s="224"/>
      <c r="Q2473" s="224"/>
      <c r="R2473" s="224"/>
      <c r="S2473" s="224"/>
      <c r="T2473" s="225"/>
      <c r="AT2473" s="226" t="s">
        <v>184</v>
      </c>
      <c r="AU2473" s="226" t="s">
        <v>85</v>
      </c>
      <c r="AV2473" s="14" t="s">
        <v>85</v>
      </c>
      <c r="AW2473" s="14" t="s">
        <v>34</v>
      </c>
      <c r="AX2473" s="14" t="s">
        <v>76</v>
      </c>
      <c r="AY2473" s="226" t="s">
        <v>175</v>
      </c>
    </row>
    <row r="2474" spans="2:51" s="14" customFormat="1" ht="11.25">
      <c r="B2474" s="216"/>
      <c r="C2474" s="217"/>
      <c r="D2474" s="207" t="s">
        <v>184</v>
      </c>
      <c r="E2474" s="218" t="s">
        <v>1</v>
      </c>
      <c r="F2474" s="219" t="s">
        <v>2151</v>
      </c>
      <c r="G2474" s="217"/>
      <c r="H2474" s="220">
        <v>10.62</v>
      </c>
      <c r="I2474" s="221"/>
      <c r="J2474" s="217"/>
      <c r="K2474" s="217"/>
      <c r="L2474" s="222"/>
      <c r="M2474" s="223"/>
      <c r="N2474" s="224"/>
      <c r="O2474" s="224"/>
      <c r="P2474" s="224"/>
      <c r="Q2474" s="224"/>
      <c r="R2474" s="224"/>
      <c r="S2474" s="224"/>
      <c r="T2474" s="225"/>
      <c r="AT2474" s="226" t="s">
        <v>184</v>
      </c>
      <c r="AU2474" s="226" t="s">
        <v>85</v>
      </c>
      <c r="AV2474" s="14" t="s">
        <v>85</v>
      </c>
      <c r="AW2474" s="14" t="s">
        <v>34</v>
      </c>
      <c r="AX2474" s="14" t="s">
        <v>76</v>
      </c>
      <c r="AY2474" s="226" t="s">
        <v>175</v>
      </c>
    </row>
    <row r="2475" spans="2:51" s="14" customFormat="1" ht="11.25">
      <c r="B2475" s="216"/>
      <c r="C2475" s="217"/>
      <c r="D2475" s="207" t="s">
        <v>184</v>
      </c>
      <c r="E2475" s="218" t="s">
        <v>1</v>
      </c>
      <c r="F2475" s="219" t="s">
        <v>2152</v>
      </c>
      <c r="G2475" s="217"/>
      <c r="H2475" s="220">
        <v>12.035</v>
      </c>
      <c r="I2475" s="221"/>
      <c r="J2475" s="217"/>
      <c r="K2475" s="217"/>
      <c r="L2475" s="222"/>
      <c r="M2475" s="223"/>
      <c r="N2475" s="224"/>
      <c r="O2475" s="224"/>
      <c r="P2475" s="224"/>
      <c r="Q2475" s="224"/>
      <c r="R2475" s="224"/>
      <c r="S2475" s="224"/>
      <c r="T2475" s="225"/>
      <c r="AT2475" s="226" t="s">
        <v>184</v>
      </c>
      <c r="AU2475" s="226" t="s">
        <v>85</v>
      </c>
      <c r="AV2475" s="14" t="s">
        <v>85</v>
      </c>
      <c r="AW2475" s="14" t="s">
        <v>34</v>
      </c>
      <c r="AX2475" s="14" t="s">
        <v>76</v>
      </c>
      <c r="AY2475" s="226" t="s">
        <v>175</v>
      </c>
    </row>
    <row r="2476" spans="2:51" s="15" customFormat="1" ht="11.25">
      <c r="B2476" s="232"/>
      <c r="C2476" s="233"/>
      <c r="D2476" s="207" t="s">
        <v>184</v>
      </c>
      <c r="E2476" s="234" t="s">
        <v>1</v>
      </c>
      <c r="F2476" s="235" t="s">
        <v>290</v>
      </c>
      <c r="G2476" s="233"/>
      <c r="H2476" s="236">
        <v>147.65100000000001</v>
      </c>
      <c r="I2476" s="237"/>
      <c r="J2476" s="233"/>
      <c r="K2476" s="233"/>
      <c r="L2476" s="238"/>
      <c r="M2476" s="239"/>
      <c r="N2476" s="240"/>
      <c r="O2476" s="240"/>
      <c r="P2476" s="240"/>
      <c r="Q2476" s="240"/>
      <c r="R2476" s="240"/>
      <c r="S2476" s="240"/>
      <c r="T2476" s="241"/>
      <c r="AT2476" s="242" t="s">
        <v>184</v>
      </c>
      <c r="AU2476" s="242" t="s">
        <v>85</v>
      </c>
      <c r="AV2476" s="15" t="s">
        <v>176</v>
      </c>
      <c r="AW2476" s="15" t="s">
        <v>34</v>
      </c>
      <c r="AX2476" s="15" t="s">
        <v>76</v>
      </c>
      <c r="AY2476" s="242" t="s">
        <v>175</v>
      </c>
    </row>
    <row r="2477" spans="2:51" s="14" customFormat="1" ht="11.25">
      <c r="B2477" s="216"/>
      <c r="C2477" s="217"/>
      <c r="D2477" s="207" t="s">
        <v>184</v>
      </c>
      <c r="E2477" s="218" t="s">
        <v>1</v>
      </c>
      <c r="F2477" s="219" t="s">
        <v>2153</v>
      </c>
      <c r="G2477" s="217"/>
      <c r="H2477" s="220">
        <v>1.365</v>
      </c>
      <c r="I2477" s="221"/>
      <c r="J2477" s="217"/>
      <c r="K2477" s="217"/>
      <c r="L2477" s="222"/>
      <c r="M2477" s="223"/>
      <c r="N2477" s="224"/>
      <c r="O2477" s="224"/>
      <c r="P2477" s="224"/>
      <c r="Q2477" s="224"/>
      <c r="R2477" s="224"/>
      <c r="S2477" s="224"/>
      <c r="T2477" s="225"/>
      <c r="AT2477" s="226" t="s">
        <v>184</v>
      </c>
      <c r="AU2477" s="226" t="s">
        <v>85</v>
      </c>
      <c r="AV2477" s="14" t="s">
        <v>85</v>
      </c>
      <c r="AW2477" s="14" t="s">
        <v>34</v>
      </c>
      <c r="AX2477" s="14" t="s">
        <v>76</v>
      </c>
      <c r="AY2477" s="226" t="s">
        <v>175</v>
      </c>
    </row>
    <row r="2478" spans="2:51" s="14" customFormat="1" ht="11.25">
      <c r="B2478" s="216"/>
      <c r="C2478" s="217"/>
      <c r="D2478" s="207" t="s">
        <v>184</v>
      </c>
      <c r="E2478" s="218" t="s">
        <v>1</v>
      </c>
      <c r="F2478" s="219" t="s">
        <v>2154</v>
      </c>
      <c r="G2478" s="217"/>
      <c r="H2478" s="220">
        <v>2.25</v>
      </c>
      <c r="I2478" s="221"/>
      <c r="J2478" s="217"/>
      <c r="K2478" s="217"/>
      <c r="L2478" s="222"/>
      <c r="M2478" s="223"/>
      <c r="N2478" s="224"/>
      <c r="O2478" s="224"/>
      <c r="P2478" s="224"/>
      <c r="Q2478" s="224"/>
      <c r="R2478" s="224"/>
      <c r="S2478" s="224"/>
      <c r="T2478" s="225"/>
      <c r="AT2478" s="226" t="s">
        <v>184</v>
      </c>
      <c r="AU2478" s="226" t="s">
        <v>85</v>
      </c>
      <c r="AV2478" s="14" t="s">
        <v>85</v>
      </c>
      <c r="AW2478" s="14" t="s">
        <v>34</v>
      </c>
      <c r="AX2478" s="14" t="s">
        <v>76</v>
      </c>
      <c r="AY2478" s="226" t="s">
        <v>175</v>
      </c>
    </row>
    <row r="2479" spans="2:51" s="14" customFormat="1" ht="11.25">
      <c r="B2479" s="216"/>
      <c r="C2479" s="217"/>
      <c r="D2479" s="207" t="s">
        <v>184</v>
      </c>
      <c r="E2479" s="218" t="s">
        <v>1</v>
      </c>
      <c r="F2479" s="219" t="s">
        <v>2155</v>
      </c>
      <c r="G2479" s="217"/>
      <c r="H2479" s="220">
        <v>4.4850000000000003</v>
      </c>
      <c r="I2479" s="221"/>
      <c r="J2479" s="217"/>
      <c r="K2479" s="217"/>
      <c r="L2479" s="222"/>
      <c r="M2479" s="223"/>
      <c r="N2479" s="224"/>
      <c r="O2479" s="224"/>
      <c r="P2479" s="224"/>
      <c r="Q2479" s="224"/>
      <c r="R2479" s="224"/>
      <c r="S2479" s="224"/>
      <c r="T2479" s="225"/>
      <c r="AT2479" s="226" t="s">
        <v>184</v>
      </c>
      <c r="AU2479" s="226" t="s">
        <v>85</v>
      </c>
      <c r="AV2479" s="14" t="s">
        <v>85</v>
      </c>
      <c r="AW2479" s="14" t="s">
        <v>34</v>
      </c>
      <c r="AX2479" s="14" t="s">
        <v>76</v>
      </c>
      <c r="AY2479" s="226" t="s">
        <v>175</v>
      </c>
    </row>
    <row r="2480" spans="2:51" s="15" customFormat="1" ht="11.25">
      <c r="B2480" s="232"/>
      <c r="C2480" s="233"/>
      <c r="D2480" s="207" t="s">
        <v>184</v>
      </c>
      <c r="E2480" s="234" t="s">
        <v>1</v>
      </c>
      <c r="F2480" s="235" t="s">
        <v>290</v>
      </c>
      <c r="G2480" s="233"/>
      <c r="H2480" s="236">
        <v>8.1</v>
      </c>
      <c r="I2480" s="237"/>
      <c r="J2480" s="233"/>
      <c r="K2480" s="233"/>
      <c r="L2480" s="238"/>
      <c r="M2480" s="239"/>
      <c r="N2480" s="240"/>
      <c r="O2480" s="240"/>
      <c r="P2480" s="240"/>
      <c r="Q2480" s="240"/>
      <c r="R2480" s="240"/>
      <c r="S2480" s="240"/>
      <c r="T2480" s="241"/>
      <c r="AT2480" s="242" t="s">
        <v>184</v>
      </c>
      <c r="AU2480" s="242" t="s">
        <v>85</v>
      </c>
      <c r="AV2480" s="15" t="s">
        <v>176</v>
      </c>
      <c r="AW2480" s="15" t="s">
        <v>34</v>
      </c>
      <c r="AX2480" s="15" t="s">
        <v>76</v>
      </c>
      <c r="AY2480" s="242" t="s">
        <v>175</v>
      </c>
    </row>
    <row r="2481" spans="1:65" s="16" customFormat="1" ht="11.25">
      <c r="B2481" s="243"/>
      <c r="C2481" s="244"/>
      <c r="D2481" s="207" t="s">
        <v>184</v>
      </c>
      <c r="E2481" s="245" t="s">
        <v>1</v>
      </c>
      <c r="F2481" s="246" t="s">
        <v>291</v>
      </c>
      <c r="G2481" s="244"/>
      <c r="H2481" s="247">
        <v>155.751</v>
      </c>
      <c r="I2481" s="248"/>
      <c r="J2481" s="244"/>
      <c r="K2481" s="244"/>
      <c r="L2481" s="249"/>
      <c r="M2481" s="250"/>
      <c r="N2481" s="251"/>
      <c r="O2481" s="251"/>
      <c r="P2481" s="251"/>
      <c r="Q2481" s="251"/>
      <c r="R2481" s="251"/>
      <c r="S2481" s="251"/>
      <c r="T2481" s="252"/>
      <c r="AT2481" s="253" t="s">
        <v>184</v>
      </c>
      <c r="AU2481" s="253" t="s">
        <v>85</v>
      </c>
      <c r="AV2481" s="16" t="s">
        <v>182</v>
      </c>
      <c r="AW2481" s="16" t="s">
        <v>34</v>
      </c>
      <c r="AX2481" s="16" t="s">
        <v>83</v>
      </c>
      <c r="AY2481" s="253" t="s">
        <v>175</v>
      </c>
    </row>
    <row r="2482" spans="1:65" s="2" customFormat="1" ht="24.2" customHeight="1">
      <c r="A2482" s="35"/>
      <c r="B2482" s="36"/>
      <c r="C2482" s="192" t="s">
        <v>2161</v>
      </c>
      <c r="D2482" s="192" t="s">
        <v>178</v>
      </c>
      <c r="E2482" s="193" t="s">
        <v>2162</v>
      </c>
      <c r="F2482" s="194" t="s">
        <v>2163</v>
      </c>
      <c r="G2482" s="195" t="s">
        <v>242</v>
      </c>
      <c r="H2482" s="196">
        <v>49.45</v>
      </c>
      <c r="I2482" s="197"/>
      <c r="J2482" s="198">
        <f>ROUND(I2482*H2482,2)</f>
        <v>0</v>
      </c>
      <c r="K2482" s="194" t="s">
        <v>224</v>
      </c>
      <c r="L2482" s="40"/>
      <c r="M2482" s="199" t="s">
        <v>1</v>
      </c>
      <c r="N2482" s="200" t="s">
        <v>41</v>
      </c>
      <c r="O2482" s="72"/>
      <c r="P2482" s="201">
        <f>O2482*H2482</f>
        <v>0</v>
      </c>
      <c r="Q2482" s="201">
        <v>1.5E-3</v>
      </c>
      <c r="R2482" s="201">
        <f>Q2482*H2482</f>
        <v>7.4175000000000005E-2</v>
      </c>
      <c r="S2482" s="201">
        <v>0</v>
      </c>
      <c r="T2482" s="202">
        <f>S2482*H2482</f>
        <v>0</v>
      </c>
      <c r="U2482" s="35"/>
      <c r="V2482" s="35"/>
      <c r="W2482" s="35"/>
      <c r="X2482" s="35"/>
      <c r="Y2482" s="35"/>
      <c r="Z2482" s="35"/>
      <c r="AA2482" s="35"/>
      <c r="AB2482" s="35"/>
      <c r="AC2482" s="35"/>
      <c r="AD2482" s="35"/>
      <c r="AE2482" s="35"/>
      <c r="AR2482" s="203" t="s">
        <v>309</v>
      </c>
      <c r="AT2482" s="203" t="s">
        <v>178</v>
      </c>
      <c r="AU2482" s="203" t="s">
        <v>85</v>
      </c>
      <c r="AY2482" s="18" t="s">
        <v>175</v>
      </c>
      <c r="BE2482" s="204">
        <f>IF(N2482="základní",J2482,0)</f>
        <v>0</v>
      </c>
      <c r="BF2482" s="204">
        <f>IF(N2482="snížená",J2482,0)</f>
        <v>0</v>
      </c>
      <c r="BG2482" s="204">
        <f>IF(N2482="zákl. přenesená",J2482,0)</f>
        <v>0</v>
      </c>
      <c r="BH2482" s="204">
        <f>IF(N2482="sníž. přenesená",J2482,0)</f>
        <v>0</v>
      </c>
      <c r="BI2482" s="204">
        <f>IF(N2482="nulová",J2482,0)</f>
        <v>0</v>
      </c>
      <c r="BJ2482" s="18" t="s">
        <v>83</v>
      </c>
      <c r="BK2482" s="204">
        <f>ROUND(I2482*H2482,2)</f>
        <v>0</v>
      </c>
      <c r="BL2482" s="18" t="s">
        <v>309</v>
      </c>
      <c r="BM2482" s="203" t="s">
        <v>2164</v>
      </c>
    </row>
    <row r="2483" spans="1:65" s="2" customFormat="1" ht="11.25">
      <c r="A2483" s="35"/>
      <c r="B2483" s="36"/>
      <c r="C2483" s="37"/>
      <c r="D2483" s="227" t="s">
        <v>193</v>
      </c>
      <c r="E2483" s="37"/>
      <c r="F2483" s="228" t="s">
        <v>2165</v>
      </c>
      <c r="G2483" s="37"/>
      <c r="H2483" s="37"/>
      <c r="I2483" s="229"/>
      <c r="J2483" s="37"/>
      <c r="K2483" s="37"/>
      <c r="L2483" s="40"/>
      <c r="M2483" s="230"/>
      <c r="N2483" s="231"/>
      <c r="O2483" s="72"/>
      <c r="P2483" s="72"/>
      <c r="Q2483" s="72"/>
      <c r="R2483" s="72"/>
      <c r="S2483" s="72"/>
      <c r="T2483" s="73"/>
      <c r="U2483" s="35"/>
      <c r="V2483" s="35"/>
      <c r="W2483" s="35"/>
      <c r="X2483" s="35"/>
      <c r="Y2483" s="35"/>
      <c r="Z2483" s="35"/>
      <c r="AA2483" s="35"/>
      <c r="AB2483" s="35"/>
      <c r="AC2483" s="35"/>
      <c r="AD2483" s="35"/>
      <c r="AE2483" s="35"/>
      <c r="AT2483" s="18" t="s">
        <v>193</v>
      </c>
      <c r="AU2483" s="18" t="s">
        <v>85</v>
      </c>
    </row>
    <row r="2484" spans="1:65" s="13" customFormat="1" ht="22.5">
      <c r="B2484" s="205"/>
      <c r="C2484" s="206"/>
      <c r="D2484" s="207" t="s">
        <v>184</v>
      </c>
      <c r="E2484" s="208" t="s">
        <v>1</v>
      </c>
      <c r="F2484" s="209" t="s">
        <v>206</v>
      </c>
      <c r="G2484" s="206"/>
      <c r="H2484" s="208" t="s">
        <v>1</v>
      </c>
      <c r="I2484" s="210"/>
      <c r="J2484" s="206"/>
      <c r="K2484" s="206"/>
      <c r="L2484" s="211"/>
      <c r="M2484" s="212"/>
      <c r="N2484" s="213"/>
      <c r="O2484" s="213"/>
      <c r="P2484" s="213"/>
      <c r="Q2484" s="213"/>
      <c r="R2484" s="213"/>
      <c r="S2484" s="213"/>
      <c r="T2484" s="214"/>
      <c r="AT2484" s="215" t="s">
        <v>184</v>
      </c>
      <c r="AU2484" s="215" t="s">
        <v>85</v>
      </c>
      <c r="AV2484" s="13" t="s">
        <v>83</v>
      </c>
      <c r="AW2484" s="13" t="s">
        <v>34</v>
      </c>
      <c r="AX2484" s="13" t="s">
        <v>76</v>
      </c>
      <c r="AY2484" s="215" t="s">
        <v>175</v>
      </c>
    </row>
    <row r="2485" spans="1:65" s="13" customFormat="1" ht="11.25">
      <c r="B2485" s="205"/>
      <c r="C2485" s="206"/>
      <c r="D2485" s="207" t="s">
        <v>184</v>
      </c>
      <c r="E2485" s="208" t="s">
        <v>1</v>
      </c>
      <c r="F2485" s="209" t="s">
        <v>280</v>
      </c>
      <c r="G2485" s="206"/>
      <c r="H2485" s="208" t="s">
        <v>1</v>
      </c>
      <c r="I2485" s="210"/>
      <c r="J2485" s="206"/>
      <c r="K2485" s="206"/>
      <c r="L2485" s="211"/>
      <c r="M2485" s="212"/>
      <c r="N2485" s="213"/>
      <c r="O2485" s="213"/>
      <c r="P2485" s="213"/>
      <c r="Q2485" s="213"/>
      <c r="R2485" s="213"/>
      <c r="S2485" s="213"/>
      <c r="T2485" s="214"/>
      <c r="AT2485" s="215" t="s">
        <v>184</v>
      </c>
      <c r="AU2485" s="215" t="s">
        <v>85</v>
      </c>
      <c r="AV2485" s="13" t="s">
        <v>83</v>
      </c>
      <c r="AW2485" s="13" t="s">
        <v>34</v>
      </c>
      <c r="AX2485" s="13" t="s">
        <v>76</v>
      </c>
      <c r="AY2485" s="215" t="s">
        <v>175</v>
      </c>
    </row>
    <row r="2486" spans="1:65" s="13" customFormat="1" ht="11.25">
      <c r="B2486" s="205"/>
      <c r="C2486" s="206"/>
      <c r="D2486" s="207" t="s">
        <v>184</v>
      </c>
      <c r="E2486" s="208" t="s">
        <v>1</v>
      </c>
      <c r="F2486" s="209" t="s">
        <v>187</v>
      </c>
      <c r="G2486" s="206"/>
      <c r="H2486" s="208" t="s">
        <v>1</v>
      </c>
      <c r="I2486" s="210"/>
      <c r="J2486" s="206"/>
      <c r="K2486" s="206"/>
      <c r="L2486" s="211"/>
      <c r="M2486" s="212"/>
      <c r="N2486" s="213"/>
      <c r="O2486" s="213"/>
      <c r="P2486" s="213"/>
      <c r="Q2486" s="213"/>
      <c r="R2486" s="213"/>
      <c r="S2486" s="213"/>
      <c r="T2486" s="214"/>
      <c r="AT2486" s="215" t="s">
        <v>184</v>
      </c>
      <c r="AU2486" s="215" t="s">
        <v>85</v>
      </c>
      <c r="AV2486" s="13" t="s">
        <v>83</v>
      </c>
      <c r="AW2486" s="13" t="s">
        <v>34</v>
      </c>
      <c r="AX2486" s="13" t="s">
        <v>76</v>
      </c>
      <c r="AY2486" s="215" t="s">
        <v>175</v>
      </c>
    </row>
    <row r="2487" spans="1:65" s="14" customFormat="1" ht="11.25">
      <c r="B2487" s="216"/>
      <c r="C2487" s="217"/>
      <c r="D2487" s="207" t="s">
        <v>184</v>
      </c>
      <c r="E2487" s="218" t="s">
        <v>1</v>
      </c>
      <c r="F2487" s="219" t="s">
        <v>2166</v>
      </c>
      <c r="G2487" s="217"/>
      <c r="H2487" s="220">
        <v>16.8</v>
      </c>
      <c r="I2487" s="221"/>
      <c r="J2487" s="217"/>
      <c r="K2487" s="217"/>
      <c r="L2487" s="222"/>
      <c r="M2487" s="223"/>
      <c r="N2487" s="224"/>
      <c r="O2487" s="224"/>
      <c r="P2487" s="224"/>
      <c r="Q2487" s="224"/>
      <c r="R2487" s="224"/>
      <c r="S2487" s="224"/>
      <c r="T2487" s="225"/>
      <c r="AT2487" s="226" t="s">
        <v>184</v>
      </c>
      <c r="AU2487" s="226" t="s">
        <v>85</v>
      </c>
      <c r="AV2487" s="14" t="s">
        <v>85</v>
      </c>
      <c r="AW2487" s="14" t="s">
        <v>34</v>
      </c>
      <c r="AX2487" s="14" t="s">
        <v>76</v>
      </c>
      <c r="AY2487" s="226" t="s">
        <v>175</v>
      </c>
    </row>
    <row r="2488" spans="1:65" s="14" customFormat="1" ht="11.25">
      <c r="B2488" s="216"/>
      <c r="C2488" s="217"/>
      <c r="D2488" s="207" t="s">
        <v>184</v>
      </c>
      <c r="E2488" s="218" t="s">
        <v>1</v>
      </c>
      <c r="F2488" s="219" t="s">
        <v>2167</v>
      </c>
      <c r="G2488" s="217"/>
      <c r="H2488" s="220">
        <v>23.05</v>
      </c>
      <c r="I2488" s="221"/>
      <c r="J2488" s="217"/>
      <c r="K2488" s="217"/>
      <c r="L2488" s="222"/>
      <c r="M2488" s="223"/>
      <c r="N2488" s="224"/>
      <c r="O2488" s="224"/>
      <c r="P2488" s="224"/>
      <c r="Q2488" s="224"/>
      <c r="R2488" s="224"/>
      <c r="S2488" s="224"/>
      <c r="T2488" s="225"/>
      <c r="AT2488" s="226" t="s">
        <v>184</v>
      </c>
      <c r="AU2488" s="226" t="s">
        <v>85</v>
      </c>
      <c r="AV2488" s="14" t="s">
        <v>85</v>
      </c>
      <c r="AW2488" s="14" t="s">
        <v>34</v>
      </c>
      <c r="AX2488" s="14" t="s">
        <v>76</v>
      </c>
      <c r="AY2488" s="226" t="s">
        <v>175</v>
      </c>
    </row>
    <row r="2489" spans="1:65" s="14" customFormat="1" ht="11.25">
      <c r="B2489" s="216"/>
      <c r="C2489" s="217"/>
      <c r="D2489" s="207" t="s">
        <v>184</v>
      </c>
      <c r="E2489" s="218" t="s">
        <v>1</v>
      </c>
      <c r="F2489" s="219" t="s">
        <v>2168</v>
      </c>
      <c r="G2489" s="217"/>
      <c r="H2489" s="220">
        <v>2.4</v>
      </c>
      <c r="I2489" s="221"/>
      <c r="J2489" s="217"/>
      <c r="K2489" s="217"/>
      <c r="L2489" s="222"/>
      <c r="M2489" s="223"/>
      <c r="N2489" s="224"/>
      <c r="O2489" s="224"/>
      <c r="P2489" s="224"/>
      <c r="Q2489" s="224"/>
      <c r="R2489" s="224"/>
      <c r="S2489" s="224"/>
      <c r="T2489" s="225"/>
      <c r="AT2489" s="226" t="s">
        <v>184</v>
      </c>
      <c r="AU2489" s="226" t="s">
        <v>85</v>
      </c>
      <c r="AV2489" s="14" t="s">
        <v>85</v>
      </c>
      <c r="AW2489" s="14" t="s">
        <v>34</v>
      </c>
      <c r="AX2489" s="14" t="s">
        <v>76</v>
      </c>
      <c r="AY2489" s="226" t="s">
        <v>175</v>
      </c>
    </row>
    <row r="2490" spans="1:65" s="14" customFormat="1" ht="11.25">
      <c r="B2490" s="216"/>
      <c r="C2490" s="217"/>
      <c r="D2490" s="207" t="s">
        <v>184</v>
      </c>
      <c r="E2490" s="218" t="s">
        <v>1</v>
      </c>
      <c r="F2490" s="219" t="s">
        <v>2169</v>
      </c>
      <c r="G2490" s="217"/>
      <c r="H2490" s="220">
        <v>2.4</v>
      </c>
      <c r="I2490" s="221"/>
      <c r="J2490" s="217"/>
      <c r="K2490" s="217"/>
      <c r="L2490" s="222"/>
      <c r="M2490" s="223"/>
      <c r="N2490" s="224"/>
      <c r="O2490" s="224"/>
      <c r="P2490" s="224"/>
      <c r="Q2490" s="224"/>
      <c r="R2490" s="224"/>
      <c r="S2490" s="224"/>
      <c r="T2490" s="225"/>
      <c r="AT2490" s="226" t="s">
        <v>184</v>
      </c>
      <c r="AU2490" s="226" t="s">
        <v>85</v>
      </c>
      <c r="AV2490" s="14" t="s">
        <v>85</v>
      </c>
      <c r="AW2490" s="14" t="s">
        <v>34</v>
      </c>
      <c r="AX2490" s="14" t="s">
        <v>76</v>
      </c>
      <c r="AY2490" s="226" t="s">
        <v>175</v>
      </c>
    </row>
    <row r="2491" spans="1:65" s="14" customFormat="1" ht="11.25">
      <c r="B2491" s="216"/>
      <c r="C2491" s="217"/>
      <c r="D2491" s="207" t="s">
        <v>184</v>
      </c>
      <c r="E2491" s="218" t="s">
        <v>1</v>
      </c>
      <c r="F2491" s="219" t="s">
        <v>2170</v>
      </c>
      <c r="G2491" s="217"/>
      <c r="H2491" s="220">
        <v>2.4</v>
      </c>
      <c r="I2491" s="221"/>
      <c r="J2491" s="217"/>
      <c r="K2491" s="217"/>
      <c r="L2491" s="222"/>
      <c r="M2491" s="223"/>
      <c r="N2491" s="224"/>
      <c r="O2491" s="224"/>
      <c r="P2491" s="224"/>
      <c r="Q2491" s="224"/>
      <c r="R2491" s="224"/>
      <c r="S2491" s="224"/>
      <c r="T2491" s="225"/>
      <c r="AT2491" s="226" t="s">
        <v>184</v>
      </c>
      <c r="AU2491" s="226" t="s">
        <v>85</v>
      </c>
      <c r="AV2491" s="14" t="s">
        <v>85</v>
      </c>
      <c r="AW2491" s="14" t="s">
        <v>34</v>
      </c>
      <c r="AX2491" s="14" t="s">
        <v>76</v>
      </c>
      <c r="AY2491" s="226" t="s">
        <v>175</v>
      </c>
    </row>
    <row r="2492" spans="1:65" s="14" customFormat="1" ht="11.25">
      <c r="B2492" s="216"/>
      <c r="C2492" s="217"/>
      <c r="D2492" s="207" t="s">
        <v>184</v>
      </c>
      <c r="E2492" s="218" t="s">
        <v>1</v>
      </c>
      <c r="F2492" s="219" t="s">
        <v>2171</v>
      </c>
      <c r="G2492" s="217"/>
      <c r="H2492" s="220">
        <v>2.4</v>
      </c>
      <c r="I2492" s="221"/>
      <c r="J2492" s="217"/>
      <c r="K2492" s="217"/>
      <c r="L2492" s="222"/>
      <c r="M2492" s="223"/>
      <c r="N2492" s="224"/>
      <c r="O2492" s="224"/>
      <c r="P2492" s="224"/>
      <c r="Q2492" s="224"/>
      <c r="R2492" s="224"/>
      <c r="S2492" s="224"/>
      <c r="T2492" s="225"/>
      <c r="AT2492" s="226" t="s">
        <v>184</v>
      </c>
      <c r="AU2492" s="226" t="s">
        <v>85</v>
      </c>
      <c r="AV2492" s="14" t="s">
        <v>85</v>
      </c>
      <c r="AW2492" s="14" t="s">
        <v>34</v>
      </c>
      <c r="AX2492" s="14" t="s">
        <v>76</v>
      </c>
      <c r="AY2492" s="226" t="s">
        <v>175</v>
      </c>
    </row>
    <row r="2493" spans="1:65" s="16" customFormat="1" ht="11.25">
      <c r="B2493" s="243"/>
      <c r="C2493" s="244"/>
      <c r="D2493" s="207" t="s">
        <v>184</v>
      </c>
      <c r="E2493" s="245" t="s">
        <v>1</v>
      </c>
      <c r="F2493" s="246" t="s">
        <v>291</v>
      </c>
      <c r="G2493" s="244"/>
      <c r="H2493" s="247">
        <v>49.45</v>
      </c>
      <c r="I2493" s="248"/>
      <c r="J2493" s="244"/>
      <c r="K2493" s="244"/>
      <c r="L2493" s="249"/>
      <c r="M2493" s="250"/>
      <c r="N2493" s="251"/>
      <c r="O2493" s="251"/>
      <c r="P2493" s="251"/>
      <c r="Q2493" s="251"/>
      <c r="R2493" s="251"/>
      <c r="S2493" s="251"/>
      <c r="T2493" s="252"/>
      <c r="AT2493" s="253" t="s">
        <v>184</v>
      </c>
      <c r="AU2493" s="253" t="s">
        <v>85</v>
      </c>
      <c r="AV2493" s="16" t="s">
        <v>182</v>
      </c>
      <c r="AW2493" s="16" t="s">
        <v>34</v>
      </c>
      <c r="AX2493" s="16" t="s">
        <v>83</v>
      </c>
      <c r="AY2493" s="253" t="s">
        <v>175</v>
      </c>
    </row>
    <row r="2494" spans="1:65" s="2" customFormat="1" ht="33" customHeight="1">
      <c r="A2494" s="35"/>
      <c r="B2494" s="36"/>
      <c r="C2494" s="192" t="s">
        <v>2172</v>
      </c>
      <c r="D2494" s="192" t="s">
        <v>178</v>
      </c>
      <c r="E2494" s="193" t="s">
        <v>2173</v>
      </c>
      <c r="F2494" s="194" t="s">
        <v>2174</v>
      </c>
      <c r="G2494" s="195" t="s">
        <v>242</v>
      </c>
      <c r="H2494" s="196">
        <v>147.65100000000001</v>
      </c>
      <c r="I2494" s="197"/>
      <c r="J2494" s="198">
        <f>ROUND(I2494*H2494,2)</f>
        <v>0</v>
      </c>
      <c r="K2494" s="194" t="s">
        <v>224</v>
      </c>
      <c r="L2494" s="40"/>
      <c r="M2494" s="199" t="s">
        <v>1</v>
      </c>
      <c r="N2494" s="200" t="s">
        <v>41</v>
      </c>
      <c r="O2494" s="72"/>
      <c r="P2494" s="201">
        <f>O2494*H2494</f>
        <v>0</v>
      </c>
      <c r="Q2494" s="201">
        <v>9.0900000000000009E-3</v>
      </c>
      <c r="R2494" s="201">
        <f>Q2494*H2494</f>
        <v>1.3421475900000002</v>
      </c>
      <c r="S2494" s="201">
        <v>0</v>
      </c>
      <c r="T2494" s="202">
        <f>S2494*H2494</f>
        <v>0</v>
      </c>
      <c r="U2494" s="35"/>
      <c r="V2494" s="35"/>
      <c r="W2494" s="35"/>
      <c r="X2494" s="35"/>
      <c r="Y2494" s="35"/>
      <c r="Z2494" s="35"/>
      <c r="AA2494" s="35"/>
      <c r="AB2494" s="35"/>
      <c r="AC2494" s="35"/>
      <c r="AD2494" s="35"/>
      <c r="AE2494" s="35"/>
      <c r="AR2494" s="203" t="s">
        <v>309</v>
      </c>
      <c r="AT2494" s="203" t="s">
        <v>178</v>
      </c>
      <c r="AU2494" s="203" t="s">
        <v>85</v>
      </c>
      <c r="AY2494" s="18" t="s">
        <v>175</v>
      </c>
      <c r="BE2494" s="204">
        <f>IF(N2494="základní",J2494,0)</f>
        <v>0</v>
      </c>
      <c r="BF2494" s="204">
        <f>IF(N2494="snížená",J2494,0)</f>
        <v>0</v>
      </c>
      <c r="BG2494" s="204">
        <f>IF(N2494="zákl. přenesená",J2494,0)</f>
        <v>0</v>
      </c>
      <c r="BH2494" s="204">
        <f>IF(N2494="sníž. přenesená",J2494,0)</f>
        <v>0</v>
      </c>
      <c r="BI2494" s="204">
        <f>IF(N2494="nulová",J2494,0)</f>
        <v>0</v>
      </c>
      <c r="BJ2494" s="18" t="s">
        <v>83</v>
      </c>
      <c r="BK2494" s="204">
        <f>ROUND(I2494*H2494,2)</f>
        <v>0</v>
      </c>
      <c r="BL2494" s="18" t="s">
        <v>309</v>
      </c>
      <c r="BM2494" s="203" t="s">
        <v>2175</v>
      </c>
    </row>
    <row r="2495" spans="1:65" s="2" customFormat="1" ht="11.25">
      <c r="A2495" s="35"/>
      <c r="B2495" s="36"/>
      <c r="C2495" s="37"/>
      <c r="D2495" s="227" t="s">
        <v>193</v>
      </c>
      <c r="E2495" s="37"/>
      <c r="F2495" s="228" t="s">
        <v>2176</v>
      </c>
      <c r="G2495" s="37"/>
      <c r="H2495" s="37"/>
      <c r="I2495" s="229"/>
      <c r="J2495" s="37"/>
      <c r="K2495" s="37"/>
      <c r="L2495" s="40"/>
      <c r="M2495" s="230"/>
      <c r="N2495" s="231"/>
      <c r="O2495" s="72"/>
      <c r="P2495" s="72"/>
      <c r="Q2495" s="72"/>
      <c r="R2495" s="72"/>
      <c r="S2495" s="72"/>
      <c r="T2495" s="73"/>
      <c r="U2495" s="35"/>
      <c r="V2495" s="35"/>
      <c r="W2495" s="35"/>
      <c r="X2495" s="35"/>
      <c r="Y2495" s="35"/>
      <c r="Z2495" s="35"/>
      <c r="AA2495" s="35"/>
      <c r="AB2495" s="35"/>
      <c r="AC2495" s="35"/>
      <c r="AD2495" s="35"/>
      <c r="AE2495" s="35"/>
      <c r="AT2495" s="18" t="s">
        <v>193</v>
      </c>
      <c r="AU2495" s="18" t="s">
        <v>85</v>
      </c>
    </row>
    <row r="2496" spans="1:65" s="2" customFormat="1" ht="37.9" customHeight="1">
      <c r="A2496" s="35"/>
      <c r="B2496" s="36"/>
      <c r="C2496" s="254" t="s">
        <v>2177</v>
      </c>
      <c r="D2496" s="254" t="s">
        <v>539</v>
      </c>
      <c r="E2496" s="255" t="s">
        <v>2178</v>
      </c>
      <c r="F2496" s="256" t="s">
        <v>2179</v>
      </c>
      <c r="G2496" s="257" t="s">
        <v>242</v>
      </c>
      <c r="H2496" s="258">
        <v>134.06200000000001</v>
      </c>
      <c r="I2496" s="259"/>
      <c r="J2496" s="260">
        <f>ROUND(I2496*H2496,2)</f>
        <v>0</v>
      </c>
      <c r="K2496" s="256" t="s">
        <v>1</v>
      </c>
      <c r="L2496" s="261"/>
      <c r="M2496" s="262" t="s">
        <v>1</v>
      </c>
      <c r="N2496" s="263" t="s">
        <v>41</v>
      </c>
      <c r="O2496" s="72"/>
      <c r="P2496" s="201">
        <f>O2496*H2496</f>
        <v>0</v>
      </c>
      <c r="Q2496" s="201">
        <v>1.9E-2</v>
      </c>
      <c r="R2496" s="201">
        <f>Q2496*H2496</f>
        <v>2.5471780000000002</v>
      </c>
      <c r="S2496" s="201">
        <v>0</v>
      </c>
      <c r="T2496" s="202">
        <f>S2496*H2496</f>
        <v>0</v>
      </c>
      <c r="U2496" s="35"/>
      <c r="V2496" s="35"/>
      <c r="W2496" s="35"/>
      <c r="X2496" s="35"/>
      <c r="Y2496" s="35"/>
      <c r="Z2496" s="35"/>
      <c r="AA2496" s="35"/>
      <c r="AB2496" s="35"/>
      <c r="AC2496" s="35"/>
      <c r="AD2496" s="35"/>
      <c r="AE2496" s="35"/>
      <c r="AR2496" s="203" t="s">
        <v>532</v>
      </c>
      <c r="AT2496" s="203" t="s">
        <v>539</v>
      </c>
      <c r="AU2496" s="203" t="s">
        <v>85</v>
      </c>
      <c r="AY2496" s="18" t="s">
        <v>175</v>
      </c>
      <c r="BE2496" s="204">
        <f>IF(N2496="základní",J2496,0)</f>
        <v>0</v>
      </c>
      <c r="BF2496" s="204">
        <f>IF(N2496="snížená",J2496,0)</f>
        <v>0</v>
      </c>
      <c r="BG2496" s="204">
        <f>IF(N2496="zákl. přenesená",J2496,0)</f>
        <v>0</v>
      </c>
      <c r="BH2496" s="204">
        <f>IF(N2496="sníž. přenesená",J2496,0)</f>
        <v>0</v>
      </c>
      <c r="BI2496" s="204">
        <f>IF(N2496="nulová",J2496,0)</f>
        <v>0</v>
      </c>
      <c r="BJ2496" s="18" t="s">
        <v>83</v>
      </c>
      <c r="BK2496" s="204">
        <f>ROUND(I2496*H2496,2)</f>
        <v>0</v>
      </c>
      <c r="BL2496" s="18" t="s">
        <v>309</v>
      </c>
      <c r="BM2496" s="203" t="s">
        <v>2180</v>
      </c>
    </row>
    <row r="2497" spans="2:51" s="13" customFormat="1" ht="22.5">
      <c r="B2497" s="205"/>
      <c r="C2497" s="206"/>
      <c r="D2497" s="207" t="s">
        <v>184</v>
      </c>
      <c r="E2497" s="208" t="s">
        <v>1</v>
      </c>
      <c r="F2497" s="209" t="s">
        <v>206</v>
      </c>
      <c r="G2497" s="206"/>
      <c r="H2497" s="208" t="s">
        <v>1</v>
      </c>
      <c r="I2497" s="210"/>
      <c r="J2497" s="206"/>
      <c r="K2497" s="206"/>
      <c r="L2497" s="211"/>
      <c r="M2497" s="212"/>
      <c r="N2497" s="213"/>
      <c r="O2497" s="213"/>
      <c r="P2497" s="213"/>
      <c r="Q2497" s="213"/>
      <c r="R2497" s="213"/>
      <c r="S2497" s="213"/>
      <c r="T2497" s="214"/>
      <c r="AT2497" s="215" t="s">
        <v>184</v>
      </c>
      <c r="AU2497" s="215" t="s">
        <v>85</v>
      </c>
      <c r="AV2497" s="13" t="s">
        <v>83</v>
      </c>
      <c r="AW2497" s="13" t="s">
        <v>34</v>
      </c>
      <c r="AX2497" s="13" t="s">
        <v>76</v>
      </c>
      <c r="AY2497" s="215" t="s">
        <v>175</v>
      </c>
    </row>
    <row r="2498" spans="2:51" s="13" customFormat="1" ht="11.25">
      <c r="B2498" s="205"/>
      <c r="C2498" s="206"/>
      <c r="D2498" s="207" t="s">
        <v>184</v>
      </c>
      <c r="E2498" s="208" t="s">
        <v>1</v>
      </c>
      <c r="F2498" s="209" t="s">
        <v>280</v>
      </c>
      <c r="G2498" s="206"/>
      <c r="H2498" s="208" t="s">
        <v>1</v>
      </c>
      <c r="I2498" s="210"/>
      <c r="J2498" s="206"/>
      <c r="K2498" s="206"/>
      <c r="L2498" s="211"/>
      <c r="M2498" s="212"/>
      <c r="N2498" s="213"/>
      <c r="O2498" s="213"/>
      <c r="P2498" s="213"/>
      <c r="Q2498" s="213"/>
      <c r="R2498" s="213"/>
      <c r="S2498" s="213"/>
      <c r="T2498" s="214"/>
      <c r="AT2498" s="215" t="s">
        <v>184</v>
      </c>
      <c r="AU2498" s="215" t="s">
        <v>85</v>
      </c>
      <c r="AV2498" s="13" t="s">
        <v>83</v>
      </c>
      <c r="AW2498" s="13" t="s">
        <v>34</v>
      </c>
      <c r="AX2498" s="13" t="s">
        <v>76</v>
      </c>
      <c r="AY2498" s="215" t="s">
        <v>175</v>
      </c>
    </row>
    <row r="2499" spans="2:51" s="13" customFormat="1" ht="11.25">
      <c r="B2499" s="205"/>
      <c r="C2499" s="206"/>
      <c r="D2499" s="207" t="s">
        <v>184</v>
      </c>
      <c r="E2499" s="208" t="s">
        <v>1</v>
      </c>
      <c r="F2499" s="209" t="s">
        <v>187</v>
      </c>
      <c r="G2499" s="206"/>
      <c r="H2499" s="208" t="s">
        <v>1</v>
      </c>
      <c r="I2499" s="210"/>
      <c r="J2499" s="206"/>
      <c r="K2499" s="206"/>
      <c r="L2499" s="211"/>
      <c r="M2499" s="212"/>
      <c r="N2499" s="213"/>
      <c r="O2499" s="213"/>
      <c r="P2499" s="213"/>
      <c r="Q2499" s="213"/>
      <c r="R2499" s="213"/>
      <c r="S2499" s="213"/>
      <c r="T2499" s="214"/>
      <c r="AT2499" s="215" t="s">
        <v>184</v>
      </c>
      <c r="AU2499" s="215" t="s">
        <v>85</v>
      </c>
      <c r="AV2499" s="13" t="s">
        <v>83</v>
      </c>
      <c r="AW2499" s="13" t="s">
        <v>34</v>
      </c>
      <c r="AX2499" s="13" t="s">
        <v>76</v>
      </c>
      <c r="AY2499" s="215" t="s">
        <v>175</v>
      </c>
    </row>
    <row r="2500" spans="2:51" s="13" customFormat="1" ht="11.25">
      <c r="B2500" s="205"/>
      <c r="C2500" s="206"/>
      <c r="D2500" s="207" t="s">
        <v>184</v>
      </c>
      <c r="E2500" s="208" t="s">
        <v>1</v>
      </c>
      <c r="F2500" s="209" t="s">
        <v>353</v>
      </c>
      <c r="G2500" s="206"/>
      <c r="H2500" s="208" t="s">
        <v>1</v>
      </c>
      <c r="I2500" s="210"/>
      <c r="J2500" s="206"/>
      <c r="K2500" s="206"/>
      <c r="L2500" s="211"/>
      <c r="M2500" s="212"/>
      <c r="N2500" s="213"/>
      <c r="O2500" s="213"/>
      <c r="P2500" s="213"/>
      <c r="Q2500" s="213"/>
      <c r="R2500" s="213"/>
      <c r="S2500" s="213"/>
      <c r="T2500" s="214"/>
      <c r="AT2500" s="215" t="s">
        <v>184</v>
      </c>
      <c r="AU2500" s="215" t="s">
        <v>85</v>
      </c>
      <c r="AV2500" s="13" t="s">
        <v>83</v>
      </c>
      <c r="AW2500" s="13" t="s">
        <v>34</v>
      </c>
      <c r="AX2500" s="13" t="s">
        <v>76</v>
      </c>
      <c r="AY2500" s="215" t="s">
        <v>175</v>
      </c>
    </row>
    <row r="2501" spans="2:51" s="14" customFormat="1" ht="11.25">
      <c r="B2501" s="216"/>
      <c r="C2501" s="217"/>
      <c r="D2501" s="207" t="s">
        <v>184</v>
      </c>
      <c r="E2501" s="218" t="s">
        <v>1</v>
      </c>
      <c r="F2501" s="219" t="s">
        <v>2181</v>
      </c>
      <c r="G2501" s="217"/>
      <c r="H2501" s="220">
        <v>10.11</v>
      </c>
      <c r="I2501" s="221"/>
      <c r="J2501" s="217"/>
      <c r="K2501" s="217"/>
      <c r="L2501" s="222"/>
      <c r="M2501" s="223"/>
      <c r="N2501" s="224"/>
      <c r="O2501" s="224"/>
      <c r="P2501" s="224"/>
      <c r="Q2501" s="224"/>
      <c r="R2501" s="224"/>
      <c r="S2501" s="224"/>
      <c r="T2501" s="225"/>
      <c r="AT2501" s="226" t="s">
        <v>184</v>
      </c>
      <c r="AU2501" s="226" t="s">
        <v>85</v>
      </c>
      <c r="AV2501" s="14" t="s">
        <v>85</v>
      </c>
      <c r="AW2501" s="14" t="s">
        <v>34</v>
      </c>
      <c r="AX2501" s="14" t="s">
        <v>76</v>
      </c>
      <c r="AY2501" s="226" t="s">
        <v>175</v>
      </c>
    </row>
    <row r="2502" spans="2:51" s="14" customFormat="1" ht="11.25">
      <c r="B2502" s="216"/>
      <c r="C2502" s="217"/>
      <c r="D2502" s="207" t="s">
        <v>184</v>
      </c>
      <c r="E2502" s="218" t="s">
        <v>1</v>
      </c>
      <c r="F2502" s="219" t="s">
        <v>2182</v>
      </c>
      <c r="G2502" s="217"/>
      <c r="H2502" s="220">
        <v>13.845000000000001</v>
      </c>
      <c r="I2502" s="221"/>
      <c r="J2502" s="217"/>
      <c r="K2502" s="217"/>
      <c r="L2502" s="222"/>
      <c r="M2502" s="223"/>
      <c r="N2502" s="224"/>
      <c r="O2502" s="224"/>
      <c r="P2502" s="224"/>
      <c r="Q2502" s="224"/>
      <c r="R2502" s="224"/>
      <c r="S2502" s="224"/>
      <c r="T2502" s="225"/>
      <c r="AT2502" s="226" t="s">
        <v>184</v>
      </c>
      <c r="AU2502" s="226" t="s">
        <v>85</v>
      </c>
      <c r="AV2502" s="14" t="s">
        <v>85</v>
      </c>
      <c r="AW2502" s="14" t="s">
        <v>34</v>
      </c>
      <c r="AX2502" s="14" t="s">
        <v>76</v>
      </c>
      <c r="AY2502" s="226" t="s">
        <v>175</v>
      </c>
    </row>
    <row r="2503" spans="2:51" s="14" customFormat="1" ht="11.25">
      <c r="B2503" s="216"/>
      <c r="C2503" s="217"/>
      <c r="D2503" s="207" t="s">
        <v>184</v>
      </c>
      <c r="E2503" s="218" t="s">
        <v>1</v>
      </c>
      <c r="F2503" s="219" t="s">
        <v>2146</v>
      </c>
      <c r="G2503" s="217"/>
      <c r="H2503" s="220">
        <v>33.625999999999998</v>
      </c>
      <c r="I2503" s="221"/>
      <c r="J2503" s="217"/>
      <c r="K2503" s="217"/>
      <c r="L2503" s="222"/>
      <c r="M2503" s="223"/>
      <c r="N2503" s="224"/>
      <c r="O2503" s="224"/>
      <c r="P2503" s="224"/>
      <c r="Q2503" s="224"/>
      <c r="R2503" s="224"/>
      <c r="S2503" s="224"/>
      <c r="T2503" s="225"/>
      <c r="AT2503" s="226" t="s">
        <v>184</v>
      </c>
      <c r="AU2503" s="226" t="s">
        <v>85</v>
      </c>
      <c r="AV2503" s="14" t="s">
        <v>85</v>
      </c>
      <c r="AW2503" s="14" t="s">
        <v>34</v>
      </c>
      <c r="AX2503" s="14" t="s">
        <v>76</v>
      </c>
      <c r="AY2503" s="226" t="s">
        <v>175</v>
      </c>
    </row>
    <row r="2504" spans="2:51" s="15" customFormat="1" ht="11.25">
      <c r="B2504" s="232"/>
      <c r="C2504" s="233"/>
      <c r="D2504" s="207" t="s">
        <v>184</v>
      </c>
      <c r="E2504" s="234" t="s">
        <v>1</v>
      </c>
      <c r="F2504" s="235" t="s">
        <v>290</v>
      </c>
      <c r="G2504" s="233"/>
      <c r="H2504" s="236">
        <v>57.581000000000003</v>
      </c>
      <c r="I2504" s="237"/>
      <c r="J2504" s="233"/>
      <c r="K2504" s="233"/>
      <c r="L2504" s="238"/>
      <c r="M2504" s="239"/>
      <c r="N2504" s="240"/>
      <c r="O2504" s="240"/>
      <c r="P2504" s="240"/>
      <c r="Q2504" s="240"/>
      <c r="R2504" s="240"/>
      <c r="S2504" s="240"/>
      <c r="T2504" s="241"/>
      <c r="AT2504" s="242" t="s">
        <v>184</v>
      </c>
      <c r="AU2504" s="242" t="s">
        <v>85</v>
      </c>
      <c r="AV2504" s="15" t="s">
        <v>176</v>
      </c>
      <c r="AW2504" s="15" t="s">
        <v>34</v>
      </c>
      <c r="AX2504" s="15" t="s">
        <v>76</v>
      </c>
      <c r="AY2504" s="242" t="s">
        <v>175</v>
      </c>
    </row>
    <row r="2505" spans="2:51" s="13" customFormat="1" ht="11.25">
      <c r="B2505" s="205"/>
      <c r="C2505" s="206"/>
      <c r="D2505" s="207" t="s">
        <v>184</v>
      </c>
      <c r="E2505" s="208" t="s">
        <v>1</v>
      </c>
      <c r="F2505" s="209" t="s">
        <v>358</v>
      </c>
      <c r="G2505" s="206"/>
      <c r="H2505" s="208" t="s">
        <v>1</v>
      </c>
      <c r="I2505" s="210"/>
      <c r="J2505" s="206"/>
      <c r="K2505" s="206"/>
      <c r="L2505" s="211"/>
      <c r="M2505" s="212"/>
      <c r="N2505" s="213"/>
      <c r="O2505" s="213"/>
      <c r="P2505" s="213"/>
      <c r="Q2505" s="213"/>
      <c r="R2505" s="213"/>
      <c r="S2505" s="213"/>
      <c r="T2505" s="214"/>
      <c r="AT2505" s="215" t="s">
        <v>184</v>
      </c>
      <c r="AU2505" s="215" t="s">
        <v>85</v>
      </c>
      <c r="AV2505" s="13" t="s">
        <v>83</v>
      </c>
      <c r="AW2505" s="13" t="s">
        <v>34</v>
      </c>
      <c r="AX2505" s="13" t="s">
        <v>76</v>
      </c>
      <c r="AY2505" s="215" t="s">
        <v>175</v>
      </c>
    </row>
    <row r="2506" spans="2:51" s="14" customFormat="1" ht="11.25">
      <c r="B2506" s="216"/>
      <c r="C2506" s="217"/>
      <c r="D2506" s="207" t="s">
        <v>184</v>
      </c>
      <c r="E2506" s="218" t="s">
        <v>1</v>
      </c>
      <c r="F2506" s="219" t="s">
        <v>2183</v>
      </c>
      <c r="G2506" s="217"/>
      <c r="H2506" s="220">
        <v>8.4049999999999994</v>
      </c>
      <c r="I2506" s="221"/>
      <c r="J2506" s="217"/>
      <c r="K2506" s="217"/>
      <c r="L2506" s="222"/>
      <c r="M2506" s="223"/>
      <c r="N2506" s="224"/>
      <c r="O2506" s="224"/>
      <c r="P2506" s="224"/>
      <c r="Q2506" s="224"/>
      <c r="R2506" s="224"/>
      <c r="S2506" s="224"/>
      <c r="T2506" s="225"/>
      <c r="AT2506" s="226" t="s">
        <v>184</v>
      </c>
      <c r="AU2506" s="226" t="s">
        <v>85</v>
      </c>
      <c r="AV2506" s="14" t="s">
        <v>85</v>
      </c>
      <c r="AW2506" s="14" t="s">
        <v>34</v>
      </c>
      <c r="AX2506" s="14" t="s">
        <v>76</v>
      </c>
      <c r="AY2506" s="226" t="s">
        <v>175</v>
      </c>
    </row>
    <row r="2507" spans="2:51" s="14" customFormat="1" ht="11.25">
      <c r="B2507" s="216"/>
      <c r="C2507" s="217"/>
      <c r="D2507" s="207" t="s">
        <v>184</v>
      </c>
      <c r="E2507" s="218" t="s">
        <v>1</v>
      </c>
      <c r="F2507" s="219" t="s">
        <v>2184</v>
      </c>
      <c r="G2507" s="217"/>
      <c r="H2507" s="220">
        <v>8.5950000000000006</v>
      </c>
      <c r="I2507" s="221"/>
      <c r="J2507" s="217"/>
      <c r="K2507" s="217"/>
      <c r="L2507" s="222"/>
      <c r="M2507" s="223"/>
      <c r="N2507" s="224"/>
      <c r="O2507" s="224"/>
      <c r="P2507" s="224"/>
      <c r="Q2507" s="224"/>
      <c r="R2507" s="224"/>
      <c r="S2507" s="224"/>
      <c r="T2507" s="225"/>
      <c r="AT2507" s="226" t="s">
        <v>184</v>
      </c>
      <c r="AU2507" s="226" t="s">
        <v>85</v>
      </c>
      <c r="AV2507" s="14" t="s">
        <v>85</v>
      </c>
      <c r="AW2507" s="14" t="s">
        <v>34</v>
      </c>
      <c r="AX2507" s="14" t="s">
        <v>76</v>
      </c>
      <c r="AY2507" s="226" t="s">
        <v>175</v>
      </c>
    </row>
    <row r="2508" spans="2:51" s="14" customFormat="1" ht="11.25">
      <c r="B2508" s="216"/>
      <c r="C2508" s="217"/>
      <c r="D2508" s="207" t="s">
        <v>184</v>
      </c>
      <c r="E2508" s="218" t="s">
        <v>1</v>
      </c>
      <c r="F2508" s="219" t="s">
        <v>2149</v>
      </c>
      <c r="G2508" s="217"/>
      <c r="H2508" s="220">
        <v>10.56</v>
      </c>
      <c r="I2508" s="221"/>
      <c r="J2508" s="217"/>
      <c r="K2508" s="217"/>
      <c r="L2508" s="222"/>
      <c r="M2508" s="223"/>
      <c r="N2508" s="224"/>
      <c r="O2508" s="224"/>
      <c r="P2508" s="224"/>
      <c r="Q2508" s="224"/>
      <c r="R2508" s="224"/>
      <c r="S2508" s="224"/>
      <c r="T2508" s="225"/>
      <c r="AT2508" s="226" t="s">
        <v>184</v>
      </c>
      <c r="AU2508" s="226" t="s">
        <v>85</v>
      </c>
      <c r="AV2508" s="14" t="s">
        <v>85</v>
      </c>
      <c r="AW2508" s="14" t="s">
        <v>34</v>
      </c>
      <c r="AX2508" s="14" t="s">
        <v>76</v>
      </c>
      <c r="AY2508" s="226" t="s">
        <v>175</v>
      </c>
    </row>
    <row r="2509" spans="2:51" s="14" customFormat="1" ht="11.25">
      <c r="B2509" s="216"/>
      <c r="C2509" s="217"/>
      <c r="D2509" s="207" t="s">
        <v>184</v>
      </c>
      <c r="E2509" s="218" t="s">
        <v>1</v>
      </c>
      <c r="F2509" s="219" t="s">
        <v>2150</v>
      </c>
      <c r="G2509" s="217"/>
      <c r="H2509" s="220">
        <v>13.654999999999999</v>
      </c>
      <c r="I2509" s="221"/>
      <c r="J2509" s="217"/>
      <c r="K2509" s="217"/>
      <c r="L2509" s="222"/>
      <c r="M2509" s="223"/>
      <c r="N2509" s="224"/>
      <c r="O2509" s="224"/>
      <c r="P2509" s="224"/>
      <c r="Q2509" s="224"/>
      <c r="R2509" s="224"/>
      <c r="S2509" s="224"/>
      <c r="T2509" s="225"/>
      <c r="AT2509" s="226" t="s">
        <v>184</v>
      </c>
      <c r="AU2509" s="226" t="s">
        <v>85</v>
      </c>
      <c r="AV2509" s="14" t="s">
        <v>85</v>
      </c>
      <c r="AW2509" s="14" t="s">
        <v>34</v>
      </c>
      <c r="AX2509" s="14" t="s">
        <v>76</v>
      </c>
      <c r="AY2509" s="226" t="s">
        <v>175</v>
      </c>
    </row>
    <row r="2510" spans="2:51" s="14" customFormat="1" ht="11.25">
      <c r="B2510" s="216"/>
      <c r="C2510" s="217"/>
      <c r="D2510" s="207" t="s">
        <v>184</v>
      </c>
      <c r="E2510" s="218" t="s">
        <v>1</v>
      </c>
      <c r="F2510" s="219" t="s">
        <v>2185</v>
      </c>
      <c r="G2510" s="217"/>
      <c r="H2510" s="220">
        <v>8.1199999999999992</v>
      </c>
      <c r="I2510" s="221"/>
      <c r="J2510" s="217"/>
      <c r="K2510" s="217"/>
      <c r="L2510" s="222"/>
      <c r="M2510" s="223"/>
      <c r="N2510" s="224"/>
      <c r="O2510" s="224"/>
      <c r="P2510" s="224"/>
      <c r="Q2510" s="224"/>
      <c r="R2510" s="224"/>
      <c r="S2510" s="224"/>
      <c r="T2510" s="225"/>
      <c r="AT2510" s="226" t="s">
        <v>184</v>
      </c>
      <c r="AU2510" s="226" t="s">
        <v>85</v>
      </c>
      <c r="AV2510" s="14" t="s">
        <v>85</v>
      </c>
      <c r="AW2510" s="14" t="s">
        <v>34</v>
      </c>
      <c r="AX2510" s="14" t="s">
        <v>76</v>
      </c>
      <c r="AY2510" s="226" t="s">
        <v>175</v>
      </c>
    </row>
    <row r="2511" spans="2:51" s="14" customFormat="1" ht="11.25">
      <c r="B2511" s="216"/>
      <c r="C2511" s="217"/>
      <c r="D2511" s="207" t="s">
        <v>184</v>
      </c>
      <c r="E2511" s="218" t="s">
        <v>1</v>
      </c>
      <c r="F2511" s="219" t="s">
        <v>2186</v>
      </c>
      <c r="G2511" s="217"/>
      <c r="H2511" s="220">
        <v>9.66</v>
      </c>
      <c r="I2511" s="221"/>
      <c r="J2511" s="217"/>
      <c r="K2511" s="217"/>
      <c r="L2511" s="222"/>
      <c r="M2511" s="223"/>
      <c r="N2511" s="224"/>
      <c r="O2511" s="224"/>
      <c r="P2511" s="224"/>
      <c r="Q2511" s="224"/>
      <c r="R2511" s="224"/>
      <c r="S2511" s="224"/>
      <c r="T2511" s="225"/>
      <c r="AT2511" s="226" t="s">
        <v>184</v>
      </c>
      <c r="AU2511" s="226" t="s">
        <v>85</v>
      </c>
      <c r="AV2511" s="14" t="s">
        <v>85</v>
      </c>
      <c r="AW2511" s="14" t="s">
        <v>34</v>
      </c>
      <c r="AX2511" s="14" t="s">
        <v>76</v>
      </c>
      <c r="AY2511" s="226" t="s">
        <v>175</v>
      </c>
    </row>
    <row r="2512" spans="2:51" s="15" customFormat="1" ht="11.25">
      <c r="B2512" s="232"/>
      <c r="C2512" s="233"/>
      <c r="D2512" s="207" t="s">
        <v>184</v>
      </c>
      <c r="E2512" s="234" t="s">
        <v>1</v>
      </c>
      <c r="F2512" s="235" t="s">
        <v>290</v>
      </c>
      <c r="G2512" s="233"/>
      <c r="H2512" s="236">
        <v>58.994999999999997</v>
      </c>
      <c r="I2512" s="237"/>
      <c r="J2512" s="233"/>
      <c r="K2512" s="233"/>
      <c r="L2512" s="238"/>
      <c r="M2512" s="239"/>
      <c r="N2512" s="240"/>
      <c r="O2512" s="240"/>
      <c r="P2512" s="240"/>
      <c r="Q2512" s="240"/>
      <c r="R2512" s="240"/>
      <c r="S2512" s="240"/>
      <c r="T2512" s="241"/>
      <c r="AT2512" s="242" t="s">
        <v>184</v>
      </c>
      <c r="AU2512" s="242" t="s">
        <v>85</v>
      </c>
      <c r="AV2512" s="15" t="s">
        <v>176</v>
      </c>
      <c r="AW2512" s="15" t="s">
        <v>34</v>
      </c>
      <c r="AX2512" s="15" t="s">
        <v>76</v>
      </c>
      <c r="AY2512" s="242" t="s">
        <v>175</v>
      </c>
    </row>
    <row r="2513" spans="1:65" s="16" customFormat="1" ht="11.25">
      <c r="B2513" s="243"/>
      <c r="C2513" s="244"/>
      <c r="D2513" s="207" t="s">
        <v>184</v>
      </c>
      <c r="E2513" s="245" t="s">
        <v>1</v>
      </c>
      <c r="F2513" s="246" t="s">
        <v>291</v>
      </c>
      <c r="G2513" s="244"/>
      <c r="H2513" s="247">
        <v>116.57599999999999</v>
      </c>
      <c r="I2513" s="248"/>
      <c r="J2513" s="244"/>
      <c r="K2513" s="244"/>
      <c r="L2513" s="249"/>
      <c r="M2513" s="250"/>
      <c r="N2513" s="251"/>
      <c r="O2513" s="251"/>
      <c r="P2513" s="251"/>
      <c r="Q2513" s="251"/>
      <c r="R2513" s="251"/>
      <c r="S2513" s="251"/>
      <c r="T2513" s="252"/>
      <c r="AT2513" s="253" t="s">
        <v>184</v>
      </c>
      <c r="AU2513" s="253" t="s">
        <v>85</v>
      </c>
      <c r="AV2513" s="16" t="s">
        <v>182</v>
      </c>
      <c r="AW2513" s="16" t="s">
        <v>34</v>
      </c>
      <c r="AX2513" s="16" t="s">
        <v>83</v>
      </c>
      <c r="AY2513" s="253" t="s">
        <v>175</v>
      </c>
    </row>
    <row r="2514" spans="1:65" s="14" customFormat="1" ht="11.25">
      <c r="B2514" s="216"/>
      <c r="C2514" s="217"/>
      <c r="D2514" s="207" t="s">
        <v>184</v>
      </c>
      <c r="E2514" s="217"/>
      <c r="F2514" s="219" t="s">
        <v>2187</v>
      </c>
      <c r="G2514" s="217"/>
      <c r="H2514" s="220">
        <v>134.06200000000001</v>
      </c>
      <c r="I2514" s="221"/>
      <c r="J2514" s="217"/>
      <c r="K2514" s="217"/>
      <c r="L2514" s="222"/>
      <c r="M2514" s="223"/>
      <c r="N2514" s="224"/>
      <c r="O2514" s="224"/>
      <c r="P2514" s="224"/>
      <c r="Q2514" s="224"/>
      <c r="R2514" s="224"/>
      <c r="S2514" s="224"/>
      <c r="T2514" s="225"/>
      <c r="AT2514" s="226" t="s">
        <v>184</v>
      </c>
      <c r="AU2514" s="226" t="s">
        <v>85</v>
      </c>
      <c r="AV2514" s="14" t="s">
        <v>85</v>
      </c>
      <c r="AW2514" s="14" t="s">
        <v>4</v>
      </c>
      <c r="AX2514" s="14" t="s">
        <v>83</v>
      </c>
      <c r="AY2514" s="226" t="s">
        <v>175</v>
      </c>
    </row>
    <row r="2515" spans="1:65" s="2" customFormat="1" ht="37.9" customHeight="1">
      <c r="A2515" s="35"/>
      <c r="B2515" s="36"/>
      <c r="C2515" s="254" t="s">
        <v>2188</v>
      </c>
      <c r="D2515" s="254" t="s">
        <v>539</v>
      </c>
      <c r="E2515" s="255" t="s">
        <v>2189</v>
      </c>
      <c r="F2515" s="256" t="s">
        <v>2190</v>
      </c>
      <c r="G2515" s="257" t="s">
        <v>242</v>
      </c>
      <c r="H2515" s="258">
        <v>35.735999999999997</v>
      </c>
      <c r="I2515" s="259"/>
      <c r="J2515" s="260">
        <f>ROUND(I2515*H2515,2)</f>
        <v>0</v>
      </c>
      <c r="K2515" s="256" t="s">
        <v>1</v>
      </c>
      <c r="L2515" s="261"/>
      <c r="M2515" s="262" t="s">
        <v>1</v>
      </c>
      <c r="N2515" s="263" t="s">
        <v>41</v>
      </c>
      <c r="O2515" s="72"/>
      <c r="P2515" s="201">
        <f>O2515*H2515</f>
        <v>0</v>
      </c>
      <c r="Q2515" s="201">
        <v>1.9E-2</v>
      </c>
      <c r="R2515" s="201">
        <f>Q2515*H2515</f>
        <v>0.67898399999999992</v>
      </c>
      <c r="S2515" s="201">
        <v>0</v>
      </c>
      <c r="T2515" s="202">
        <f>S2515*H2515</f>
        <v>0</v>
      </c>
      <c r="U2515" s="35"/>
      <c r="V2515" s="35"/>
      <c r="W2515" s="35"/>
      <c r="X2515" s="35"/>
      <c r="Y2515" s="35"/>
      <c r="Z2515" s="35"/>
      <c r="AA2515" s="35"/>
      <c r="AB2515" s="35"/>
      <c r="AC2515" s="35"/>
      <c r="AD2515" s="35"/>
      <c r="AE2515" s="35"/>
      <c r="AR2515" s="203" t="s">
        <v>532</v>
      </c>
      <c r="AT2515" s="203" t="s">
        <v>539</v>
      </c>
      <c r="AU2515" s="203" t="s">
        <v>85</v>
      </c>
      <c r="AY2515" s="18" t="s">
        <v>175</v>
      </c>
      <c r="BE2515" s="204">
        <f>IF(N2515="základní",J2515,0)</f>
        <v>0</v>
      </c>
      <c r="BF2515" s="204">
        <f>IF(N2515="snížená",J2515,0)</f>
        <v>0</v>
      </c>
      <c r="BG2515" s="204">
        <f>IF(N2515="zákl. přenesená",J2515,0)</f>
        <v>0</v>
      </c>
      <c r="BH2515" s="204">
        <f>IF(N2515="sníž. přenesená",J2515,0)</f>
        <v>0</v>
      </c>
      <c r="BI2515" s="204">
        <f>IF(N2515="nulová",J2515,0)</f>
        <v>0</v>
      </c>
      <c r="BJ2515" s="18" t="s">
        <v>83</v>
      </c>
      <c r="BK2515" s="204">
        <f>ROUND(I2515*H2515,2)</f>
        <v>0</v>
      </c>
      <c r="BL2515" s="18" t="s">
        <v>309</v>
      </c>
      <c r="BM2515" s="203" t="s">
        <v>2191</v>
      </c>
    </row>
    <row r="2516" spans="1:65" s="13" customFormat="1" ht="22.5">
      <c r="B2516" s="205"/>
      <c r="C2516" s="206"/>
      <c r="D2516" s="207" t="s">
        <v>184</v>
      </c>
      <c r="E2516" s="208" t="s">
        <v>1</v>
      </c>
      <c r="F2516" s="209" t="s">
        <v>206</v>
      </c>
      <c r="G2516" s="206"/>
      <c r="H2516" s="208" t="s">
        <v>1</v>
      </c>
      <c r="I2516" s="210"/>
      <c r="J2516" s="206"/>
      <c r="K2516" s="206"/>
      <c r="L2516" s="211"/>
      <c r="M2516" s="212"/>
      <c r="N2516" s="213"/>
      <c r="O2516" s="213"/>
      <c r="P2516" s="213"/>
      <c r="Q2516" s="213"/>
      <c r="R2516" s="213"/>
      <c r="S2516" s="213"/>
      <c r="T2516" s="214"/>
      <c r="AT2516" s="215" t="s">
        <v>184</v>
      </c>
      <c r="AU2516" s="215" t="s">
        <v>85</v>
      </c>
      <c r="AV2516" s="13" t="s">
        <v>83</v>
      </c>
      <c r="AW2516" s="13" t="s">
        <v>34</v>
      </c>
      <c r="AX2516" s="13" t="s">
        <v>76</v>
      </c>
      <c r="AY2516" s="215" t="s">
        <v>175</v>
      </c>
    </row>
    <row r="2517" spans="1:65" s="13" customFormat="1" ht="11.25">
      <c r="B2517" s="205"/>
      <c r="C2517" s="206"/>
      <c r="D2517" s="207" t="s">
        <v>184</v>
      </c>
      <c r="E2517" s="208" t="s">
        <v>1</v>
      </c>
      <c r="F2517" s="209" t="s">
        <v>280</v>
      </c>
      <c r="G2517" s="206"/>
      <c r="H2517" s="208" t="s">
        <v>1</v>
      </c>
      <c r="I2517" s="210"/>
      <c r="J2517" s="206"/>
      <c r="K2517" s="206"/>
      <c r="L2517" s="211"/>
      <c r="M2517" s="212"/>
      <c r="N2517" s="213"/>
      <c r="O2517" s="213"/>
      <c r="P2517" s="213"/>
      <c r="Q2517" s="213"/>
      <c r="R2517" s="213"/>
      <c r="S2517" s="213"/>
      <c r="T2517" s="214"/>
      <c r="AT2517" s="215" t="s">
        <v>184</v>
      </c>
      <c r="AU2517" s="215" t="s">
        <v>85</v>
      </c>
      <c r="AV2517" s="13" t="s">
        <v>83</v>
      </c>
      <c r="AW2517" s="13" t="s">
        <v>34</v>
      </c>
      <c r="AX2517" s="13" t="s">
        <v>76</v>
      </c>
      <c r="AY2517" s="215" t="s">
        <v>175</v>
      </c>
    </row>
    <row r="2518" spans="1:65" s="13" customFormat="1" ht="11.25">
      <c r="B2518" s="205"/>
      <c r="C2518" s="206"/>
      <c r="D2518" s="207" t="s">
        <v>184</v>
      </c>
      <c r="E2518" s="208" t="s">
        <v>1</v>
      </c>
      <c r="F2518" s="209" t="s">
        <v>187</v>
      </c>
      <c r="G2518" s="206"/>
      <c r="H2518" s="208" t="s">
        <v>1</v>
      </c>
      <c r="I2518" s="210"/>
      <c r="J2518" s="206"/>
      <c r="K2518" s="206"/>
      <c r="L2518" s="211"/>
      <c r="M2518" s="212"/>
      <c r="N2518" s="213"/>
      <c r="O2518" s="213"/>
      <c r="P2518" s="213"/>
      <c r="Q2518" s="213"/>
      <c r="R2518" s="213"/>
      <c r="S2518" s="213"/>
      <c r="T2518" s="214"/>
      <c r="AT2518" s="215" t="s">
        <v>184</v>
      </c>
      <c r="AU2518" s="215" t="s">
        <v>85</v>
      </c>
      <c r="AV2518" s="13" t="s">
        <v>83</v>
      </c>
      <c r="AW2518" s="13" t="s">
        <v>34</v>
      </c>
      <c r="AX2518" s="13" t="s">
        <v>76</v>
      </c>
      <c r="AY2518" s="215" t="s">
        <v>175</v>
      </c>
    </row>
    <row r="2519" spans="1:65" s="13" customFormat="1" ht="11.25">
      <c r="B2519" s="205"/>
      <c r="C2519" s="206"/>
      <c r="D2519" s="207" t="s">
        <v>184</v>
      </c>
      <c r="E2519" s="208" t="s">
        <v>1</v>
      </c>
      <c r="F2519" s="209" t="s">
        <v>353</v>
      </c>
      <c r="G2519" s="206"/>
      <c r="H2519" s="208" t="s">
        <v>1</v>
      </c>
      <c r="I2519" s="210"/>
      <c r="J2519" s="206"/>
      <c r="K2519" s="206"/>
      <c r="L2519" s="211"/>
      <c r="M2519" s="212"/>
      <c r="N2519" s="213"/>
      <c r="O2519" s="213"/>
      <c r="P2519" s="213"/>
      <c r="Q2519" s="213"/>
      <c r="R2519" s="213"/>
      <c r="S2519" s="213"/>
      <c r="T2519" s="214"/>
      <c r="AT2519" s="215" t="s">
        <v>184</v>
      </c>
      <c r="AU2519" s="215" t="s">
        <v>85</v>
      </c>
      <c r="AV2519" s="13" t="s">
        <v>83</v>
      </c>
      <c r="AW2519" s="13" t="s">
        <v>34</v>
      </c>
      <c r="AX2519" s="13" t="s">
        <v>76</v>
      </c>
      <c r="AY2519" s="215" t="s">
        <v>175</v>
      </c>
    </row>
    <row r="2520" spans="1:65" s="14" customFormat="1" ht="11.25">
      <c r="B2520" s="216"/>
      <c r="C2520" s="217"/>
      <c r="D2520" s="207" t="s">
        <v>184</v>
      </c>
      <c r="E2520" s="218" t="s">
        <v>1</v>
      </c>
      <c r="F2520" s="219" t="s">
        <v>2192</v>
      </c>
      <c r="G2520" s="217"/>
      <c r="H2520" s="220">
        <v>2.5</v>
      </c>
      <c r="I2520" s="221"/>
      <c r="J2520" s="217"/>
      <c r="K2520" s="217"/>
      <c r="L2520" s="222"/>
      <c r="M2520" s="223"/>
      <c r="N2520" s="224"/>
      <c r="O2520" s="224"/>
      <c r="P2520" s="224"/>
      <c r="Q2520" s="224"/>
      <c r="R2520" s="224"/>
      <c r="S2520" s="224"/>
      <c r="T2520" s="225"/>
      <c r="AT2520" s="226" t="s">
        <v>184</v>
      </c>
      <c r="AU2520" s="226" t="s">
        <v>85</v>
      </c>
      <c r="AV2520" s="14" t="s">
        <v>85</v>
      </c>
      <c r="AW2520" s="14" t="s">
        <v>34</v>
      </c>
      <c r="AX2520" s="14" t="s">
        <v>76</v>
      </c>
      <c r="AY2520" s="226" t="s">
        <v>175</v>
      </c>
    </row>
    <row r="2521" spans="1:65" s="14" customFormat="1" ht="11.25">
      <c r="B2521" s="216"/>
      <c r="C2521" s="217"/>
      <c r="D2521" s="207" t="s">
        <v>184</v>
      </c>
      <c r="E2521" s="218" t="s">
        <v>1</v>
      </c>
      <c r="F2521" s="219" t="s">
        <v>2193</v>
      </c>
      <c r="G2521" s="217"/>
      <c r="H2521" s="220">
        <v>7.875</v>
      </c>
      <c r="I2521" s="221"/>
      <c r="J2521" s="217"/>
      <c r="K2521" s="217"/>
      <c r="L2521" s="222"/>
      <c r="M2521" s="223"/>
      <c r="N2521" s="224"/>
      <c r="O2521" s="224"/>
      <c r="P2521" s="224"/>
      <c r="Q2521" s="224"/>
      <c r="R2521" s="224"/>
      <c r="S2521" s="224"/>
      <c r="T2521" s="225"/>
      <c r="AT2521" s="226" t="s">
        <v>184</v>
      </c>
      <c r="AU2521" s="226" t="s">
        <v>85</v>
      </c>
      <c r="AV2521" s="14" t="s">
        <v>85</v>
      </c>
      <c r="AW2521" s="14" t="s">
        <v>34</v>
      </c>
      <c r="AX2521" s="14" t="s">
        <v>76</v>
      </c>
      <c r="AY2521" s="226" t="s">
        <v>175</v>
      </c>
    </row>
    <row r="2522" spans="1:65" s="13" customFormat="1" ht="11.25">
      <c r="B2522" s="205"/>
      <c r="C2522" s="206"/>
      <c r="D2522" s="207" t="s">
        <v>184</v>
      </c>
      <c r="E2522" s="208" t="s">
        <v>1</v>
      </c>
      <c r="F2522" s="209" t="s">
        <v>358</v>
      </c>
      <c r="G2522" s="206"/>
      <c r="H2522" s="208" t="s">
        <v>1</v>
      </c>
      <c r="I2522" s="210"/>
      <c r="J2522" s="206"/>
      <c r="K2522" s="206"/>
      <c r="L2522" s="211"/>
      <c r="M2522" s="212"/>
      <c r="N2522" s="213"/>
      <c r="O2522" s="213"/>
      <c r="P2522" s="213"/>
      <c r="Q2522" s="213"/>
      <c r="R2522" s="213"/>
      <c r="S2522" s="213"/>
      <c r="T2522" s="214"/>
      <c r="AT2522" s="215" t="s">
        <v>184</v>
      </c>
      <c r="AU2522" s="215" t="s">
        <v>85</v>
      </c>
      <c r="AV2522" s="13" t="s">
        <v>83</v>
      </c>
      <c r="AW2522" s="13" t="s">
        <v>34</v>
      </c>
      <c r="AX2522" s="13" t="s">
        <v>76</v>
      </c>
      <c r="AY2522" s="215" t="s">
        <v>175</v>
      </c>
    </row>
    <row r="2523" spans="1:65" s="14" customFormat="1" ht="11.25">
      <c r="B2523" s="216"/>
      <c r="C2523" s="217"/>
      <c r="D2523" s="207" t="s">
        <v>184</v>
      </c>
      <c r="E2523" s="218" t="s">
        <v>1</v>
      </c>
      <c r="F2523" s="219" t="s">
        <v>2194</v>
      </c>
      <c r="G2523" s="217"/>
      <c r="H2523" s="220">
        <v>10.25</v>
      </c>
      <c r="I2523" s="221"/>
      <c r="J2523" s="217"/>
      <c r="K2523" s="217"/>
      <c r="L2523" s="222"/>
      <c r="M2523" s="223"/>
      <c r="N2523" s="224"/>
      <c r="O2523" s="224"/>
      <c r="P2523" s="224"/>
      <c r="Q2523" s="224"/>
      <c r="R2523" s="224"/>
      <c r="S2523" s="224"/>
      <c r="T2523" s="225"/>
      <c r="AT2523" s="226" t="s">
        <v>184</v>
      </c>
      <c r="AU2523" s="226" t="s">
        <v>85</v>
      </c>
      <c r="AV2523" s="14" t="s">
        <v>85</v>
      </c>
      <c r="AW2523" s="14" t="s">
        <v>34</v>
      </c>
      <c r="AX2523" s="14" t="s">
        <v>76</v>
      </c>
      <c r="AY2523" s="226" t="s">
        <v>175</v>
      </c>
    </row>
    <row r="2524" spans="1:65" s="14" customFormat="1" ht="11.25">
      <c r="B2524" s="216"/>
      <c r="C2524" s="217"/>
      <c r="D2524" s="207" t="s">
        <v>184</v>
      </c>
      <c r="E2524" s="218" t="s">
        <v>1</v>
      </c>
      <c r="F2524" s="219" t="s">
        <v>2195</v>
      </c>
      <c r="G2524" s="217"/>
      <c r="H2524" s="220">
        <v>5.5750000000000002</v>
      </c>
      <c r="I2524" s="221"/>
      <c r="J2524" s="217"/>
      <c r="K2524" s="217"/>
      <c r="L2524" s="222"/>
      <c r="M2524" s="223"/>
      <c r="N2524" s="224"/>
      <c r="O2524" s="224"/>
      <c r="P2524" s="224"/>
      <c r="Q2524" s="224"/>
      <c r="R2524" s="224"/>
      <c r="S2524" s="224"/>
      <c r="T2524" s="225"/>
      <c r="AT2524" s="226" t="s">
        <v>184</v>
      </c>
      <c r="AU2524" s="226" t="s">
        <v>85</v>
      </c>
      <c r="AV2524" s="14" t="s">
        <v>85</v>
      </c>
      <c r="AW2524" s="14" t="s">
        <v>34</v>
      </c>
      <c r="AX2524" s="14" t="s">
        <v>76</v>
      </c>
      <c r="AY2524" s="226" t="s">
        <v>175</v>
      </c>
    </row>
    <row r="2525" spans="1:65" s="14" customFormat="1" ht="11.25">
      <c r="B2525" s="216"/>
      <c r="C2525" s="217"/>
      <c r="D2525" s="207" t="s">
        <v>184</v>
      </c>
      <c r="E2525" s="218" t="s">
        <v>1</v>
      </c>
      <c r="F2525" s="219" t="s">
        <v>2196</v>
      </c>
      <c r="G2525" s="217"/>
      <c r="H2525" s="220">
        <v>2.5</v>
      </c>
      <c r="I2525" s="221"/>
      <c r="J2525" s="217"/>
      <c r="K2525" s="217"/>
      <c r="L2525" s="222"/>
      <c r="M2525" s="223"/>
      <c r="N2525" s="224"/>
      <c r="O2525" s="224"/>
      <c r="P2525" s="224"/>
      <c r="Q2525" s="224"/>
      <c r="R2525" s="224"/>
      <c r="S2525" s="224"/>
      <c r="T2525" s="225"/>
      <c r="AT2525" s="226" t="s">
        <v>184</v>
      </c>
      <c r="AU2525" s="226" t="s">
        <v>85</v>
      </c>
      <c r="AV2525" s="14" t="s">
        <v>85</v>
      </c>
      <c r="AW2525" s="14" t="s">
        <v>34</v>
      </c>
      <c r="AX2525" s="14" t="s">
        <v>76</v>
      </c>
      <c r="AY2525" s="226" t="s">
        <v>175</v>
      </c>
    </row>
    <row r="2526" spans="1:65" s="14" customFormat="1" ht="11.25">
      <c r="B2526" s="216"/>
      <c r="C2526" s="217"/>
      <c r="D2526" s="207" t="s">
        <v>184</v>
      </c>
      <c r="E2526" s="218" t="s">
        <v>1</v>
      </c>
      <c r="F2526" s="219" t="s">
        <v>2197</v>
      </c>
      <c r="G2526" s="217"/>
      <c r="H2526" s="220">
        <v>2.375</v>
      </c>
      <c r="I2526" s="221"/>
      <c r="J2526" s="217"/>
      <c r="K2526" s="217"/>
      <c r="L2526" s="222"/>
      <c r="M2526" s="223"/>
      <c r="N2526" s="224"/>
      <c r="O2526" s="224"/>
      <c r="P2526" s="224"/>
      <c r="Q2526" s="224"/>
      <c r="R2526" s="224"/>
      <c r="S2526" s="224"/>
      <c r="T2526" s="225"/>
      <c r="AT2526" s="226" t="s">
        <v>184</v>
      </c>
      <c r="AU2526" s="226" t="s">
        <v>85</v>
      </c>
      <c r="AV2526" s="14" t="s">
        <v>85</v>
      </c>
      <c r="AW2526" s="14" t="s">
        <v>34</v>
      </c>
      <c r="AX2526" s="14" t="s">
        <v>76</v>
      </c>
      <c r="AY2526" s="226" t="s">
        <v>175</v>
      </c>
    </row>
    <row r="2527" spans="1:65" s="15" customFormat="1" ht="11.25">
      <c r="B2527" s="232"/>
      <c r="C2527" s="233"/>
      <c r="D2527" s="207" t="s">
        <v>184</v>
      </c>
      <c r="E2527" s="234" t="s">
        <v>1</v>
      </c>
      <c r="F2527" s="235" t="s">
        <v>290</v>
      </c>
      <c r="G2527" s="233"/>
      <c r="H2527" s="236">
        <v>31.074999999999999</v>
      </c>
      <c r="I2527" s="237"/>
      <c r="J2527" s="233"/>
      <c r="K2527" s="233"/>
      <c r="L2527" s="238"/>
      <c r="M2527" s="239"/>
      <c r="N2527" s="240"/>
      <c r="O2527" s="240"/>
      <c r="P2527" s="240"/>
      <c r="Q2527" s="240"/>
      <c r="R2527" s="240"/>
      <c r="S2527" s="240"/>
      <c r="T2527" s="241"/>
      <c r="AT2527" s="242" t="s">
        <v>184</v>
      </c>
      <c r="AU2527" s="242" t="s">
        <v>85</v>
      </c>
      <c r="AV2527" s="15" t="s">
        <v>176</v>
      </c>
      <c r="AW2527" s="15" t="s">
        <v>34</v>
      </c>
      <c r="AX2527" s="15" t="s">
        <v>76</v>
      </c>
      <c r="AY2527" s="242" t="s">
        <v>175</v>
      </c>
    </row>
    <row r="2528" spans="1:65" s="16" customFormat="1" ht="11.25">
      <c r="B2528" s="243"/>
      <c r="C2528" s="244"/>
      <c r="D2528" s="207" t="s">
        <v>184</v>
      </c>
      <c r="E2528" s="245" t="s">
        <v>1</v>
      </c>
      <c r="F2528" s="246" t="s">
        <v>291</v>
      </c>
      <c r="G2528" s="244"/>
      <c r="H2528" s="247">
        <v>31.074999999999999</v>
      </c>
      <c r="I2528" s="248"/>
      <c r="J2528" s="244"/>
      <c r="K2528" s="244"/>
      <c r="L2528" s="249"/>
      <c r="M2528" s="250"/>
      <c r="N2528" s="251"/>
      <c r="O2528" s="251"/>
      <c r="P2528" s="251"/>
      <c r="Q2528" s="251"/>
      <c r="R2528" s="251"/>
      <c r="S2528" s="251"/>
      <c r="T2528" s="252"/>
      <c r="AT2528" s="253" t="s">
        <v>184</v>
      </c>
      <c r="AU2528" s="253" t="s">
        <v>85</v>
      </c>
      <c r="AV2528" s="16" t="s">
        <v>182</v>
      </c>
      <c r="AW2528" s="16" t="s">
        <v>34</v>
      </c>
      <c r="AX2528" s="16" t="s">
        <v>83</v>
      </c>
      <c r="AY2528" s="253" t="s">
        <v>175</v>
      </c>
    </row>
    <row r="2529" spans="1:65" s="14" customFormat="1" ht="11.25">
      <c r="B2529" s="216"/>
      <c r="C2529" s="217"/>
      <c r="D2529" s="207" t="s">
        <v>184</v>
      </c>
      <c r="E2529" s="217"/>
      <c r="F2529" s="219" t="s">
        <v>2198</v>
      </c>
      <c r="G2529" s="217"/>
      <c r="H2529" s="220">
        <v>35.735999999999997</v>
      </c>
      <c r="I2529" s="221"/>
      <c r="J2529" s="217"/>
      <c r="K2529" s="217"/>
      <c r="L2529" s="222"/>
      <c r="M2529" s="223"/>
      <c r="N2529" s="224"/>
      <c r="O2529" s="224"/>
      <c r="P2529" s="224"/>
      <c r="Q2529" s="224"/>
      <c r="R2529" s="224"/>
      <c r="S2529" s="224"/>
      <c r="T2529" s="225"/>
      <c r="AT2529" s="226" t="s">
        <v>184</v>
      </c>
      <c r="AU2529" s="226" t="s">
        <v>85</v>
      </c>
      <c r="AV2529" s="14" t="s">
        <v>85</v>
      </c>
      <c r="AW2529" s="14" t="s">
        <v>4</v>
      </c>
      <c r="AX2529" s="14" t="s">
        <v>83</v>
      </c>
      <c r="AY2529" s="226" t="s">
        <v>175</v>
      </c>
    </row>
    <row r="2530" spans="1:65" s="2" customFormat="1" ht="33" customHeight="1">
      <c r="A2530" s="35"/>
      <c r="B2530" s="36"/>
      <c r="C2530" s="192" t="s">
        <v>2199</v>
      </c>
      <c r="D2530" s="192" t="s">
        <v>178</v>
      </c>
      <c r="E2530" s="193" t="s">
        <v>2200</v>
      </c>
      <c r="F2530" s="194" t="s">
        <v>2201</v>
      </c>
      <c r="G2530" s="195" t="s">
        <v>242</v>
      </c>
      <c r="H2530" s="196">
        <v>5.7869999999999999</v>
      </c>
      <c r="I2530" s="197"/>
      <c r="J2530" s="198">
        <f>ROUND(I2530*H2530,2)</f>
        <v>0</v>
      </c>
      <c r="K2530" s="194" t="s">
        <v>224</v>
      </c>
      <c r="L2530" s="40"/>
      <c r="M2530" s="199" t="s">
        <v>1</v>
      </c>
      <c r="N2530" s="200" t="s">
        <v>41</v>
      </c>
      <c r="O2530" s="72"/>
      <c r="P2530" s="201">
        <f>O2530*H2530</f>
        <v>0</v>
      </c>
      <c r="Q2530" s="201">
        <v>5.3E-3</v>
      </c>
      <c r="R2530" s="201">
        <f>Q2530*H2530</f>
        <v>3.06711E-2</v>
      </c>
      <c r="S2530" s="201">
        <v>0</v>
      </c>
      <c r="T2530" s="202">
        <f>S2530*H2530</f>
        <v>0</v>
      </c>
      <c r="U2530" s="35"/>
      <c r="V2530" s="35"/>
      <c r="W2530" s="35"/>
      <c r="X2530" s="35"/>
      <c r="Y2530" s="35"/>
      <c r="Z2530" s="35"/>
      <c r="AA2530" s="35"/>
      <c r="AB2530" s="35"/>
      <c r="AC2530" s="35"/>
      <c r="AD2530" s="35"/>
      <c r="AE2530" s="35"/>
      <c r="AR2530" s="203" t="s">
        <v>309</v>
      </c>
      <c r="AT2530" s="203" t="s">
        <v>178</v>
      </c>
      <c r="AU2530" s="203" t="s">
        <v>85</v>
      </c>
      <c r="AY2530" s="18" t="s">
        <v>175</v>
      </c>
      <c r="BE2530" s="204">
        <f>IF(N2530="základní",J2530,0)</f>
        <v>0</v>
      </c>
      <c r="BF2530" s="204">
        <f>IF(N2530="snížená",J2530,0)</f>
        <v>0</v>
      </c>
      <c r="BG2530" s="204">
        <f>IF(N2530="zákl. přenesená",J2530,0)</f>
        <v>0</v>
      </c>
      <c r="BH2530" s="204">
        <f>IF(N2530="sníž. přenesená",J2530,0)</f>
        <v>0</v>
      </c>
      <c r="BI2530" s="204">
        <f>IF(N2530="nulová",J2530,0)</f>
        <v>0</v>
      </c>
      <c r="BJ2530" s="18" t="s">
        <v>83</v>
      </c>
      <c r="BK2530" s="204">
        <f>ROUND(I2530*H2530,2)</f>
        <v>0</v>
      </c>
      <c r="BL2530" s="18" t="s">
        <v>309</v>
      </c>
      <c r="BM2530" s="203" t="s">
        <v>2202</v>
      </c>
    </row>
    <row r="2531" spans="1:65" s="2" customFormat="1" ht="11.25">
      <c r="A2531" s="35"/>
      <c r="B2531" s="36"/>
      <c r="C2531" s="37"/>
      <c r="D2531" s="227" t="s">
        <v>193</v>
      </c>
      <c r="E2531" s="37"/>
      <c r="F2531" s="228" t="s">
        <v>2203</v>
      </c>
      <c r="G2531" s="37"/>
      <c r="H2531" s="37"/>
      <c r="I2531" s="229"/>
      <c r="J2531" s="37"/>
      <c r="K2531" s="37"/>
      <c r="L2531" s="40"/>
      <c r="M2531" s="230"/>
      <c r="N2531" s="231"/>
      <c r="O2531" s="72"/>
      <c r="P2531" s="72"/>
      <c r="Q2531" s="72"/>
      <c r="R2531" s="72"/>
      <c r="S2531" s="72"/>
      <c r="T2531" s="73"/>
      <c r="U2531" s="35"/>
      <c r="V2531" s="35"/>
      <c r="W2531" s="35"/>
      <c r="X2531" s="35"/>
      <c r="Y2531" s="35"/>
      <c r="Z2531" s="35"/>
      <c r="AA2531" s="35"/>
      <c r="AB2531" s="35"/>
      <c r="AC2531" s="35"/>
      <c r="AD2531" s="35"/>
      <c r="AE2531" s="35"/>
      <c r="AT2531" s="18" t="s">
        <v>193</v>
      </c>
      <c r="AU2531" s="18" t="s">
        <v>85</v>
      </c>
    </row>
    <row r="2532" spans="1:65" s="2" customFormat="1" ht="33" customHeight="1">
      <c r="A2532" s="35"/>
      <c r="B2532" s="36"/>
      <c r="C2532" s="254" t="s">
        <v>2204</v>
      </c>
      <c r="D2532" s="254" t="s">
        <v>539</v>
      </c>
      <c r="E2532" s="255" t="s">
        <v>2205</v>
      </c>
      <c r="F2532" s="256" t="s">
        <v>2206</v>
      </c>
      <c r="G2532" s="257" t="s">
        <v>242</v>
      </c>
      <c r="H2532" s="258">
        <v>8.91</v>
      </c>
      <c r="I2532" s="259"/>
      <c r="J2532" s="260">
        <f>ROUND(I2532*H2532,2)</f>
        <v>0</v>
      </c>
      <c r="K2532" s="256" t="s">
        <v>1</v>
      </c>
      <c r="L2532" s="261"/>
      <c r="M2532" s="262" t="s">
        <v>1</v>
      </c>
      <c r="N2532" s="263" t="s">
        <v>41</v>
      </c>
      <c r="O2532" s="72"/>
      <c r="P2532" s="201">
        <f>O2532*H2532</f>
        <v>0</v>
      </c>
      <c r="Q2532" s="201">
        <v>1.771E-2</v>
      </c>
      <c r="R2532" s="201">
        <f>Q2532*H2532</f>
        <v>0.15779609999999999</v>
      </c>
      <c r="S2532" s="201">
        <v>0</v>
      </c>
      <c r="T2532" s="202">
        <f>S2532*H2532</f>
        <v>0</v>
      </c>
      <c r="U2532" s="35"/>
      <c r="V2532" s="35"/>
      <c r="W2532" s="35"/>
      <c r="X2532" s="35"/>
      <c r="Y2532" s="35"/>
      <c r="Z2532" s="35"/>
      <c r="AA2532" s="35"/>
      <c r="AB2532" s="35"/>
      <c r="AC2532" s="35"/>
      <c r="AD2532" s="35"/>
      <c r="AE2532" s="35"/>
      <c r="AR2532" s="203" t="s">
        <v>532</v>
      </c>
      <c r="AT2532" s="203" t="s">
        <v>539</v>
      </c>
      <c r="AU2532" s="203" t="s">
        <v>85</v>
      </c>
      <c r="AY2532" s="18" t="s">
        <v>175</v>
      </c>
      <c r="BE2532" s="204">
        <f>IF(N2532="základní",J2532,0)</f>
        <v>0</v>
      </c>
      <c r="BF2532" s="204">
        <f>IF(N2532="snížená",J2532,0)</f>
        <v>0</v>
      </c>
      <c r="BG2532" s="204">
        <f>IF(N2532="zákl. přenesená",J2532,0)</f>
        <v>0</v>
      </c>
      <c r="BH2532" s="204">
        <f>IF(N2532="sníž. přenesená",J2532,0)</f>
        <v>0</v>
      </c>
      <c r="BI2532" s="204">
        <f>IF(N2532="nulová",J2532,0)</f>
        <v>0</v>
      </c>
      <c r="BJ2532" s="18" t="s">
        <v>83</v>
      </c>
      <c r="BK2532" s="204">
        <f>ROUND(I2532*H2532,2)</f>
        <v>0</v>
      </c>
      <c r="BL2532" s="18" t="s">
        <v>309</v>
      </c>
      <c r="BM2532" s="203" t="s">
        <v>2207</v>
      </c>
    </row>
    <row r="2533" spans="1:65" s="13" customFormat="1" ht="22.5">
      <c r="B2533" s="205"/>
      <c r="C2533" s="206"/>
      <c r="D2533" s="207" t="s">
        <v>184</v>
      </c>
      <c r="E2533" s="208" t="s">
        <v>1</v>
      </c>
      <c r="F2533" s="209" t="s">
        <v>206</v>
      </c>
      <c r="G2533" s="206"/>
      <c r="H2533" s="208" t="s">
        <v>1</v>
      </c>
      <c r="I2533" s="210"/>
      <c r="J2533" s="206"/>
      <c r="K2533" s="206"/>
      <c r="L2533" s="211"/>
      <c r="M2533" s="212"/>
      <c r="N2533" s="213"/>
      <c r="O2533" s="213"/>
      <c r="P2533" s="213"/>
      <c r="Q2533" s="213"/>
      <c r="R2533" s="213"/>
      <c r="S2533" s="213"/>
      <c r="T2533" s="214"/>
      <c r="AT2533" s="215" t="s">
        <v>184</v>
      </c>
      <c r="AU2533" s="215" t="s">
        <v>85</v>
      </c>
      <c r="AV2533" s="13" t="s">
        <v>83</v>
      </c>
      <c r="AW2533" s="13" t="s">
        <v>34</v>
      </c>
      <c r="AX2533" s="13" t="s">
        <v>76</v>
      </c>
      <c r="AY2533" s="215" t="s">
        <v>175</v>
      </c>
    </row>
    <row r="2534" spans="1:65" s="13" customFormat="1" ht="11.25">
      <c r="B2534" s="205"/>
      <c r="C2534" s="206"/>
      <c r="D2534" s="207" t="s">
        <v>184</v>
      </c>
      <c r="E2534" s="208" t="s">
        <v>1</v>
      </c>
      <c r="F2534" s="209" t="s">
        <v>280</v>
      </c>
      <c r="G2534" s="206"/>
      <c r="H2534" s="208" t="s">
        <v>1</v>
      </c>
      <c r="I2534" s="210"/>
      <c r="J2534" s="206"/>
      <c r="K2534" s="206"/>
      <c r="L2534" s="211"/>
      <c r="M2534" s="212"/>
      <c r="N2534" s="213"/>
      <c r="O2534" s="213"/>
      <c r="P2534" s="213"/>
      <c r="Q2534" s="213"/>
      <c r="R2534" s="213"/>
      <c r="S2534" s="213"/>
      <c r="T2534" s="214"/>
      <c r="AT2534" s="215" t="s">
        <v>184</v>
      </c>
      <c r="AU2534" s="215" t="s">
        <v>85</v>
      </c>
      <c r="AV2534" s="13" t="s">
        <v>83</v>
      </c>
      <c r="AW2534" s="13" t="s">
        <v>34</v>
      </c>
      <c r="AX2534" s="13" t="s">
        <v>76</v>
      </c>
      <c r="AY2534" s="215" t="s">
        <v>175</v>
      </c>
    </row>
    <row r="2535" spans="1:65" s="13" customFormat="1" ht="11.25">
      <c r="B2535" s="205"/>
      <c r="C2535" s="206"/>
      <c r="D2535" s="207" t="s">
        <v>184</v>
      </c>
      <c r="E2535" s="208" t="s">
        <v>1</v>
      </c>
      <c r="F2535" s="209" t="s">
        <v>187</v>
      </c>
      <c r="G2535" s="206"/>
      <c r="H2535" s="208" t="s">
        <v>1</v>
      </c>
      <c r="I2535" s="210"/>
      <c r="J2535" s="206"/>
      <c r="K2535" s="206"/>
      <c r="L2535" s="211"/>
      <c r="M2535" s="212"/>
      <c r="N2535" s="213"/>
      <c r="O2535" s="213"/>
      <c r="P2535" s="213"/>
      <c r="Q2535" s="213"/>
      <c r="R2535" s="213"/>
      <c r="S2535" s="213"/>
      <c r="T2535" s="214"/>
      <c r="AT2535" s="215" t="s">
        <v>184</v>
      </c>
      <c r="AU2535" s="215" t="s">
        <v>85</v>
      </c>
      <c r="AV2535" s="13" t="s">
        <v>83</v>
      </c>
      <c r="AW2535" s="13" t="s">
        <v>34</v>
      </c>
      <c r="AX2535" s="13" t="s">
        <v>76</v>
      </c>
      <c r="AY2535" s="215" t="s">
        <v>175</v>
      </c>
    </row>
    <row r="2536" spans="1:65" s="14" customFormat="1" ht="11.25">
      <c r="B2536" s="216"/>
      <c r="C2536" s="217"/>
      <c r="D2536" s="207" t="s">
        <v>184</v>
      </c>
      <c r="E2536" s="218" t="s">
        <v>1</v>
      </c>
      <c r="F2536" s="219" t="s">
        <v>2153</v>
      </c>
      <c r="G2536" s="217"/>
      <c r="H2536" s="220">
        <v>1.365</v>
      </c>
      <c r="I2536" s="221"/>
      <c r="J2536" s="217"/>
      <c r="K2536" s="217"/>
      <c r="L2536" s="222"/>
      <c r="M2536" s="223"/>
      <c r="N2536" s="224"/>
      <c r="O2536" s="224"/>
      <c r="P2536" s="224"/>
      <c r="Q2536" s="224"/>
      <c r="R2536" s="224"/>
      <c r="S2536" s="224"/>
      <c r="T2536" s="225"/>
      <c r="AT2536" s="226" t="s">
        <v>184</v>
      </c>
      <c r="AU2536" s="226" t="s">
        <v>85</v>
      </c>
      <c r="AV2536" s="14" t="s">
        <v>85</v>
      </c>
      <c r="AW2536" s="14" t="s">
        <v>34</v>
      </c>
      <c r="AX2536" s="14" t="s">
        <v>76</v>
      </c>
      <c r="AY2536" s="226" t="s">
        <v>175</v>
      </c>
    </row>
    <row r="2537" spans="1:65" s="14" customFormat="1" ht="11.25">
      <c r="B2537" s="216"/>
      <c r="C2537" s="217"/>
      <c r="D2537" s="207" t="s">
        <v>184</v>
      </c>
      <c r="E2537" s="218" t="s">
        <v>1</v>
      </c>
      <c r="F2537" s="219" t="s">
        <v>2154</v>
      </c>
      <c r="G2537" s="217"/>
      <c r="H2537" s="220">
        <v>2.25</v>
      </c>
      <c r="I2537" s="221"/>
      <c r="J2537" s="217"/>
      <c r="K2537" s="217"/>
      <c r="L2537" s="222"/>
      <c r="M2537" s="223"/>
      <c r="N2537" s="224"/>
      <c r="O2537" s="224"/>
      <c r="P2537" s="224"/>
      <c r="Q2537" s="224"/>
      <c r="R2537" s="224"/>
      <c r="S2537" s="224"/>
      <c r="T2537" s="225"/>
      <c r="AT2537" s="226" t="s">
        <v>184</v>
      </c>
      <c r="AU2537" s="226" t="s">
        <v>85</v>
      </c>
      <c r="AV2537" s="14" t="s">
        <v>85</v>
      </c>
      <c r="AW2537" s="14" t="s">
        <v>34</v>
      </c>
      <c r="AX2537" s="14" t="s">
        <v>76</v>
      </c>
      <c r="AY2537" s="226" t="s">
        <v>175</v>
      </c>
    </row>
    <row r="2538" spans="1:65" s="14" customFormat="1" ht="11.25">
      <c r="B2538" s="216"/>
      <c r="C2538" s="217"/>
      <c r="D2538" s="207" t="s">
        <v>184</v>
      </c>
      <c r="E2538" s="218" t="s">
        <v>1</v>
      </c>
      <c r="F2538" s="219" t="s">
        <v>2155</v>
      </c>
      <c r="G2538" s="217"/>
      <c r="H2538" s="220">
        <v>4.4850000000000003</v>
      </c>
      <c r="I2538" s="221"/>
      <c r="J2538" s="217"/>
      <c r="K2538" s="217"/>
      <c r="L2538" s="222"/>
      <c r="M2538" s="223"/>
      <c r="N2538" s="224"/>
      <c r="O2538" s="224"/>
      <c r="P2538" s="224"/>
      <c r="Q2538" s="224"/>
      <c r="R2538" s="224"/>
      <c r="S2538" s="224"/>
      <c r="T2538" s="225"/>
      <c r="AT2538" s="226" t="s">
        <v>184</v>
      </c>
      <c r="AU2538" s="226" t="s">
        <v>85</v>
      </c>
      <c r="AV2538" s="14" t="s">
        <v>85</v>
      </c>
      <c r="AW2538" s="14" t="s">
        <v>34</v>
      </c>
      <c r="AX2538" s="14" t="s">
        <v>76</v>
      </c>
      <c r="AY2538" s="226" t="s">
        <v>175</v>
      </c>
    </row>
    <row r="2539" spans="1:65" s="16" customFormat="1" ht="11.25">
      <c r="B2539" s="243"/>
      <c r="C2539" s="244"/>
      <c r="D2539" s="207" t="s">
        <v>184</v>
      </c>
      <c r="E2539" s="245" t="s">
        <v>1</v>
      </c>
      <c r="F2539" s="246" t="s">
        <v>291</v>
      </c>
      <c r="G2539" s="244"/>
      <c r="H2539" s="247">
        <v>8.1</v>
      </c>
      <c r="I2539" s="248"/>
      <c r="J2539" s="244"/>
      <c r="K2539" s="244"/>
      <c r="L2539" s="249"/>
      <c r="M2539" s="250"/>
      <c r="N2539" s="251"/>
      <c r="O2539" s="251"/>
      <c r="P2539" s="251"/>
      <c r="Q2539" s="251"/>
      <c r="R2539" s="251"/>
      <c r="S2539" s="251"/>
      <c r="T2539" s="252"/>
      <c r="AT2539" s="253" t="s">
        <v>184</v>
      </c>
      <c r="AU2539" s="253" t="s">
        <v>85</v>
      </c>
      <c r="AV2539" s="16" t="s">
        <v>182</v>
      </c>
      <c r="AW2539" s="16" t="s">
        <v>34</v>
      </c>
      <c r="AX2539" s="16" t="s">
        <v>83</v>
      </c>
      <c r="AY2539" s="253" t="s">
        <v>175</v>
      </c>
    </row>
    <row r="2540" spans="1:65" s="14" customFormat="1" ht="11.25">
      <c r="B2540" s="216"/>
      <c r="C2540" s="217"/>
      <c r="D2540" s="207" t="s">
        <v>184</v>
      </c>
      <c r="E2540" s="217"/>
      <c r="F2540" s="219" t="s">
        <v>2208</v>
      </c>
      <c r="G2540" s="217"/>
      <c r="H2540" s="220">
        <v>8.91</v>
      </c>
      <c r="I2540" s="221"/>
      <c r="J2540" s="217"/>
      <c r="K2540" s="217"/>
      <c r="L2540" s="222"/>
      <c r="M2540" s="223"/>
      <c r="N2540" s="224"/>
      <c r="O2540" s="224"/>
      <c r="P2540" s="224"/>
      <c r="Q2540" s="224"/>
      <c r="R2540" s="224"/>
      <c r="S2540" s="224"/>
      <c r="T2540" s="225"/>
      <c r="AT2540" s="226" t="s">
        <v>184</v>
      </c>
      <c r="AU2540" s="226" t="s">
        <v>85</v>
      </c>
      <c r="AV2540" s="14" t="s">
        <v>85</v>
      </c>
      <c r="AW2540" s="14" t="s">
        <v>4</v>
      </c>
      <c r="AX2540" s="14" t="s">
        <v>83</v>
      </c>
      <c r="AY2540" s="226" t="s">
        <v>175</v>
      </c>
    </row>
    <row r="2541" spans="1:65" s="2" customFormat="1" ht="16.5" customHeight="1">
      <c r="A2541" s="35"/>
      <c r="B2541" s="36"/>
      <c r="C2541" s="192" t="s">
        <v>2209</v>
      </c>
      <c r="D2541" s="192" t="s">
        <v>178</v>
      </c>
      <c r="E2541" s="193" t="s">
        <v>2210</v>
      </c>
      <c r="F2541" s="194" t="s">
        <v>2211</v>
      </c>
      <c r="G2541" s="195" t="s">
        <v>251</v>
      </c>
      <c r="H2541" s="196">
        <v>145.61000000000001</v>
      </c>
      <c r="I2541" s="197"/>
      <c r="J2541" s="198">
        <f>ROUND(I2541*H2541,2)</f>
        <v>0</v>
      </c>
      <c r="K2541" s="194" t="s">
        <v>224</v>
      </c>
      <c r="L2541" s="40"/>
      <c r="M2541" s="199" t="s">
        <v>1</v>
      </c>
      <c r="N2541" s="200" t="s">
        <v>41</v>
      </c>
      <c r="O2541" s="72"/>
      <c r="P2541" s="201">
        <f>O2541*H2541</f>
        <v>0</v>
      </c>
      <c r="Q2541" s="201">
        <v>9.0000000000000006E-5</v>
      </c>
      <c r="R2541" s="201">
        <f>Q2541*H2541</f>
        <v>1.3104900000000003E-2</v>
      </c>
      <c r="S2541" s="201">
        <v>0</v>
      </c>
      <c r="T2541" s="202">
        <f>S2541*H2541</f>
        <v>0</v>
      </c>
      <c r="U2541" s="35"/>
      <c r="V2541" s="35"/>
      <c r="W2541" s="35"/>
      <c r="X2541" s="35"/>
      <c r="Y2541" s="35"/>
      <c r="Z2541" s="35"/>
      <c r="AA2541" s="35"/>
      <c r="AB2541" s="35"/>
      <c r="AC2541" s="35"/>
      <c r="AD2541" s="35"/>
      <c r="AE2541" s="35"/>
      <c r="AR2541" s="203" t="s">
        <v>309</v>
      </c>
      <c r="AT2541" s="203" t="s">
        <v>178</v>
      </c>
      <c r="AU2541" s="203" t="s">
        <v>85</v>
      </c>
      <c r="AY2541" s="18" t="s">
        <v>175</v>
      </c>
      <c r="BE2541" s="204">
        <f>IF(N2541="základní",J2541,0)</f>
        <v>0</v>
      </c>
      <c r="BF2541" s="204">
        <f>IF(N2541="snížená",J2541,0)</f>
        <v>0</v>
      </c>
      <c r="BG2541" s="204">
        <f>IF(N2541="zákl. přenesená",J2541,0)</f>
        <v>0</v>
      </c>
      <c r="BH2541" s="204">
        <f>IF(N2541="sníž. přenesená",J2541,0)</f>
        <v>0</v>
      </c>
      <c r="BI2541" s="204">
        <f>IF(N2541="nulová",J2541,0)</f>
        <v>0</v>
      </c>
      <c r="BJ2541" s="18" t="s">
        <v>83</v>
      </c>
      <c r="BK2541" s="204">
        <f>ROUND(I2541*H2541,2)</f>
        <v>0</v>
      </c>
      <c r="BL2541" s="18" t="s">
        <v>309</v>
      </c>
      <c r="BM2541" s="203" t="s">
        <v>2212</v>
      </c>
    </row>
    <row r="2542" spans="1:65" s="2" customFormat="1" ht="11.25">
      <c r="A2542" s="35"/>
      <c r="B2542" s="36"/>
      <c r="C2542" s="37"/>
      <c r="D2542" s="227" t="s">
        <v>193</v>
      </c>
      <c r="E2542" s="37"/>
      <c r="F2542" s="228" t="s">
        <v>2213</v>
      </c>
      <c r="G2542" s="37"/>
      <c r="H2542" s="37"/>
      <c r="I2542" s="229"/>
      <c r="J2542" s="37"/>
      <c r="K2542" s="37"/>
      <c r="L2542" s="40"/>
      <c r="M2542" s="230"/>
      <c r="N2542" s="231"/>
      <c r="O2542" s="72"/>
      <c r="P2542" s="72"/>
      <c r="Q2542" s="72"/>
      <c r="R2542" s="72"/>
      <c r="S2542" s="72"/>
      <c r="T2542" s="73"/>
      <c r="U2542" s="35"/>
      <c r="V2542" s="35"/>
      <c r="W2542" s="35"/>
      <c r="X2542" s="35"/>
      <c r="Y2542" s="35"/>
      <c r="Z2542" s="35"/>
      <c r="AA2542" s="35"/>
      <c r="AB2542" s="35"/>
      <c r="AC2542" s="35"/>
      <c r="AD2542" s="35"/>
      <c r="AE2542" s="35"/>
      <c r="AT2542" s="18" t="s">
        <v>193</v>
      </c>
      <c r="AU2542" s="18" t="s">
        <v>85</v>
      </c>
    </row>
    <row r="2543" spans="1:65" s="13" customFormat="1" ht="22.5">
      <c r="B2543" s="205"/>
      <c r="C2543" s="206"/>
      <c r="D2543" s="207" t="s">
        <v>184</v>
      </c>
      <c r="E2543" s="208" t="s">
        <v>1</v>
      </c>
      <c r="F2543" s="209" t="s">
        <v>206</v>
      </c>
      <c r="G2543" s="206"/>
      <c r="H2543" s="208" t="s">
        <v>1</v>
      </c>
      <c r="I2543" s="210"/>
      <c r="J2543" s="206"/>
      <c r="K2543" s="206"/>
      <c r="L2543" s="211"/>
      <c r="M2543" s="212"/>
      <c r="N2543" s="213"/>
      <c r="O2543" s="213"/>
      <c r="P2543" s="213"/>
      <c r="Q2543" s="213"/>
      <c r="R2543" s="213"/>
      <c r="S2543" s="213"/>
      <c r="T2543" s="214"/>
      <c r="AT2543" s="215" t="s">
        <v>184</v>
      </c>
      <c r="AU2543" s="215" t="s">
        <v>85</v>
      </c>
      <c r="AV2543" s="13" t="s">
        <v>83</v>
      </c>
      <c r="AW2543" s="13" t="s">
        <v>34</v>
      </c>
      <c r="AX2543" s="13" t="s">
        <v>76</v>
      </c>
      <c r="AY2543" s="215" t="s">
        <v>175</v>
      </c>
    </row>
    <row r="2544" spans="1:65" s="13" customFormat="1" ht="11.25">
      <c r="B2544" s="205"/>
      <c r="C2544" s="206"/>
      <c r="D2544" s="207" t="s">
        <v>184</v>
      </c>
      <c r="E2544" s="208" t="s">
        <v>1</v>
      </c>
      <c r="F2544" s="209" t="s">
        <v>280</v>
      </c>
      <c r="G2544" s="206"/>
      <c r="H2544" s="208" t="s">
        <v>1</v>
      </c>
      <c r="I2544" s="210"/>
      <c r="J2544" s="206"/>
      <c r="K2544" s="206"/>
      <c r="L2544" s="211"/>
      <c r="M2544" s="212"/>
      <c r="N2544" s="213"/>
      <c r="O2544" s="213"/>
      <c r="P2544" s="213"/>
      <c r="Q2544" s="213"/>
      <c r="R2544" s="213"/>
      <c r="S2544" s="213"/>
      <c r="T2544" s="214"/>
      <c r="AT2544" s="215" t="s">
        <v>184</v>
      </c>
      <c r="AU2544" s="215" t="s">
        <v>85</v>
      </c>
      <c r="AV2544" s="13" t="s">
        <v>83</v>
      </c>
      <c r="AW2544" s="13" t="s">
        <v>34</v>
      </c>
      <c r="AX2544" s="13" t="s">
        <v>76</v>
      </c>
      <c r="AY2544" s="215" t="s">
        <v>175</v>
      </c>
    </row>
    <row r="2545" spans="1:65" s="13" customFormat="1" ht="11.25">
      <c r="B2545" s="205"/>
      <c r="C2545" s="206"/>
      <c r="D2545" s="207" t="s">
        <v>184</v>
      </c>
      <c r="E2545" s="208" t="s">
        <v>1</v>
      </c>
      <c r="F2545" s="209" t="s">
        <v>187</v>
      </c>
      <c r="G2545" s="206"/>
      <c r="H2545" s="208" t="s">
        <v>1</v>
      </c>
      <c r="I2545" s="210"/>
      <c r="J2545" s="206"/>
      <c r="K2545" s="206"/>
      <c r="L2545" s="211"/>
      <c r="M2545" s="212"/>
      <c r="N2545" s="213"/>
      <c r="O2545" s="213"/>
      <c r="P2545" s="213"/>
      <c r="Q2545" s="213"/>
      <c r="R2545" s="213"/>
      <c r="S2545" s="213"/>
      <c r="T2545" s="214"/>
      <c r="AT2545" s="215" t="s">
        <v>184</v>
      </c>
      <c r="AU2545" s="215" t="s">
        <v>85</v>
      </c>
      <c r="AV2545" s="13" t="s">
        <v>83</v>
      </c>
      <c r="AW2545" s="13" t="s">
        <v>34</v>
      </c>
      <c r="AX2545" s="13" t="s">
        <v>76</v>
      </c>
      <c r="AY2545" s="215" t="s">
        <v>175</v>
      </c>
    </row>
    <row r="2546" spans="1:65" s="14" customFormat="1" ht="11.25">
      <c r="B2546" s="216"/>
      <c r="C2546" s="217"/>
      <c r="D2546" s="207" t="s">
        <v>184</v>
      </c>
      <c r="E2546" s="218" t="s">
        <v>1</v>
      </c>
      <c r="F2546" s="219" t="s">
        <v>2214</v>
      </c>
      <c r="G2546" s="217"/>
      <c r="H2546" s="220">
        <v>14.9</v>
      </c>
      <c r="I2546" s="221"/>
      <c r="J2546" s="217"/>
      <c r="K2546" s="217"/>
      <c r="L2546" s="222"/>
      <c r="M2546" s="223"/>
      <c r="N2546" s="224"/>
      <c r="O2546" s="224"/>
      <c r="P2546" s="224"/>
      <c r="Q2546" s="224"/>
      <c r="R2546" s="224"/>
      <c r="S2546" s="224"/>
      <c r="T2546" s="225"/>
      <c r="AT2546" s="226" t="s">
        <v>184</v>
      </c>
      <c r="AU2546" s="226" t="s">
        <v>85</v>
      </c>
      <c r="AV2546" s="14" t="s">
        <v>85</v>
      </c>
      <c r="AW2546" s="14" t="s">
        <v>34</v>
      </c>
      <c r="AX2546" s="14" t="s">
        <v>76</v>
      </c>
      <c r="AY2546" s="226" t="s">
        <v>175</v>
      </c>
    </row>
    <row r="2547" spans="1:65" s="14" customFormat="1" ht="11.25">
      <c r="B2547" s="216"/>
      <c r="C2547" s="217"/>
      <c r="D2547" s="207" t="s">
        <v>184</v>
      </c>
      <c r="E2547" s="218" t="s">
        <v>1</v>
      </c>
      <c r="F2547" s="219" t="s">
        <v>2215</v>
      </c>
      <c r="G2547" s="217"/>
      <c r="H2547" s="220">
        <v>18.399999999999999</v>
      </c>
      <c r="I2547" s="221"/>
      <c r="J2547" s="217"/>
      <c r="K2547" s="217"/>
      <c r="L2547" s="222"/>
      <c r="M2547" s="223"/>
      <c r="N2547" s="224"/>
      <c r="O2547" s="224"/>
      <c r="P2547" s="224"/>
      <c r="Q2547" s="224"/>
      <c r="R2547" s="224"/>
      <c r="S2547" s="224"/>
      <c r="T2547" s="225"/>
      <c r="AT2547" s="226" t="s">
        <v>184</v>
      </c>
      <c r="AU2547" s="226" t="s">
        <v>85</v>
      </c>
      <c r="AV2547" s="14" t="s">
        <v>85</v>
      </c>
      <c r="AW2547" s="14" t="s">
        <v>34</v>
      </c>
      <c r="AX2547" s="14" t="s">
        <v>76</v>
      </c>
      <c r="AY2547" s="226" t="s">
        <v>175</v>
      </c>
    </row>
    <row r="2548" spans="1:65" s="14" customFormat="1" ht="11.25">
      <c r="B2548" s="216"/>
      <c r="C2548" s="217"/>
      <c r="D2548" s="207" t="s">
        <v>184</v>
      </c>
      <c r="E2548" s="218" t="s">
        <v>1</v>
      </c>
      <c r="F2548" s="219" t="s">
        <v>2216</v>
      </c>
      <c r="G2548" s="217"/>
      <c r="H2548" s="220">
        <v>22.02</v>
      </c>
      <c r="I2548" s="221"/>
      <c r="J2548" s="217"/>
      <c r="K2548" s="217"/>
      <c r="L2548" s="222"/>
      <c r="M2548" s="223"/>
      <c r="N2548" s="224"/>
      <c r="O2548" s="224"/>
      <c r="P2548" s="224"/>
      <c r="Q2548" s="224"/>
      <c r="R2548" s="224"/>
      <c r="S2548" s="224"/>
      <c r="T2548" s="225"/>
      <c r="AT2548" s="226" t="s">
        <v>184</v>
      </c>
      <c r="AU2548" s="226" t="s">
        <v>85</v>
      </c>
      <c r="AV2548" s="14" t="s">
        <v>85</v>
      </c>
      <c r="AW2548" s="14" t="s">
        <v>34</v>
      </c>
      <c r="AX2548" s="14" t="s">
        <v>76</v>
      </c>
      <c r="AY2548" s="226" t="s">
        <v>175</v>
      </c>
    </row>
    <row r="2549" spans="1:65" s="14" customFormat="1" ht="11.25">
      <c r="B2549" s="216"/>
      <c r="C2549" s="217"/>
      <c r="D2549" s="207" t="s">
        <v>184</v>
      </c>
      <c r="E2549" s="218" t="s">
        <v>1</v>
      </c>
      <c r="F2549" s="219" t="s">
        <v>2217</v>
      </c>
      <c r="G2549" s="217"/>
      <c r="H2549" s="220">
        <v>17.3</v>
      </c>
      <c r="I2549" s="221"/>
      <c r="J2549" s="217"/>
      <c r="K2549" s="217"/>
      <c r="L2549" s="222"/>
      <c r="M2549" s="223"/>
      <c r="N2549" s="224"/>
      <c r="O2549" s="224"/>
      <c r="P2549" s="224"/>
      <c r="Q2549" s="224"/>
      <c r="R2549" s="224"/>
      <c r="S2549" s="224"/>
      <c r="T2549" s="225"/>
      <c r="AT2549" s="226" t="s">
        <v>184</v>
      </c>
      <c r="AU2549" s="226" t="s">
        <v>85</v>
      </c>
      <c r="AV2549" s="14" t="s">
        <v>85</v>
      </c>
      <c r="AW2549" s="14" t="s">
        <v>34</v>
      </c>
      <c r="AX2549" s="14" t="s">
        <v>76</v>
      </c>
      <c r="AY2549" s="226" t="s">
        <v>175</v>
      </c>
    </row>
    <row r="2550" spans="1:65" s="14" customFormat="1" ht="11.25">
      <c r="B2550" s="216"/>
      <c r="C2550" s="217"/>
      <c r="D2550" s="207" t="s">
        <v>184</v>
      </c>
      <c r="E2550" s="218" t="s">
        <v>1</v>
      </c>
      <c r="F2550" s="219" t="s">
        <v>2218</v>
      </c>
      <c r="G2550" s="217"/>
      <c r="H2550" s="220">
        <v>14.98</v>
      </c>
      <c r="I2550" s="221"/>
      <c r="J2550" s="217"/>
      <c r="K2550" s="217"/>
      <c r="L2550" s="222"/>
      <c r="M2550" s="223"/>
      <c r="N2550" s="224"/>
      <c r="O2550" s="224"/>
      <c r="P2550" s="224"/>
      <c r="Q2550" s="224"/>
      <c r="R2550" s="224"/>
      <c r="S2550" s="224"/>
      <c r="T2550" s="225"/>
      <c r="AT2550" s="226" t="s">
        <v>184</v>
      </c>
      <c r="AU2550" s="226" t="s">
        <v>85</v>
      </c>
      <c r="AV2550" s="14" t="s">
        <v>85</v>
      </c>
      <c r="AW2550" s="14" t="s">
        <v>34</v>
      </c>
      <c r="AX2550" s="14" t="s">
        <v>76</v>
      </c>
      <c r="AY2550" s="226" t="s">
        <v>175</v>
      </c>
    </row>
    <row r="2551" spans="1:65" s="14" customFormat="1" ht="11.25">
      <c r="B2551" s="216"/>
      <c r="C2551" s="217"/>
      <c r="D2551" s="207" t="s">
        <v>184</v>
      </c>
      <c r="E2551" s="218" t="s">
        <v>1</v>
      </c>
      <c r="F2551" s="219" t="s">
        <v>2219</v>
      </c>
      <c r="G2551" s="217"/>
      <c r="H2551" s="220">
        <v>14.08</v>
      </c>
      <c r="I2551" s="221"/>
      <c r="J2551" s="217"/>
      <c r="K2551" s="217"/>
      <c r="L2551" s="222"/>
      <c r="M2551" s="223"/>
      <c r="N2551" s="224"/>
      <c r="O2551" s="224"/>
      <c r="P2551" s="224"/>
      <c r="Q2551" s="224"/>
      <c r="R2551" s="224"/>
      <c r="S2551" s="224"/>
      <c r="T2551" s="225"/>
      <c r="AT2551" s="226" t="s">
        <v>184</v>
      </c>
      <c r="AU2551" s="226" t="s">
        <v>85</v>
      </c>
      <c r="AV2551" s="14" t="s">
        <v>85</v>
      </c>
      <c r="AW2551" s="14" t="s">
        <v>34</v>
      </c>
      <c r="AX2551" s="14" t="s">
        <v>76</v>
      </c>
      <c r="AY2551" s="226" t="s">
        <v>175</v>
      </c>
    </row>
    <row r="2552" spans="1:65" s="14" customFormat="1" ht="11.25">
      <c r="B2552" s="216"/>
      <c r="C2552" s="217"/>
      <c r="D2552" s="207" t="s">
        <v>184</v>
      </c>
      <c r="E2552" s="218" t="s">
        <v>1</v>
      </c>
      <c r="F2552" s="219" t="s">
        <v>2220</v>
      </c>
      <c r="G2552" s="217"/>
      <c r="H2552" s="220">
        <v>15.3</v>
      </c>
      <c r="I2552" s="221"/>
      <c r="J2552" s="217"/>
      <c r="K2552" s="217"/>
      <c r="L2552" s="222"/>
      <c r="M2552" s="223"/>
      <c r="N2552" s="224"/>
      <c r="O2552" s="224"/>
      <c r="P2552" s="224"/>
      <c r="Q2552" s="224"/>
      <c r="R2552" s="224"/>
      <c r="S2552" s="224"/>
      <c r="T2552" s="225"/>
      <c r="AT2552" s="226" t="s">
        <v>184</v>
      </c>
      <c r="AU2552" s="226" t="s">
        <v>85</v>
      </c>
      <c r="AV2552" s="14" t="s">
        <v>85</v>
      </c>
      <c r="AW2552" s="14" t="s">
        <v>34</v>
      </c>
      <c r="AX2552" s="14" t="s">
        <v>76</v>
      </c>
      <c r="AY2552" s="226" t="s">
        <v>175</v>
      </c>
    </row>
    <row r="2553" spans="1:65" s="14" customFormat="1" ht="11.25">
      <c r="B2553" s="216"/>
      <c r="C2553" s="217"/>
      <c r="D2553" s="207" t="s">
        <v>184</v>
      </c>
      <c r="E2553" s="218" t="s">
        <v>1</v>
      </c>
      <c r="F2553" s="219" t="s">
        <v>2221</v>
      </c>
      <c r="G2553" s="217"/>
      <c r="H2553" s="220">
        <v>13.96</v>
      </c>
      <c r="I2553" s="221"/>
      <c r="J2553" s="217"/>
      <c r="K2553" s="217"/>
      <c r="L2553" s="222"/>
      <c r="M2553" s="223"/>
      <c r="N2553" s="224"/>
      <c r="O2553" s="224"/>
      <c r="P2553" s="224"/>
      <c r="Q2553" s="224"/>
      <c r="R2553" s="224"/>
      <c r="S2553" s="224"/>
      <c r="T2553" s="225"/>
      <c r="AT2553" s="226" t="s">
        <v>184</v>
      </c>
      <c r="AU2553" s="226" t="s">
        <v>85</v>
      </c>
      <c r="AV2553" s="14" t="s">
        <v>85</v>
      </c>
      <c r="AW2553" s="14" t="s">
        <v>34</v>
      </c>
      <c r="AX2553" s="14" t="s">
        <v>76</v>
      </c>
      <c r="AY2553" s="226" t="s">
        <v>175</v>
      </c>
    </row>
    <row r="2554" spans="1:65" s="14" customFormat="1" ht="11.25">
      <c r="B2554" s="216"/>
      <c r="C2554" s="217"/>
      <c r="D2554" s="207" t="s">
        <v>184</v>
      </c>
      <c r="E2554" s="218" t="s">
        <v>1</v>
      </c>
      <c r="F2554" s="219" t="s">
        <v>2222</v>
      </c>
      <c r="G2554" s="217"/>
      <c r="H2554" s="220">
        <v>14.67</v>
      </c>
      <c r="I2554" s="221"/>
      <c r="J2554" s="217"/>
      <c r="K2554" s="217"/>
      <c r="L2554" s="222"/>
      <c r="M2554" s="223"/>
      <c r="N2554" s="224"/>
      <c r="O2554" s="224"/>
      <c r="P2554" s="224"/>
      <c r="Q2554" s="224"/>
      <c r="R2554" s="224"/>
      <c r="S2554" s="224"/>
      <c r="T2554" s="225"/>
      <c r="AT2554" s="226" t="s">
        <v>184</v>
      </c>
      <c r="AU2554" s="226" t="s">
        <v>85</v>
      </c>
      <c r="AV2554" s="14" t="s">
        <v>85</v>
      </c>
      <c r="AW2554" s="14" t="s">
        <v>34</v>
      </c>
      <c r="AX2554" s="14" t="s">
        <v>76</v>
      </c>
      <c r="AY2554" s="226" t="s">
        <v>175</v>
      </c>
    </row>
    <row r="2555" spans="1:65" s="16" customFormat="1" ht="11.25">
      <c r="B2555" s="243"/>
      <c r="C2555" s="244"/>
      <c r="D2555" s="207" t="s">
        <v>184</v>
      </c>
      <c r="E2555" s="245" t="s">
        <v>1</v>
      </c>
      <c r="F2555" s="246" t="s">
        <v>291</v>
      </c>
      <c r="G2555" s="244"/>
      <c r="H2555" s="247">
        <v>145.61000000000001</v>
      </c>
      <c r="I2555" s="248"/>
      <c r="J2555" s="244"/>
      <c r="K2555" s="244"/>
      <c r="L2555" s="249"/>
      <c r="M2555" s="250"/>
      <c r="N2555" s="251"/>
      <c r="O2555" s="251"/>
      <c r="P2555" s="251"/>
      <c r="Q2555" s="251"/>
      <c r="R2555" s="251"/>
      <c r="S2555" s="251"/>
      <c r="T2555" s="252"/>
      <c r="AT2555" s="253" t="s">
        <v>184</v>
      </c>
      <c r="AU2555" s="253" t="s">
        <v>85</v>
      </c>
      <c r="AV2555" s="16" t="s">
        <v>182</v>
      </c>
      <c r="AW2555" s="16" t="s">
        <v>34</v>
      </c>
      <c r="AX2555" s="16" t="s">
        <v>83</v>
      </c>
      <c r="AY2555" s="253" t="s">
        <v>175</v>
      </c>
    </row>
    <row r="2556" spans="1:65" s="2" customFormat="1" ht="24.2" customHeight="1">
      <c r="A2556" s="35"/>
      <c r="B2556" s="36"/>
      <c r="C2556" s="192" t="s">
        <v>2223</v>
      </c>
      <c r="D2556" s="192" t="s">
        <v>178</v>
      </c>
      <c r="E2556" s="193" t="s">
        <v>2224</v>
      </c>
      <c r="F2556" s="194" t="s">
        <v>2225</v>
      </c>
      <c r="G2556" s="195" t="s">
        <v>242</v>
      </c>
      <c r="H2556" s="196">
        <v>46.17</v>
      </c>
      <c r="I2556" s="197"/>
      <c r="J2556" s="198">
        <f>ROUND(I2556*H2556,2)</f>
        <v>0</v>
      </c>
      <c r="K2556" s="194" t="s">
        <v>224</v>
      </c>
      <c r="L2556" s="40"/>
      <c r="M2556" s="199" t="s">
        <v>1</v>
      </c>
      <c r="N2556" s="200" t="s">
        <v>41</v>
      </c>
      <c r="O2556" s="72"/>
      <c r="P2556" s="201">
        <f>O2556*H2556</f>
        <v>0</v>
      </c>
      <c r="Q2556" s="201">
        <v>0</v>
      </c>
      <c r="R2556" s="201">
        <f>Q2556*H2556</f>
        <v>0</v>
      </c>
      <c r="S2556" s="201">
        <v>0</v>
      </c>
      <c r="T2556" s="202">
        <f>S2556*H2556</f>
        <v>0</v>
      </c>
      <c r="U2556" s="35"/>
      <c r="V2556" s="35"/>
      <c r="W2556" s="35"/>
      <c r="X2556" s="35"/>
      <c r="Y2556" s="35"/>
      <c r="Z2556" s="35"/>
      <c r="AA2556" s="35"/>
      <c r="AB2556" s="35"/>
      <c r="AC2556" s="35"/>
      <c r="AD2556" s="35"/>
      <c r="AE2556" s="35"/>
      <c r="AR2556" s="203" t="s">
        <v>309</v>
      </c>
      <c r="AT2556" s="203" t="s">
        <v>178</v>
      </c>
      <c r="AU2556" s="203" t="s">
        <v>85</v>
      </c>
      <c r="AY2556" s="18" t="s">
        <v>175</v>
      </c>
      <c r="BE2556" s="204">
        <f>IF(N2556="základní",J2556,0)</f>
        <v>0</v>
      </c>
      <c r="BF2556" s="204">
        <f>IF(N2556="snížená",J2556,0)</f>
        <v>0</v>
      </c>
      <c r="BG2556" s="204">
        <f>IF(N2556="zákl. přenesená",J2556,0)</f>
        <v>0</v>
      </c>
      <c r="BH2556" s="204">
        <f>IF(N2556="sníž. přenesená",J2556,0)</f>
        <v>0</v>
      </c>
      <c r="BI2556" s="204">
        <f>IF(N2556="nulová",J2556,0)</f>
        <v>0</v>
      </c>
      <c r="BJ2556" s="18" t="s">
        <v>83</v>
      </c>
      <c r="BK2556" s="204">
        <f>ROUND(I2556*H2556,2)</f>
        <v>0</v>
      </c>
      <c r="BL2556" s="18" t="s">
        <v>309</v>
      </c>
      <c r="BM2556" s="203" t="s">
        <v>2226</v>
      </c>
    </row>
    <row r="2557" spans="1:65" s="2" customFormat="1" ht="11.25">
      <c r="A2557" s="35"/>
      <c r="B2557" s="36"/>
      <c r="C2557" s="37"/>
      <c r="D2557" s="227" t="s">
        <v>193</v>
      </c>
      <c r="E2557" s="37"/>
      <c r="F2557" s="228" t="s">
        <v>2227</v>
      </c>
      <c r="G2557" s="37"/>
      <c r="H2557" s="37"/>
      <c r="I2557" s="229"/>
      <c r="J2557" s="37"/>
      <c r="K2557" s="37"/>
      <c r="L2557" s="40"/>
      <c r="M2557" s="230"/>
      <c r="N2557" s="231"/>
      <c r="O2557" s="72"/>
      <c r="P2557" s="72"/>
      <c r="Q2557" s="72"/>
      <c r="R2557" s="72"/>
      <c r="S2557" s="72"/>
      <c r="T2557" s="73"/>
      <c r="U2557" s="35"/>
      <c r="V2557" s="35"/>
      <c r="W2557" s="35"/>
      <c r="X2557" s="35"/>
      <c r="Y2557" s="35"/>
      <c r="Z2557" s="35"/>
      <c r="AA2557" s="35"/>
      <c r="AB2557" s="35"/>
      <c r="AC2557" s="35"/>
      <c r="AD2557" s="35"/>
      <c r="AE2557" s="35"/>
      <c r="AT2557" s="18" t="s">
        <v>193</v>
      </c>
      <c r="AU2557" s="18" t="s">
        <v>85</v>
      </c>
    </row>
    <row r="2558" spans="1:65" s="13" customFormat="1" ht="22.5">
      <c r="B2558" s="205"/>
      <c r="C2558" s="206"/>
      <c r="D2558" s="207" t="s">
        <v>184</v>
      </c>
      <c r="E2558" s="208" t="s">
        <v>1</v>
      </c>
      <c r="F2558" s="209" t="s">
        <v>206</v>
      </c>
      <c r="G2558" s="206"/>
      <c r="H2558" s="208" t="s">
        <v>1</v>
      </c>
      <c r="I2558" s="210"/>
      <c r="J2558" s="206"/>
      <c r="K2558" s="206"/>
      <c r="L2558" s="211"/>
      <c r="M2558" s="212"/>
      <c r="N2558" s="213"/>
      <c r="O2558" s="213"/>
      <c r="P2558" s="213"/>
      <c r="Q2558" s="213"/>
      <c r="R2558" s="213"/>
      <c r="S2558" s="213"/>
      <c r="T2558" s="214"/>
      <c r="AT2558" s="215" t="s">
        <v>184</v>
      </c>
      <c r="AU2558" s="215" t="s">
        <v>85</v>
      </c>
      <c r="AV2558" s="13" t="s">
        <v>83</v>
      </c>
      <c r="AW2558" s="13" t="s">
        <v>34</v>
      </c>
      <c r="AX2558" s="13" t="s">
        <v>76</v>
      </c>
      <c r="AY2558" s="215" t="s">
        <v>175</v>
      </c>
    </row>
    <row r="2559" spans="1:65" s="13" customFormat="1" ht="11.25">
      <c r="B2559" s="205"/>
      <c r="C2559" s="206"/>
      <c r="D2559" s="207" t="s">
        <v>184</v>
      </c>
      <c r="E2559" s="208" t="s">
        <v>1</v>
      </c>
      <c r="F2559" s="209" t="s">
        <v>280</v>
      </c>
      <c r="G2559" s="206"/>
      <c r="H2559" s="208" t="s">
        <v>1</v>
      </c>
      <c r="I2559" s="210"/>
      <c r="J2559" s="206"/>
      <c r="K2559" s="206"/>
      <c r="L2559" s="211"/>
      <c r="M2559" s="212"/>
      <c r="N2559" s="213"/>
      <c r="O2559" s="213"/>
      <c r="P2559" s="213"/>
      <c r="Q2559" s="213"/>
      <c r="R2559" s="213"/>
      <c r="S2559" s="213"/>
      <c r="T2559" s="214"/>
      <c r="AT2559" s="215" t="s">
        <v>184</v>
      </c>
      <c r="AU2559" s="215" t="s">
        <v>85</v>
      </c>
      <c r="AV2559" s="13" t="s">
        <v>83</v>
      </c>
      <c r="AW2559" s="13" t="s">
        <v>34</v>
      </c>
      <c r="AX2559" s="13" t="s">
        <v>76</v>
      </c>
      <c r="AY2559" s="215" t="s">
        <v>175</v>
      </c>
    </row>
    <row r="2560" spans="1:65" s="13" customFormat="1" ht="11.25">
      <c r="B2560" s="205"/>
      <c r="C2560" s="206"/>
      <c r="D2560" s="207" t="s">
        <v>184</v>
      </c>
      <c r="E2560" s="208" t="s">
        <v>1</v>
      </c>
      <c r="F2560" s="209" t="s">
        <v>187</v>
      </c>
      <c r="G2560" s="206"/>
      <c r="H2560" s="208" t="s">
        <v>1</v>
      </c>
      <c r="I2560" s="210"/>
      <c r="J2560" s="206"/>
      <c r="K2560" s="206"/>
      <c r="L2560" s="211"/>
      <c r="M2560" s="212"/>
      <c r="N2560" s="213"/>
      <c r="O2560" s="213"/>
      <c r="P2560" s="213"/>
      <c r="Q2560" s="213"/>
      <c r="R2560" s="213"/>
      <c r="S2560" s="213"/>
      <c r="T2560" s="214"/>
      <c r="AT2560" s="215" t="s">
        <v>184</v>
      </c>
      <c r="AU2560" s="215" t="s">
        <v>85</v>
      </c>
      <c r="AV2560" s="13" t="s">
        <v>83</v>
      </c>
      <c r="AW2560" s="13" t="s">
        <v>34</v>
      </c>
      <c r="AX2560" s="13" t="s">
        <v>76</v>
      </c>
      <c r="AY2560" s="215" t="s">
        <v>175</v>
      </c>
    </row>
    <row r="2561" spans="2:51" s="13" customFormat="1" ht="11.25">
      <c r="B2561" s="205"/>
      <c r="C2561" s="206"/>
      <c r="D2561" s="207" t="s">
        <v>184</v>
      </c>
      <c r="E2561" s="208" t="s">
        <v>1</v>
      </c>
      <c r="F2561" s="209" t="s">
        <v>2228</v>
      </c>
      <c r="G2561" s="206"/>
      <c r="H2561" s="208" t="s">
        <v>1</v>
      </c>
      <c r="I2561" s="210"/>
      <c r="J2561" s="206"/>
      <c r="K2561" s="206"/>
      <c r="L2561" s="211"/>
      <c r="M2561" s="212"/>
      <c r="N2561" s="213"/>
      <c r="O2561" s="213"/>
      <c r="P2561" s="213"/>
      <c r="Q2561" s="213"/>
      <c r="R2561" s="213"/>
      <c r="S2561" s="213"/>
      <c r="T2561" s="214"/>
      <c r="AT2561" s="215" t="s">
        <v>184</v>
      </c>
      <c r="AU2561" s="215" t="s">
        <v>85</v>
      </c>
      <c r="AV2561" s="13" t="s">
        <v>83</v>
      </c>
      <c r="AW2561" s="13" t="s">
        <v>34</v>
      </c>
      <c r="AX2561" s="13" t="s">
        <v>76</v>
      </c>
      <c r="AY2561" s="215" t="s">
        <v>175</v>
      </c>
    </row>
    <row r="2562" spans="2:51" s="13" customFormat="1" ht="11.25">
      <c r="B2562" s="205"/>
      <c r="C2562" s="206"/>
      <c r="D2562" s="207" t="s">
        <v>184</v>
      </c>
      <c r="E2562" s="208" t="s">
        <v>1</v>
      </c>
      <c r="F2562" s="209" t="s">
        <v>358</v>
      </c>
      <c r="G2562" s="206"/>
      <c r="H2562" s="208" t="s">
        <v>1</v>
      </c>
      <c r="I2562" s="210"/>
      <c r="J2562" s="206"/>
      <c r="K2562" s="206"/>
      <c r="L2562" s="211"/>
      <c r="M2562" s="212"/>
      <c r="N2562" s="213"/>
      <c r="O2562" s="213"/>
      <c r="P2562" s="213"/>
      <c r="Q2562" s="213"/>
      <c r="R2562" s="213"/>
      <c r="S2562" s="213"/>
      <c r="T2562" s="214"/>
      <c r="AT2562" s="215" t="s">
        <v>184</v>
      </c>
      <c r="AU2562" s="215" t="s">
        <v>85</v>
      </c>
      <c r="AV2562" s="13" t="s">
        <v>83</v>
      </c>
      <c r="AW2562" s="13" t="s">
        <v>34</v>
      </c>
      <c r="AX2562" s="13" t="s">
        <v>76</v>
      </c>
      <c r="AY2562" s="215" t="s">
        <v>175</v>
      </c>
    </row>
    <row r="2563" spans="2:51" s="14" customFormat="1" ht="11.25">
      <c r="B2563" s="216"/>
      <c r="C2563" s="217"/>
      <c r="D2563" s="207" t="s">
        <v>184</v>
      </c>
      <c r="E2563" s="218" t="s">
        <v>1</v>
      </c>
      <c r="F2563" s="219" t="s">
        <v>2183</v>
      </c>
      <c r="G2563" s="217"/>
      <c r="H2563" s="220">
        <v>8.4049999999999994</v>
      </c>
      <c r="I2563" s="221"/>
      <c r="J2563" s="217"/>
      <c r="K2563" s="217"/>
      <c r="L2563" s="222"/>
      <c r="M2563" s="223"/>
      <c r="N2563" s="224"/>
      <c r="O2563" s="224"/>
      <c r="P2563" s="224"/>
      <c r="Q2563" s="224"/>
      <c r="R2563" s="224"/>
      <c r="S2563" s="224"/>
      <c r="T2563" s="225"/>
      <c r="AT2563" s="226" t="s">
        <v>184</v>
      </c>
      <c r="AU2563" s="226" t="s">
        <v>85</v>
      </c>
      <c r="AV2563" s="14" t="s">
        <v>85</v>
      </c>
      <c r="AW2563" s="14" t="s">
        <v>34</v>
      </c>
      <c r="AX2563" s="14" t="s">
        <v>76</v>
      </c>
      <c r="AY2563" s="226" t="s">
        <v>175</v>
      </c>
    </row>
    <row r="2564" spans="2:51" s="14" customFormat="1" ht="11.25">
      <c r="B2564" s="216"/>
      <c r="C2564" s="217"/>
      <c r="D2564" s="207" t="s">
        <v>184</v>
      </c>
      <c r="E2564" s="218" t="s">
        <v>1</v>
      </c>
      <c r="F2564" s="219" t="s">
        <v>2184</v>
      </c>
      <c r="G2564" s="217"/>
      <c r="H2564" s="220">
        <v>8.5950000000000006</v>
      </c>
      <c r="I2564" s="221"/>
      <c r="J2564" s="217"/>
      <c r="K2564" s="217"/>
      <c r="L2564" s="222"/>
      <c r="M2564" s="223"/>
      <c r="N2564" s="224"/>
      <c r="O2564" s="224"/>
      <c r="P2564" s="224"/>
      <c r="Q2564" s="224"/>
      <c r="R2564" s="224"/>
      <c r="S2564" s="224"/>
      <c r="T2564" s="225"/>
      <c r="AT2564" s="226" t="s">
        <v>184</v>
      </c>
      <c r="AU2564" s="226" t="s">
        <v>85</v>
      </c>
      <c r="AV2564" s="14" t="s">
        <v>85</v>
      </c>
      <c r="AW2564" s="14" t="s">
        <v>34</v>
      </c>
      <c r="AX2564" s="14" t="s">
        <v>76</v>
      </c>
      <c r="AY2564" s="226" t="s">
        <v>175</v>
      </c>
    </row>
    <row r="2565" spans="2:51" s="14" customFormat="1" ht="11.25">
      <c r="B2565" s="216"/>
      <c r="C2565" s="217"/>
      <c r="D2565" s="207" t="s">
        <v>184</v>
      </c>
      <c r="E2565" s="218" t="s">
        <v>1</v>
      </c>
      <c r="F2565" s="219" t="s">
        <v>2185</v>
      </c>
      <c r="G2565" s="217"/>
      <c r="H2565" s="220">
        <v>8.1199999999999992</v>
      </c>
      <c r="I2565" s="221"/>
      <c r="J2565" s="217"/>
      <c r="K2565" s="217"/>
      <c r="L2565" s="222"/>
      <c r="M2565" s="223"/>
      <c r="N2565" s="224"/>
      <c r="O2565" s="224"/>
      <c r="P2565" s="224"/>
      <c r="Q2565" s="224"/>
      <c r="R2565" s="224"/>
      <c r="S2565" s="224"/>
      <c r="T2565" s="225"/>
      <c r="AT2565" s="226" t="s">
        <v>184</v>
      </c>
      <c r="AU2565" s="226" t="s">
        <v>85</v>
      </c>
      <c r="AV2565" s="14" t="s">
        <v>85</v>
      </c>
      <c r="AW2565" s="14" t="s">
        <v>34</v>
      </c>
      <c r="AX2565" s="14" t="s">
        <v>76</v>
      </c>
      <c r="AY2565" s="226" t="s">
        <v>175</v>
      </c>
    </row>
    <row r="2566" spans="2:51" s="15" customFormat="1" ht="11.25">
      <c r="B2566" s="232"/>
      <c r="C2566" s="233"/>
      <c r="D2566" s="207" t="s">
        <v>184</v>
      </c>
      <c r="E2566" s="234" t="s">
        <v>1</v>
      </c>
      <c r="F2566" s="235" t="s">
        <v>290</v>
      </c>
      <c r="G2566" s="233"/>
      <c r="H2566" s="236">
        <v>25.12</v>
      </c>
      <c r="I2566" s="237"/>
      <c r="J2566" s="233"/>
      <c r="K2566" s="233"/>
      <c r="L2566" s="238"/>
      <c r="M2566" s="239"/>
      <c r="N2566" s="240"/>
      <c r="O2566" s="240"/>
      <c r="P2566" s="240"/>
      <c r="Q2566" s="240"/>
      <c r="R2566" s="240"/>
      <c r="S2566" s="240"/>
      <c r="T2566" s="241"/>
      <c r="AT2566" s="242" t="s">
        <v>184</v>
      </c>
      <c r="AU2566" s="242" t="s">
        <v>85</v>
      </c>
      <c r="AV2566" s="15" t="s">
        <v>176</v>
      </c>
      <c r="AW2566" s="15" t="s">
        <v>34</v>
      </c>
      <c r="AX2566" s="15" t="s">
        <v>76</v>
      </c>
      <c r="AY2566" s="242" t="s">
        <v>175</v>
      </c>
    </row>
    <row r="2567" spans="2:51" s="13" customFormat="1" ht="11.25">
      <c r="B2567" s="205"/>
      <c r="C2567" s="206"/>
      <c r="D2567" s="207" t="s">
        <v>184</v>
      </c>
      <c r="E2567" s="208" t="s">
        <v>1</v>
      </c>
      <c r="F2567" s="209" t="s">
        <v>2229</v>
      </c>
      <c r="G2567" s="206"/>
      <c r="H2567" s="208" t="s">
        <v>1</v>
      </c>
      <c r="I2567" s="210"/>
      <c r="J2567" s="206"/>
      <c r="K2567" s="206"/>
      <c r="L2567" s="211"/>
      <c r="M2567" s="212"/>
      <c r="N2567" s="213"/>
      <c r="O2567" s="213"/>
      <c r="P2567" s="213"/>
      <c r="Q2567" s="213"/>
      <c r="R2567" s="213"/>
      <c r="S2567" s="213"/>
      <c r="T2567" s="214"/>
      <c r="AT2567" s="215" t="s">
        <v>184</v>
      </c>
      <c r="AU2567" s="215" t="s">
        <v>85</v>
      </c>
      <c r="AV2567" s="13" t="s">
        <v>83</v>
      </c>
      <c r="AW2567" s="13" t="s">
        <v>34</v>
      </c>
      <c r="AX2567" s="13" t="s">
        <v>76</v>
      </c>
      <c r="AY2567" s="215" t="s">
        <v>175</v>
      </c>
    </row>
    <row r="2568" spans="2:51" s="13" customFormat="1" ht="11.25">
      <c r="B2568" s="205"/>
      <c r="C2568" s="206"/>
      <c r="D2568" s="207" t="s">
        <v>184</v>
      </c>
      <c r="E2568" s="208" t="s">
        <v>1</v>
      </c>
      <c r="F2568" s="209" t="s">
        <v>353</v>
      </c>
      <c r="G2568" s="206"/>
      <c r="H2568" s="208" t="s">
        <v>1</v>
      </c>
      <c r="I2568" s="210"/>
      <c r="J2568" s="206"/>
      <c r="K2568" s="206"/>
      <c r="L2568" s="211"/>
      <c r="M2568" s="212"/>
      <c r="N2568" s="213"/>
      <c r="O2568" s="213"/>
      <c r="P2568" s="213"/>
      <c r="Q2568" s="213"/>
      <c r="R2568" s="213"/>
      <c r="S2568" s="213"/>
      <c r="T2568" s="214"/>
      <c r="AT2568" s="215" t="s">
        <v>184</v>
      </c>
      <c r="AU2568" s="215" t="s">
        <v>85</v>
      </c>
      <c r="AV2568" s="13" t="s">
        <v>83</v>
      </c>
      <c r="AW2568" s="13" t="s">
        <v>34</v>
      </c>
      <c r="AX2568" s="13" t="s">
        <v>76</v>
      </c>
      <c r="AY2568" s="215" t="s">
        <v>175</v>
      </c>
    </row>
    <row r="2569" spans="2:51" s="14" customFormat="1" ht="11.25">
      <c r="B2569" s="216"/>
      <c r="C2569" s="217"/>
      <c r="D2569" s="207" t="s">
        <v>184</v>
      </c>
      <c r="E2569" s="218" t="s">
        <v>1</v>
      </c>
      <c r="F2569" s="219" t="s">
        <v>2192</v>
      </c>
      <c r="G2569" s="217"/>
      <c r="H2569" s="220">
        <v>2.5</v>
      </c>
      <c r="I2569" s="221"/>
      <c r="J2569" s="217"/>
      <c r="K2569" s="217"/>
      <c r="L2569" s="222"/>
      <c r="M2569" s="223"/>
      <c r="N2569" s="224"/>
      <c r="O2569" s="224"/>
      <c r="P2569" s="224"/>
      <c r="Q2569" s="224"/>
      <c r="R2569" s="224"/>
      <c r="S2569" s="224"/>
      <c r="T2569" s="225"/>
      <c r="AT2569" s="226" t="s">
        <v>184</v>
      </c>
      <c r="AU2569" s="226" t="s">
        <v>85</v>
      </c>
      <c r="AV2569" s="14" t="s">
        <v>85</v>
      </c>
      <c r="AW2569" s="14" t="s">
        <v>34</v>
      </c>
      <c r="AX2569" s="14" t="s">
        <v>76</v>
      </c>
      <c r="AY2569" s="226" t="s">
        <v>175</v>
      </c>
    </row>
    <row r="2570" spans="2:51" s="13" customFormat="1" ht="11.25">
      <c r="B2570" s="205"/>
      <c r="C2570" s="206"/>
      <c r="D2570" s="207" t="s">
        <v>184</v>
      </c>
      <c r="E2570" s="208" t="s">
        <v>1</v>
      </c>
      <c r="F2570" s="209" t="s">
        <v>358</v>
      </c>
      <c r="G2570" s="206"/>
      <c r="H2570" s="208" t="s">
        <v>1</v>
      </c>
      <c r="I2570" s="210"/>
      <c r="J2570" s="206"/>
      <c r="K2570" s="206"/>
      <c r="L2570" s="211"/>
      <c r="M2570" s="212"/>
      <c r="N2570" s="213"/>
      <c r="O2570" s="213"/>
      <c r="P2570" s="213"/>
      <c r="Q2570" s="213"/>
      <c r="R2570" s="213"/>
      <c r="S2570" s="213"/>
      <c r="T2570" s="214"/>
      <c r="AT2570" s="215" t="s">
        <v>184</v>
      </c>
      <c r="AU2570" s="215" t="s">
        <v>85</v>
      </c>
      <c r="AV2570" s="13" t="s">
        <v>83</v>
      </c>
      <c r="AW2570" s="13" t="s">
        <v>34</v>
      </c>
      <c r="AX2570" s="13" t="s">
        <v>76</v>
      </c>
      <c r="AY2570" s="215" t="s">
        <v>175</v>
      </c>
    </row>
    <row r="2571" spans="2:51" s="14" customFormat="1" ht="11.25">
      <c r="B2571" s="216"/>
      <c r="C2571" s="217"/>
      <c r="D2571" s="207" t="s">
        <v>184</v>
      </c>
      <c r="E2571" s="218" t="s">
        <v>1</v>
      </c>
      <c r="F2571" s="219" t="s">
        <v>2195</v>
      </c>
      <c r="G2571" s="217"/>
      <c r="H2571" s="220">
        <v>5.5750000000000002</v>
      </c>
      <c r="I2571" s="221"/>
      <c r="J2571" s="217"/>
      <c r="K2571" s="217"/>
      <c r="L2571" s="222"/>
      <c r="M2571" s="223"/>
      <c r="N2571" s="224"/>
      <c r="O2571" s="224"/>
      <c r="P2571" s="224"/>
      <c r="Q2571" s="224"/>
      <c r="R2571" s="224"/>
      <c r="S2571" s="224"/>
      <c r="T2571" s="225"/>
      <c r="AT2571" s="226" t="s">
        <v>184</v>
      </c>
      <c r="AU2571" s="226" t="s">
        <v>85</v>
      </c>
      <c r="AV2571" s="14" t="s">
        <v>85</v>
      </c>
      <c r="AW2571" s="14" t="s">
        <v>34</v>
      </c>
      <c r="AX2571" s="14" t="s">
        <v>76</v>
      </c>
      <c r="AY2571" s="226" t="s">
        <v>175</v>
      </c>
    </row>
    <row r="2572" spans="2:51" s="14" customFormat="1" ht="11.25">
      <c r="B2572" s="216"/>
      <c r="C2572" s="217"/>
      <c r="D2572" s="207" t="s">
        <v>184</v>
      </c>
      <c r="E2572" s="218" t="s">
        <v>1</v>
      </c>
      <c r="F2572" s="219" t="s">
        <v>2196</v>
      </c>
      <c r="G2572" s="217"/>
      <c r="H2572" s="220">
        <v>2.5</v>
      </c>
      <c r="I2572" s="221"/>
      <c r="J2572" s="217"/>
      <c r="K2572" s="217"/>
      <c r="L2572" s="222"/>
      <c r="M2572" s="223"/>
      <c r="N2572" s="224"/>
      <c r="O2572" s="224"/>
      <c r="P2572" s="224"/>
      <c r="Q2572" s="224"/>
      <c r="R2572" s="224"/>
      <c r="S2572" s="224"/>
      <c r="T2572" s="225"/>
      <c r="AT2572" s="226" t="s">
        <v>184</v>
      </c>
      <c r="AU2572" s="226" t="s">
        <v>85</v>
      </c>
      <c r="AV2572" s="14" t="s">
        <v>85</v>
      </c>
      <c r="AW2572" s="14" t="s">
        <v>34</v>
      </c>
      <c r="AX2572" s="14" t="s">
        <v>76</v>
      </c>
      <c r="AY2572" s="226" t="s">
        <v>175</v>
      </c>
    </row>
    <row r="2573" spans="2:51" s="14" customFormat="1" ht="11.25">
      <c r="B2573" s="216"/>
      <c r="C2573" s="217"/>
      <c r="D2573" s="207" t="s">
        <v>184</v>
      </c>
      <c r="E2573" s="218" t="s">
        <v>1</v>
      </c>
      <c r="F2573" s="219" t="s">
        <v>2197</v>
      </c>
      <c r="G2573" s="217"/>
      <c r="H2573" s="220">
        <v>2.375</v>
      </c>
      <c r="I2573" s="221"/>
      <c r="J2573" s="217"/>
      <c r="K2573" s="217"/>
      <c r="L2573" s="222"/>
      <c r="M2573" s="223"/>
      <c r="N2573" s="224"/>
      <c r="O2573" s="224"/>
      <c r="P2573" s="224"/>
      <c r="Q2573" s="224"/>
      <c r="R2573" s="224"/>
      <c r="S2573" s="224"/>
      <c r="T2573" s="225"/>
      <c r="AT2573" s="226" t="s">
        <v>184</v>
      </c>
      <c r="AU2573" s="226" t="s">
        <v>85</v>
      </c>
      <c r="AV2573" s="14" t="s">
        <v>85</v>
      </c>
      <c r="AW2573" s="14" t="s">
        <v>34</v>
      </c>
      <c r="AX2573" s="14" t="s">
        <v>76</v>
      </c>
      <c r="AY2573" s="226" t="s">
        <v>175</v>
      </c>
    </row>
    <row r="2574" spans="2:51" s="15" customFormat="1" ht="11.25">
      <c r="B2574" s="232"/>
      <c r="C2574" s="233"/>
      <c r="D2574" s="207" t="s">
        <v>184</v>
      </c>
      <c r="E2574" s="234" t="s">
        <v>1</v>
      </c>
      <c r="F2574" s="235" t="s">
        <v>290</v>
      </c>
      <c r="G2574" s="233"/>
      <c r="H2574" s="236">
        <v>12.95</v>
      </c>
      <c r="I2574" s="237"/>
      <c r="J2574" s="233"/>
      <c r="K2574" s="233"/>
      <c r="L2574" s="238"/>
      <c r="M2574" s="239"/>
      <c r="N2574" s="240"/>
      <c r="O2574" s="240"/>
      <c r="P2574" s="240"/>
      <c r="Q2574" s="240"/>
      <c r="R2574" s="240"/>
      <c r="S2574" s="240"/>
      <c r="T2574" s="241"/>
      <c r="AT2574" s="242" t="s">
        <v>184</v>
      </c>
      <c r="AU2574" s="242" t="s">
        <v>85</v>
      </c>
      <c r="AV2574" s="15" t="s">
        <v>176</v>
      </c>
      <c r="AW2574" s="15" t="s">
        <v>34</v>
      </c>
      <c r="AX2574" s="15" t="s">
        <v>76</v>
      </c>
      <c r="AY2574" s="242" t="s">
        <v>175</v>
      </c>
    </row>
    <row r="2575" spans="2:51" s="13" customFormat="1" ht="11.25">
      <c r="B2575" s="205"/>
      <c r="C2575" s="206"/>
      <c r="D2575" s="207" t="s">
        <v>184</v>
      </c>
      <c r="E2575" s="208" t="s">
        <v>1</v>
      </c>
      <c r="F2575" s="209" t="s">
        <v>2230</v>
      </c>
      <c r="G2575" s="206"/>
      <c r="H2575" s="208" t="s">
        <v>1</v>
      </c>
      <c r="I2575" s="210"/>
      <c r="J2575" s="206"/>
      <c r="K2575" s="206"/>
      <c r="L2575" s="211"/>
      <c r="M2575" s="212"/>
      <c r="N2575" s="213"/>
      <c r="O2575" s="213"/>
      <c r="P2575" s="213"/>
      <c r="Q2575" s="213"/>
      <c r="R2575" s="213"/>
      <c r="S2575" s="213"/>
      <c r="T2575" s="214"/>
      <c r="AT2575" s="215" t="s">
        <v>184</v>
      </c>
      <c r="AU2575" s="215" t="s">
        <v>85</v>
      </c>
      <c r="AV2575" s="13" t="s">
        <v>83</v>
      </c>
      <c r="AW2575" s="13" t="s">
        <v>34</v>
      </c>
      <c r="AX2575" s="13" t="s">
        <v>76</v>
      </c>
      <c r="AY2575" s="215" t="s">
        <v>175</v>
      </c>
    </row>
    <row r="2576" spans="2:51" s="14" customFormat="1" ht="11.25">
      <c r="B2576" s="216"/>
      <c r="C2576" s="217"/>
      <c r="D2576" s="207" t="s">
        <v>184</v>
      </c>
      <c r="E2576" s="218" t="s">
        <v>1</v>
      </c>
      <c r="F2576" s="219" t="s">
        <v>2153</v>
      </c>
      <c r="G2576" s="217"/>
      <c r="H2576" s="220">
        <v>1.365</v>
      </c>
      <c r="I2576" s="221"/>
      <c r="J2576" s="217"/>
      <c r="K2576" s="217"/>
      <c r="L2576" s="222"/>
      <c r="M2576" s="223"/>
      <c r="N2576" s="224"/>
      <c r="O2576" s="224"/>
      <c r="P2576" s="224"/>
      <c r="Q2576" s="224"/>
      <c r="R2576" s="224"/>
      <c r="S2576" s="224"/>
      <c r="T2576" s="225"/>
      <c r="AT2576" s="226" t="s">
        <v>184</v>
      </c>
      <c r="AU2576" s="226" t="s">
        <v>85</v>
      </c>
      <c r="AV2576" s="14" t="s">
        <v>85</v>
      </c>
      <c r="AW2576" s="14" t="s">
        <v>34</v>
      </c>
      <c r="AX2576" s="14" t="s">
        <v>76</v>
      </c>
      <c r="AY2576" s="226" t="s">
        <v>175</v>
      </c>
    </row>
    <row r="2577" spans="1:65" s="14" customFormat="1" ht="11.25">
      <c r="B2577" s="216"/>
      <c r="C2577" s="217"/>
      <c r="D2577" s="207" t="s">
        <v>184</v>
      </c>
      <c r="E2577" s="218" t="s">
        <v>1</v>
      </c>
      <c r="F2577" s="219" t="s">
        <v>2154</v>
      </c>
      <c r="G2577" s="217"/>
      <c r="H2577" s="220">
        <v>2.25</v>
      </c>
      <c r="I2577" s="221"/>
      <c r="J2577" s="217"/>
      <c r="K2577" s="217"/>
      <c r="L2577" s="222"/>
      <c r="M2577" s="223"/>
      <c r="N2577" s="224"/>
      <c r="O2577" s="224"/>
      <c r="P2577" s="224"/>
      <c r="Q2577" s="224"/>
      <c r="R2577" s="224"/>
      <c r="S2577" s="224"/>
      <c r="T2577" s="225"/>
      <c r="AT2577" s="226" t="s">
        <v>184</v>
      </c>
      <c r="AU2577" s="226" t="s">
        <v>85</v>
      </c>
      <c r="AV2577" s="14" t="s">
        <v>85</v>
      </c>
      <c r="AW2577" s="14" t="s">
        <v>34</v>
      </c>
      <c r="AX2577" s="14" t="s">
        <v>76</v>
      </c>
      <c r="AY2577" s="226" t="s">
        <v>175</v>
      </c>
    </row>
    <row r="2578" spans="1:65" s="14" customFormat="1" ht="11.25">
      <c r="B2578" s="216"/>
      <c r="C2578" s="217"/>
      <c r="D2578" s="207" t="s">
        <v>184</v>
      </c>
      <c r="E2578" s="218" t="s">
        <v>1</v>
      </c>
      <c r="F2578" s="219" t="s">
        <v>2155</v>
      </c>
      <c r="G2578" s="217"/>
      <c r="H2578" s="220">
        <v>4.4850000000000003</v>
      </c>
      <c r="I2578" s="221"/>
      <c r="J2578" s="217"/>
      <c r="K2578" s="217"/>
      <c r="L2578" s="222"/>
      <c r="M2578" s="223"/>
      <c r="N2578" s="224"/>
      <c r="O2578" s="224"/>
      <c r="P2578" s="224"/>
      <c r="Q2578" s="224"/>
      <c r="R2578" s="224"/>
      <c r="S2578" s="224"/>
      <c r="T2578" s="225"/>
      <c r="AT2578" s="226" t="s">
        <v>184</v>
      </c>
      <c r="AU2578" s="226" t="s">
        <v>85</v>
      </c>
      <c r="AV2578" s="14" t="s">
        <v>85</v>
      </c>
      <c r="AW2578" s="14" t="s">
        <v>34</v>
      </c>
      <c r="AX2578" s="14" t="s">
        <v>76</v>
      </c>
      <c r="AY2578" s="226" t="s">
        <v>175</v>
      </c>
    </row>
    <row r="2579" spans="1:65" s="15" customFormat="1" ht="11.25">
      <c r="B2579" s="232"/>
      <c r="C2579" s="233"/>
      <c r="D2579" s="207" t="s">
        <v>184</v>
      </c>
      <c r="E2579" s="234" t="s">
        <v>1</v>
      </c>
      <c r="F2579" s="235" t="s">
        <v>290</v>
      </c>
      <c r="G2579" s="233"/>
      <c r="H2579" s="236">
        <v>8.1</v>
      </c>
      <c r="I2579" s="237"/>
      <c r="J2579" s="233"/>
      <c r="K2579" s="233"/>
      <c r="L2579" s="238"/>
      <c r="M2579" s="239"/>
      <c r="N2579" s="240"/>
      <c r="O2579" s="240"/>
      <c r="P2579" s="240"/>
      <c r="Q2579" s="240"/>
      <c r="R2579" s="240"/>
      <c r="S2579" s="240"/>
      <c r="T2579" s="241"/>
      <c r="AT2579" s="242" t="s">
        <v>184</v>
      </c>
      <c r="AU2579" s="242" t="s">
        <v>85</v>
      </c>
      <c r="AV2579" s="15" t="s">
        <v>176</v>
      </c>
      <c r="AW2579" s="15" t="s">
        <v>34</v>
      </c>
      <c r="AX2579" s="15" t="s">
        <v>76</v>
      </c>
      <c r="AY2579" s="242" t="s">
        <v>175</v>
      </c>
    </row>
    <row r="2580" spans="1:65" s="16" customFormat="1" ht="11.25">
      <c r="B2580" s="243"/>
      <c r="C2580" s="244"/>
      <c r="D2580" s="207" t="s">
        <v>184</v>
      </c>
      <c r="E2580" s="245" t="s">
        <v>1</v>
      </c>
      <c r="F2580" s="246" t="s">
        <v>291</v>
      </c>
      <c r="G2580" s="244"/>
      <c r="H2580" s="247">
        <v>46.17</v>
      </c>
      <c r="I2580" s="248"/>
      <c r="J2580" s="244"/>
      <c r="K2580" s="244"/>
      <c r="L2580" s="249"/>
      <c r="M2580" s="250"/>
      <c r="N2580" s="251"/>
      <c r="O2580" s="251"/>
      <c r="P2580" s="251"/>
      <c r="Q2580" s="251"/>
      <c r="R2580" s="251"/>
      <c r="S2580" s="251"/>
      <c r="T2580" s="252"/>
      <c r="AT2580" s="253" t="s">
        <v>184</v>
      </c>
      <c r="AU2580" s="253" t="s">
        <v>85</v>
      </c>
      <c r="AV2580" s="16" t="s">
        <v>182</v>
      </c>
      <c r="AW2580" s="16" t="s">
        <v>34</v>
      </c>
      <c r="AX2580" s="16" t="s">
        <v>83</v>
      </c>
      <c r="AY2580" s="253" t="s">
        <v>175</v>
      </c>
    </row>
    <row r="2581" spans="1:65" s="2" customFormat="1" ht="24.2" customHeight="1">
      <c r="A2581" s="35"/>
      <c r="B2581" s="36"/>
      <c r="C2581" s="192" t="s">
        <v>2231</v>
      </c>
      <c r="D2581" s="192" t="s">
        <v>178</v>
      </c>
      <c r="E2581" s="193" t="s">
        <v>2232</v>
      </c>
      <c r="F2581" s="194" t="s">
        <v>2233</v>
      </c>
      <c r="G2581" s="195" t="s">
        <v>233</v>
      </c>
      <c r="H2581" s="196">
        <v>4.891</v>
      </c>
      <c r="I2581" s="197"/>
      <c r="J2581" s="198">
        <f>ROUND(I2581*H2581,2)</f>
        <v>0</v>
      </c>
      <c r="K2581" s="194" t="s">
        <v>224</v>
      </c>
      <c r="L2581" s="40"/>
      <c r="M2581" s="199" t="s">
        <v>1</v>
      </c>
      <c r="N2581" s="200" t="s">
        <v>41</v>
      </c>
      <c r="O2581" s="72"/>
      <c r="P2581" s="201">
        <f>O2581*H2581</f>
        <v>0</v>
      </c>
      <c r="Q2581" s="201">
        <v>0</v>
      </c>
      <c r="R2581" s="201">
        <f>Q2581*H2581</f>
        <v>0</v>
      </c>
      <c r="S2581" s="201">
        <v>0</v>
      </c>
      <c r="T2581" s="202">
        <f>S2581*H2581</f>
        <v>0</v>
      </c>
      <c r="U2581" s="35"/>
      <c r="V2581" s="35"/>
      <c r="W2581" s="35"/>
      <c r="X2581" s="35"/>
      <c r="Y2581" s="35"/>
      <c r="Z2581" s="35"/>
      <c r="AA2581" s="35"/>
      <c r="AB2581" s="35"/>
      <c r="AC2581" s="35"/>
      <c r="AD2581" s="35"/>
      <c r="AE2581" s="35"/>
      <c r="AR2581" s="203" t="s">
        <v>309</v>
      </c>
      <c r="AT2581" s="203" t="s">
        <v>178</v>
      </c>
      <c r="AU2581" s="203" t="s">
        <v>85</v>
      </c>
      <c r="AY2581" s="18" t="s">
        <v>175</v>
      </c>
      <c r="BE2581" s="204">
        <f>IF(N2581="základní",J2581,0)</f>
        <v>0</v>
      </c>
      <c r="BF2581" s="204">
        <f>IF(N2581="snížená",J2581,0)</f>
        <v>0</v>
      </c>
      <c r="BG2581" s="204">
        <f>IF(N2581="zákl. přenesená",J2581,0)</f>
        <v>0</v>
      </c>
      <c r="BH2581" s="204">
        <f>IF(N2581="sníž. přenesená",J2581,0)</f>
        <v>0</v>
      </c>
      <c r="BI2581" s="204">
        <f>IF(N2581="nulová",J2581,0)</f>
        <v>0</v>
      </c>
      <c r="BJ2581" s="18" t="s">
        <v>83</v>
      </c>
      <c r="BK2581" s="204">
        <f>ROUND(I2581*H2581,2)</f>
        <v>0</v>
      </c>
      <c r="BL2581" s="18" t="s">
        <v>309</v>
      </c>
      <c r="BM2581" s="203" t="s">
        <v>2234</v>
      </c>
    </row>
    <row r="2582" spans="1:65" s="2" customFormat="1" ht="11.25">
      <c r="A2582" s="35"/>
      <c r="B2582" s="36"/>
      <c r="C2582" s="37"/>
      <c r="D2582" s="227" t="s">
        <v>193</v>
      </c>
      <c r="E2582" s="37"/>
      <c r="F2582" s="228" t="s">
        <v>2235</v>
      </c>
      <c r="G2582" s="37"/>
      <c r="H2582" s="37"/>
      <c r="I2582" s="229"/>
      <c r="J2582" s="37"/>
      <c r="K2582" s="37"/>
      <c r="L2582" s="40"/>
      <c r="M2582" s="230"/>
      <c r="N2582" s="231"/>
      <c r="O2582" s="72"/>
      <c r="P2582" s="72"/>
      <c r="Q2582" s="72"/>
      <c r="R2582" s="72"/>
      <c r="S2582" s="72"/>
      <c r="T2582" s="73"/>
      <c r="U2582" s="35"/>
      <c r="V2582" s="35"/>
      <c r="W2582" s="35"/>
      <c r="X2582" s="35"/>
      <c r="Y2582" s="35"/>
      <c r="Z2582" s="35"/>
      <c r="AA2582" s="35"/>
      <c r="AB2582" s="35"/>
      <c r="AC2582" s="35"/>
      <c r="AD2582" s="35"/>
      <c r="AE2582" s="35"/>
      <c r="AT2582" s="18" t="s">
        <v>193</v>
      </c>
      <c r="AU2582" s="18" t="s">
        <v>85</v>
      </c>
    </row>
    <row r="2583" spans="1:65" s="12" customFormat="1" ht="22.9" customHeight="1">
      <c r="B2583" s="176"/>
      <c r="C2583" s="177"/>
      <c r="D2583" s="178" t="s">
        <v>75</v>
      </c>
      <c r="E2583" s="190" t="s">
        <v>2236</v>
      </c>
      <c r="F2583" s="190" t="s">
        <v>2237</v>
      </c>
      <c r="G2583" s="177"/>
      <c r="H2583" s="177"/>
      <c r="I2583" s="180"/>
      <c r="J2583" s="191">
        <f>BK2583</f>
        <v>0</v>
      </c>
      <c r="K2583" s="177"/>
      <c r="L2583" s="182"/>
      <c r="M2583" s="183"/>
      <c r="N2583" s="184"/>
      <c r="O2583" s="184"/>
      <c r="P2583" s="185">
        <f>SUM(P2584:P2617)</f>
        <v>0</v>
      </c>
      <c r="Q2583" s="184"/>
      <c r="R2583" s="185">
        <f>SUM(R2584:R2617)</f>
        <v>2.2818950000000001E-2</v>
      </c>
      <c r="S2583" s="184"/>
      <c r="T2583" s="186">
        <f>SUM(T2584:T2617)</f>
        <v>0</v>
      </c>
      <c r="AR2583" s="187" t="s">
        <v>85</v>
      </c>
      <c r="AT2583" s="188" t="s">
        <v>75</v>
      </c>
      <c r="AU2583" s="188" t="s">
        <v>83</v>
      </c>
      <c r="AY2583" s="187" t="s">
        <v>175</v>
      </c>
      <c r="BK2583" s="189">
        <f>SUM(BK2584:BK2617)</f>
        <v>0</v>
      </c>
    </row>
    <row r="2584" spans="1:65" s="2" customFormat="1" ht="16.5" customHeight="1">
      <c r="A2584" s="35"/>
      <c r="B2584" s="36"/>
      <c r="C2584" s="192" t="s">
        <v>2238</v>
      </c>
      <c r="D2584" s="192" t="s">
        <v>178</v>
      </c>
      <c r="E2584" s="193" t="s">
        <v>2239</v>
      </c>
      <c r="F2584" s="194" t="s">
        <v>2240</v>
      </c>
      <c r="G2584" s="195" t="s">
        <v>242</v>
      </c>
      <c r="H2584" s="196">
        <v>56.1</v>
      </c>
      <c r="I2584" s="197"/>
      <c r="J2584" s="198">
        <f>ROUND(I2584*H2584,2)</f>
        <v>0</v>
      </c>
      <c r="K2584" s="194" t="s">
        <v>224</v>
      </c>
      <c r="L2584" s="40"/>
      <c r="M2584" s="199" t="s">
        <v>1</v>
      </c>
      <c r="N2584" s="200" t="s">
        <v>41</v>
      </c>
      <c r="O2584" s="72"/>
      <c r="P2584" s="201">
        <f>O2584*H2584</f>
        <v>0</v>
      </c>
      <c r="Q2584" s="201">
        <v>0</v>
      </c>
      <c r="R2584" s="201">
        <f>Q2584*H2584</f>
        <v>0</v>
      </c>
      <c r="S2584" s="201">
        <v>0</v>
      </c>
      <c r="T2584" s="202">
        <f>S2584*H2584</f>
        <v>0</v>
      </c>
      <c r="U2584" s="35"/>
      <c r="V2584" s="35"/>
      <c r="W2584" s="35"/>
      <c r="X2584" s="35"/>
      <c r="Y2584" s="35"/>
      <c r="Z2584" s="35"/>
      <c r="AA2584" s="35"/>
      <c r="AB2584" s="35"/>
      <c r="AC2584" s="35"/>
      <c r="AD2584" s="35"/>
      <c r="AE2584" s="35"/>
      <c r="AR2584" s="203" t="s">
        <v>309</v>
      </c>
      <c r="AT2584" s="203" t="s">
        <v>178</v>
      </c>
      <c r="AU2584" s="203" t="s">
        <v>85</v>
      </c>
      <c r="AY2584" s="18" t="s">
        <v>175</v>
      </c>
      <c r="BE2584" s="204">
        <f>IF(N2584="základní",J2584,0)</f>
        <v>0</v>
      </c>
      <c r="BF2584" s="204">
        <f>IF(N2584="snížená",J2584,0)</f>
        <v>0</v>
      </c>
      <c r="BG2584" s="204">
        <f>IF(N2584="zákl. přenesená",J2584,0)</f>
        <v>0</v>
      </c>
      <c r="BH2584" s="204">
        <f>IF(N2584="sníž. přenesená",J2584,0)</f>
        <v>0</v>
      </c>
      <c r="BI2584" s="204">
        <f>IF(N2584="nulová",J2584,0)</f>
        <v>0</v>
      </c>
      <c r="BJ2584" s="18" t="s">
        <v>83</v>
      </c>
      <c r="BK2584" s="204">
        <f>ROUND(I2584*H2584,2)</f>
        <v>0</v>
      </c>
      <c r="BL2584" s="18" t="s">
        <v>309</v>
      </c>
      <c r="BM2584" s="203" t="s">
        <v>2241</v>
      </c>
    </row>
    <row r="2585" spans="1:65" s="2" customFormat="1" ht="11.25">
      <c r="A2585" s="35"/>
      <c r="B2585" s="36"/>
      <c r="C2585" s="37"/>
      <c r="D2585" s="227" t="s">
        <v>193</v>
      </c>
      <c r="E2585" s="37"/>
      <c r="F2585" s="228" t="s">
        <v>2242</v>
      </c>
      <c r="G2585" s="37"/>
      <c r="H2585" s="37"/>
      <c r="I2585" s="229"/>
      <c r="J2585" s="37"/>
      <c r="K2585" s="37"/>
      <c r="L2585" s="40"/>
      <c r="M2585" s="230"/>
      <c r="N2585" s="231"/>
      <c r="O2585" s="72"/>
      <c r="P2585" s="72"/>
      <c r="Q2585" s="72"/>
      <c r="R2585" s="72"/>
      <c r="S2585" s="72"/>
      <c r="T2585" s="73"/>
      <c r="U2585" s="35"/>
      <c r="V2585" s="35"/>
      <c r="W2585" s="35"/>
      <c r="X2585" s="35"/>
      <c r="Y2585" s="35"/>
      <c r="Z2585" s="35"/>
      <c r="AA2585" s="35"/>
      <c r="AB2585" s="35"/>
      <c r="AC2585" s="35"/>
      <c r="AD2585" s="35"/>
      <c r="AE2585" s="35"/>
      <c r="AT2585" s="18" t="s">
        <v>193</v>
      </c>
      <c r="AU2585" s="18" t="s">
        <v>85</v>
      </c>
    </row>
    <row r="2586" spans="1:65" s="13" customFormat="1" ht="22.5">
      <c r="B2586" s="205"/>
      <c r="C2586" s="206"/>
      <c r="D2586" s="207" t="s">
        <v>184</v>
      </c>
      <c r="E2586" s="208" t="s">
        <v>1</v>
      </c>
      <c r="F2586" s="209" t="s">
        <v>206</v>
      </c>
      <c r="G2586" s="206"/>
      <c r="H2586" s="208" t="s">
        <v>1</v>
      </c>
      <c r="I2586" s="210"/>
      <c r="J2586" s="206"/>
      <c r="K2586" s="206"/>
      <c r="L2586" s="211"/>
      <c r="M2586" s="212"/>
      <c r="N2586" s="213"/>
      <c r="O2586" s="213"/>
      <c r="P2586" s="213"/>
      <c r="Q2586" s="213"/>
      <c r="R2586" s="213"/>
      <c r="S2586" s="213"/>
      <c r="T2586" s="214"/>
      <c r="AT2586" s="215" t="s">
        <v>184</v>
      </c>
      <c r="AU2586" s="215" t="s">
        <v>85</v>
      </c>
      <c r="AV2586" s="13" t="s">
        <v>83</v>
      </c>
      <c r="AW2586" s="13" t="s">
        <v>34</v>
      </c>
      <c r="AX2586" s="13" t="s">
        <v>76</v>
      </c>
      <c r="AY2586" s="215" t="s">
        <v>175</v>
      </c>
    </row>
    <row r="2587" spans="1:65" s="13" customFormat="1" ht="11.25">
      <c r="B2587" s="205"/>
      <c r="C2587" s="206"/>
      <c r="D2587" s="207" t="s">
        <v>184</v>
      </c>
      <c r="E2587" s="208" t="s">
        <v>1</v>
      </c>
      <c r="F2587" s="209" t="s">
        <v>280</v>
      </c>
      <c r="G2587" s="206"/>
      <c r="H2587" s="208" t="s">
        <v>1</v>
      </c>
      <c r="I2587" s="210"/>
      <c r="J2587" s="206"/>
      <c r="K2587" s="206"/>
      <c r="L2587" s="211"/>
      <c r="M2587" s="212"/>
      <c r="N2587" s="213"/>
      <c r="O2587" s="213"/>
      <c r="P2587" s="213"/>
      <c r="Q2587" s="213"/>
      <c r="R2587" s="213"/>
      <c r="S2587" s="213"/>
      <c r="T2587" s="214"/>
      <c r="AT2587" s="215" t="s">
        <v>184</v>
      </c>
      <c r="AU2587" s="215" t="s">
        <v>85</v>
      </c>
      <c r="AV2587" s="13" t="s">
        <v>83</v>
      </c>
      <c r="AW2587" s="13" t="s">
        <v>34</v>
      </c>
      <c r="AX2587" s="13" t="s">
        <v>76</v>
      </c>
      <c r="AY2587" s="215" t="s">
        <v>175</v>
      </c>
    </row>
    <row r="2588" spans="1:65" s="13" customFormat="1" ht="11.25">
      <c r="B2588" s="205"/>
      <c r="C2588" s="206"/>
      <c r="D2588" s="207" t="s">
        <v>184</v>
      </c>
      <c r="E2588" s="208" t="s">
        <v>1</v>
      </c>
      <c r="F2588" s="209" t="s">
        <v>187</v>
      </c>
      <c r="G2588" s="206"/>
      <c r="H2588" s="208" t="s">
        <v>1</v>
      </c>
      <c r="I2588" s="210"/>
      <c r="J2588" s="206"/>
      <c r="K2588" s="206"/>
      <c r="L2588" s="211"/>
      <c r="M2588" s="212"/>
      <c r="N2588" s="213"/>
      <c r="O2588" s="213"/>
      <c r="P2588" s="213"/>
      <c r="Q2588" s="213"/>
      <c r="R2588" s="213"/>
      <c r="S2588" s="213"/>
      <c r="T2588" s="214"/>
      <c r="AT2588" s="215" t="s">
        <v>184</v>
      </c>
      <c r="AU2588" s="215" t="s">
        <v>85</v>
      </c>
      <c r="AV2588" s="13" t="s">
        <v>83</v>
      </c>
      <c r="AW2588" s="13" t="s">
        <v>34</v>
      </c>
      <c r="AX2588" s="13" t="s">
        <v>76</v>
      </c>
      <c r="AY2588" s="215" t="s">
        <v>175</v>
      </c>
    </row>
    <row r="2589" spans="1:65" s="13" customFormat="1" ht="11.25">
      <c r="B2589" s="205"/>
      <c r="C2589" s="206"/>
      <c r="D2589" s="207" t="s">
        <v>184</v>
      </c>
      <c r="E2589" s="208" t="s">
        <v>1</v>
      </c>
      <c r="F2589" s="209" t="s">
        <v>2243</v>
      </c>
      <c r="G2589" s="206"/>
      <c r="H2589" s="208" t="s">
        <v>1</v>
      </c>
      <c r="I2589" s="210"/>
      <c r="J2589" s="206"/>
      <c r="K2589" s="206"/>
      <c r="L2589" s="211"/>
      <c r="M2589" s="212"/>
      <c r="N2589" s="213"/>
      <c r="O2589" s="213"/>
      <c r="P2589" s="213"/>
      <c r="Q2589" s="213"/>
      <c r="R2589" s="213"/>
      <c r="S2589" s="213"/>
      <c r="T2589" s="214"/>
      <c r="AT2589" s="215" t="s">
        <v>184</v>
      </c>
      <c r="AU2589" s="215" t="s">
        <v>85</v>
      </c>
      <c r="AV2589" s="13" t="s">
        <v>83</v>
      </c>
      <c r="AW2589" s="13" t="s">
        <v>34</v>
      </c>
      <c r="AX2589" s="13" t="s">
        <v>76</v>
      </c>
      <c r="AY2589" s="215" t="s">
        <v>175</v>
      </c>
    </row>
    <row r="2590" spans="1:65" s="14" customFormat="1" ht="11.25">
      <c r="B2590" s="216"/>
      <c r="C2590" s="217"/>
      <c r="D2590" s="207" t="s">
        <v>184</v>
      </c>
      <c r="E2590" s="218" t="s">
        <v>1</v>
      </c>
      <c r="F2590" s="219" t="s">
        <v>522</v>
      </c>
      <c r="G2590" s="217"/>
      <c r="H2590" s="220">
        <v>39</v>
      </c>
      <c r="I2590" s="221"/>
      <c r="J2590" s="217"/>
      <c r="K2590" s="217"/>
      <c r="L2590" s="222"/>
      <c r="M2590" s="223"/>
      <c r="N2590" s="224"/>
      <c r="O2590" s="224"/>
      <c r="P2590" s="224"/>
      <c r="Q2590" s="224"/>
      <c r="R2590" s="224"/>
      <c r="S2590" s="224"/>
      <c r="T2590" s="225"/>
      <c r="AT2590" s="226" t="s">
        <v>184</v>
      </c>
      <c r="AU2590" s="226" t="s">
        <v>85</v>
      </c>
      <c r="AV2590" s="14" t="s">
        <v>85</v>
      </c>
      <c r="AW2590" s="14" t="s">
        <v>34</v>
      </c>
      <c r="AX2590" s="14" t="s">
        <v>76</v>
      </c>
      <c r="AY2590" s="226" t="s">
        <v>175</v>
      </c>
    </row>
    <row r="2591" spans="1:65" s="14" customFormat="1" ht="11.25">
      <c r="B2591" s="216"/>
      <c r="C2591" s="217"/>
      <c r="D2591" s="207" t="s">
        <v>184</v>
      </c>
      <c r="E2591" s="218" t="s">
        <v>1</v>
      </c>
      <c r="F2591" s="219" t="s">
        <v>523</v>
      </c>
      <c r="G2591" s="217"/>
      <c r="H2591" s="220">
        <v>17.100000000000001</v>
      </c>
      <c r="I2591" s="221"/>
      <c r="J2591" s="217"/>
      <c r="K2591" s="217"/>
      <c r="L2591" s="222"/>
      <c r="M2591" s="223"/>
      <c r="N2591" s="224"/>
      <c r="O2591" s="224"/>
      <c r="P2591" s="224"/>
      <c r="Q2591" s="224"/>
      <c r="R2591" s="224"/>
      <c r="S2591" s="224"/>
      <c r="T2591" s="225"/>
      <c r="AT2591" s="226" t="s">
        <v>184</v>
      </c>
      <c r="AU2591" s="226" t="s">
        <v>85</v>
      </c>
      <c r="AV2591" s="14" t="s">
        <v>85</v>
      </c>
      <c r="AW2591" s="14" t="s">
        <v>34</v>
      </c>
      <c r="AX2591" s="14" t="s">
        <v>76</v>
      </c>
      <c r="AY2591" s="226" t="s">
        <v>175</v>
      </c>
    </row>
    <row r="2592" spans="1:65" s="16" customFormat="1" ht="11.25">
      <c r="B2592" s="243"/>
      <c r="C2592" s="244"/>
      <c r="D2592" s="207" t="s">
        <v>184</v>
      </c>
      <c r="E2592" s="245" t="s">
        <v>1</v>
      </c>
      <c r="F2592" s="246" t="s">
        <v>291</v>
      </c>
      <c r="G2592" s="244"/>
      <c r="H2592" s="247">
        <v>56.1</v>
      </c>
      <c r="I2592" s="248"/>
      <c r="J2592" s="244"/>
      <c r="K2592" s="244"/>
      <c r="L2592" s="249"/>
      <c r="M2592" s="250"/>
      <c r="N2592" s="251"/>
      <c r="O2592" s="251"/>
      <c r="P2592" s="251"/>
      <c r="Q2592" s="251"/>
      <c r="R2592" s="251"/>
      <c r="S2592" s="251"/>
      <c r="T2592" s="252"/>
      <c r="AT2592" s="253" t="s">
        <v>184</v>
      </c>
      <c r="AU2592" s="253" t="s">
        <v>85</v>
      </c>
      <c r="AV2592" s="16" t="s">
        <v>182</v>
      </c>
      <c r="AW2592" s="16" t="s">
        <v>34</v>
      </c>
      <c r="AX2592" s="16" t="s">
        <v>83</v>
      </c>
      <c r="AY2592" s="253" t="s">
        <v>175</v>
      </c>
    </row>
    <row r="2593" spans="1:65" s="2" customFormat="1" ht="33" customHeight="1">
      <c r="A2593" s="35"/>
      <c r="B2593" s="36"/>
      <c r="C2593" s="192" t="s">
        <v>2244</v>
      </c>
      <c r="D2593" s="192" t="s">
        <v>178</v>
      </c>
      <c r="E2593" s="193" t="s">
        <v>2245</v>
      </c>
      <c r="F2593" s="194" t="s">
        <v>2246</v>
      </c>
      <c r="G2593" s="195" t="s">
        <v>242</v>
      </c>
      <c r="H2593" s="196">
        <v>56.1</v>
      </c>
      <c r="I2593" s="197"/>
      <c r="J2593" s="198">
        <f>ROUND(I2593*H2593,2)</f>
        <v>0</v>
      </c>
      <c r="K2593" s="194" t="s">
        <v>224</v>
      </c>
      <c r="L2593" s="40"/>
      <c r="M2593" s="199" t="s">
        <v>1</v>
      </c>
      <c r="N2593" s="200" t="s">
        <v>41</v>
      </c>
      <c r="O2593" s="72"/>
      <c r="P2593" s="201">
        <f>O2593*H2593</f>
        <v>0</v>
      </c>
      <c r="Q2593" s="201">
        <v>1.7000000000000001E-4</v>
      </c>
      <c r="R2593" s="201">
        <f>Q2593*H2593</f>
        <v>9.5370000000000003E-3</v>
      </c>
      <c r="S2593" s="201">
        <v>0</v>
      </c>
      <c r="T2593" s="202">
        <f>S2593*H2593</f>
        <v>0</v>
      </c>
      <c r="U2593" s="35"/>
      <c r="V2593" s="35"/>
      <c r="W2593" s="35"/>
      <c r="X2593" s="35"/>
      <c r="Y2593" s="35"/>
      <c r="Z2593" s="35"/>
      <c r="AA2593" s="35"/>
      <c r="AB2593" s="35"/>
      <c r="AC2593" s="35"/>
      <c r="AD2593" s="35"/>
      <c r="AE2593" s="35"/>
      <c r="AR2593" s="203" t="s">
        <v>309</v>
      </c>
      <c r="AT2593" s="203" t="s">
        <v>178</v>
      </c>
      <c r="AU2593" s="203" t="s">
        <v>85</v>
      </c>
      <c r="AY2593" s="18" t="s">
        <v>175</v>
      </c>
      <c r="BE2593" s="204">
        <f>IF(N2593="základní",J2593,0)</f>
        <v>0</v>
      </c>
      <c r="BF2593" s="204">
        <f>IF(N2593="snížená",J2593,0)</f>
        <v>0</v>
      </c>
      <c r="BG2593" s="204">
        <f>IF(N2593="zákl. přenesená",J2593,0)</f>
        <v>0</v>
      </c>
      <c r="BH2593" s="204">
        <f>IF(N2593="sníž. přenesená",J2593,0)</f>
        <v>0</v>
      </c>
      <c r="BI2593" s="204">
        <f>IF(N2593="nulová",J2593,0)</f>
        <v>0</v>
      </c>
      <c r="BJ2593" s="18" t="s">
        <v>83</v>
      </c>
      <c r="BK2593" s="204">
        <f>ROUND(I2593*H2593,2)</f>
        <v>0</v>
      </c>
      <c r="BL2593" s="18" t="s">
        <v>309</v>
      </c>
      <c r="BM2593" s="203" t="s">
        <v>2247</v>
      </c>
    </row>
    <row r="2594" spans="1:65" s="2" customFormat="1" ht="11.25">
      <c r="A2594" s="35"/>
      <c r="B2594" s="36"/>
      <c r="C2594" s="37"/>
      <c r="D2594" s="227" t="s">
        <v>193</v>
      </c>
      <c r="E2594" s="37"/>
      <c r="F2594" s="228" t="s">
        <v>2248</v>
      </c>
      <c r="G2594" s="37"/>
      <c r="H2594" s="37"/>
      <c r="I2594" s="229"/>
      <c r="J2594" s="37"/>
      <c r="K2594" s="37"/>
      <c r="L2594" s="40"/>
      <c r="M2594" s="230"/>
      <c r="N2594" s="231"/>
      <c r="O2594" s="72"/>
      <c r="P2594" s="72"/>
      <c r="Q2594" s="72"/>
      <c r="R2594" s="72"/>
      <c r="S2594" s="72"/>
      <c r="T2594" s="73"/>
      <c r="U2594" s="35"/>
      <c r="V2594" s="35"/>
      <c r="W2594" s="35"/>
      <c r="X2594" s="35"/>
      <c r="Y2594" s="35"/>
      <c r="Z2594" s="35"/>
      <c r="AA2594" s="35"/>
      <c r="AB2594" s="35"/>
      <c r="AC2594" s="35"/>
      <c r="AD2594" s="35"/>
      <c r="AE2594" s="35"/>
      <c r="AT2594" s="18" t="s">
        <v>193</v>
      </c>
      <c r="AU2594" s="18" t="s">
        <v>85</v>
      </c>
    </row>
    <row r="2595" spans="1:65" s="13" customFormat="1" ht="22.5">
      <c r="B2595" s="205"/>
      <c r="C2595" s="206"/>
      <c r="D2595" s="207" t="s">
        <v>184</v>
      </c>
      <c r="E2595" s="208" t="s">
        <v>1</v>
      </c>
      <c r="F2595" s="209" t="s">
        <v>206</v>
      </c>
      <c r="G2595" s="206"/>
      <c r="H2595" s="208" t="s">
        <v>1</v>
      </c>
      <c r="I2595" s="210"/>
      <c r="J2595" s="206"/>
      <c r="K2595" s="206"/>
      <c r="L2595" s="211"/>
      <c r="M2595" s="212"/>
      <c r="N2595" s="213"/>
      <c r="O2595" s="213"/>
      <c r="P2595" s="213"/>
      <c r="Q2595" s="213"/>
      <c r="R2595" s="213"/>
      <c r="S2595" s="213"/>
      <c r="T2595" s="214"/>
      <c r="AT2595" s="215" t="s">
        <v>184</v>
      </c>
      <c r="AU2595" s="215" t="s">
        <v>85</v>
      </c>
      <c r="AV2595" s="13" t="s">
        <v>83</v>
      </c>
      <c r="AW2595" s="13" t="s">
        <v>34</v>
      </c>
      <c r="AX2595" s="13" t="s">
        <v>76</v>
      </c>
      <c r="AY2595" s="215" t="s">
        <v>175</v>
      </c>
    </row>
    <row r="2596" spans="1:65" s="13" customFormat="1" ht="11.25">
      <c r="B2596" s="205"/>
      <c r="C2596" s="206"/>
      <c r="D2596" s="207" t="s">
        <v>184</v>
      </c>
      <c r="E2596" s="208" t="s">
        <v>1</v>
      </c>
      <c r="F2596" s="209" t="s">
        <v>280</v>
      </c>
      <c r="G2596" s="206"/>
      <c r="H2596" s="208" t="s">
        <v>1</v>
      </c>
      <c r="I2596" s="210"/>
      <c r="J2596" s="206"/>
      <c r="K2596" s="206"/>
      <c r="L2596" s="211"/>
      <c r="M2596" s="212"/>
      <c r="N2596" s="213"/>
      <c r="O2596" s="213"/>
      <c r="P2596" s="213"/>
      <c r="Q2596" s="213"/>
      <c r="R2596" s="213"/>
      <c r="S2596" s="213"/>
      <c r="T2596" s="214"/>
      <c r="AT2596" s="215" t="s">
        <v>184</v>
      </c>
      <c r="AU2596" s="215" t="s">
        <v>85</v>
      </c>
      <c r="AV2596" s="13" t="s">
        <v>83</v>
      </c>
      <c r="AW2596" s="13" t="s">
        <v>34</v>
      </c>
      <c r="AX2596" s="13" t="s">
        <v>76</v>
      </c>
      <c r="AY2596" s="215" t="s">
        <v>175</v>
      </c>
    </row>
    <row r="2597" spans="1:65" s="13" customFormat="1" ht="11.25">
      <c r="B2597" s="205"/>
      <c r="C2597" s="206"/>
      <c r="D2597" s="207" t="s">
        <v>184</v>
      </c>
      <c r="E2597" s="208" t="s">
        <v>1</v>
      </c>
      <c r="F2597" s="209" t="s">
        <v>187</v>
      </c>
      <c r="G2597" s="206"/>
      <c r="H2597" s="208" t="s">
        <v>1</v>
      </c>
      <c r="I2597" s="210"/>
      <c r="J2597" s="206"/>
      <c r="K2597" s="206"/>
      <c r="L2597" s="211"/>
      <c r="M2597" s="212"/>
      <c r="N2597" s="213"/>
      <c r="O2597" s="213"/>
      <c r="P2597" s="213"/>
      <c r="Q2597" s="213"/>
      <c r="R2597" s="213"/>
      <c r="S2597" s="213"/>
      <c r="T2597" s="214"/>
      <c r="AT2597" s="215" t="s">
        <v>184</v>
      </c>
      <c r="AU2597" s="215" t="s">
        <v>85</v>
      </c>
      <c r="AV2597" s="13" t="s">
        <v>83</v>
      </c>
      <c r="AW2597" s="13" t="s">
        <v>34</v>
      </c>
      <c r="AX2597" s="13" t="s">
        <v>76</v>
      </c>
      <c r="AY2597" s="215" t="s">
        <v>175</v>
      </c>
    </row>
    <row r="2598" spans="1:65" s="13" customFormat="1" ht="11.25">
      <c r="B2598" s="205"/>
      <c r="C2598" s="206"/>
      <c r="D2598" s="207" t="s">
        <v>184</v>
      </c>
      <c r="E2598" s="208" t="s">
        <v>1</v>
      </c>
      <c r="F2598" s="209" t="s">
        <v>2243</v>
      </c>
      <c r="G2598" s="206"/>
      <c r="H2598" s="208" t="s">
        <v>1</v>
      </c>
      <c r="I2598" s="210"/>
      <c r="J2598" s="206"/>
      <c r="K2598" s="206"/>
      <c r="L2598" s="211"/>
      <c r="M2598" s="212"/>
      <c r="N2598" s="213"/>
      <c r="O2598" s="213"/>
      <c r="P2598" s="213"/>
      <c r="Q2598" s="213"/>
      <c r="R2598" s="213"/>
      <c r="S2598" s="213"/>
      <c r="T2598" s="214"/>
      <c r="AT2598" s="215" t="s">
        <v>184</v>
      </c>
      <c r="AU2598" s="215" t="s">
        <v>85</v>
      </c>
      <c r="AV2598" s="13" t="s">
        <v>83</v>
      </c>
      <c r="AW2598" s="13" t="s">
        <v>34</v>
      </c>
      <c r="AX2598" s="13" t="s">
        <v>76</v>
      </c>
      <c r="AY2598" s="215" t="s">
        <v>175</v>
      </c>
    </row>
    <row r="2599" spans="1:65" s="14" customFormat="1" ht="11.25">
      <c r="B2599" s="216"/>
      <c r="C2599" s="217"/>
      <c r="D2599" s="207" t="s">
        <v>184</v>
      </c>
      <c r="E2599" s="218" t="s">
        <v>1</v>
      </c>
      <c r="F2599" s="219" t="s">
        <v>522</v>
      </c>
      <c r="G2599" s="217"/>
      <c r="H2599" s="220">
        <v>39</v>
      </c>
      <c r="I2599" s="221"/>
      <c r="J2599" s="217"/>
      <c r="K2599" s="217"/>
      <c r="L2599" s="222"/>
      <c r="M2599" s="223"/>
      <c r="N2599" s="224"/>
      <c r="O2599" s="224"/>
      <c r="P2599" s="224"/>
      <c r="Q2599" s="224"/>
      <c r="R2599" s="224"/>
      <c r="S2599" s="224"/>
      <c r="T2599" s="225"/>
      <c r="AT2599" s="226" t="s">
        <v>184</v>
      </c>
      <c r="AU2599" s="226" t="s">
        <v>85</v>
      </c>
      <c r="AV2599" s="14" t="s">
        <v>85</v>
      </c>
      <c r="AW2599" s="14" t="s">
        <v>34</v>
      </c>
      <c r="AX2599" s="14" t="s">
        <v>76</v>
      </c>
      <c r="AY2599" s="226" t="s">
        <v>175</v>
      </c>
    </row>
    <row r="2600" spans="1:65" s="14" customFormat="1" ht="11.25">
      <c r="B2600" s="216"/>
      <c r="C2600" s="217"/>
      <c r="D2600" s="207" t="s">
        <v>184</v>
      </c>
      <c r="E2600" s="218" t="s">
        <v>1</v>
      </c>
      <c r="F2600" s="219" t="s">
        <v>523</v>
      </c>
      <c r="G2600" s="217"/>
      <c r="H2600" s="220">
        <v>17.100000000000001</v>
      </c>
      <c r="I2600" s="221"/>
      <c r="J2600" s="217"/>
      <c r="K2600" s="217"/>
      <c r="L2600" s="222"/>
      <c r="M2600" s="223"/>
      <c r="N2600" s="224"/>
      <c r="O2600" s="224"/>
      <c r="P2600" s="224"/>
      <c r="Q2600" s="224"/>
      <c r="R2600" s="224"/>
      <c r="S2600" s="224"/>
      <c r="T2600" s="225"/>
      <c r="AT2600" s="226" t="s">
        <v>184</v>
      </c>
      <c r="AU2600" s="226" t="s">
        <v>85</v>
      </c>
      <c r="AV2600" s="14" t="s">
        <v>85</v>
      </c>
      <c r="AW2600" s="14" t="s">
        <v>34</v>
      </c>
      <c r="AX2600" s="14" t="s">
        <v>76</v>
      </c>
      <c r="AY2600" s="226" t="s">
        <v>175</v>
      </c>
    </row>
    <row r="2601" spans="1:65" s="16" customFormat="1" ht="11.25">
      <c r="B2601" s="243"/>
      <c r="C2601" s="244"/>
      <c r="D2601" s="207" t="s">
        <v>184</v>
      </c>
      <c r="E2601" s="245" t="s">
        <v>1</v>
      </c>
      <c r="F2601" s="246" t="s">
        <v>291</v>
      </c>
      <c r="G2601" s="244"/>
      <c r="H2601" s="247">
        <v>56.1</v>
      </c>
      <c r="I2601" s="248"/>
      <c r="J2601" s="244"/>
      <c r="K2601" s="244"/>
      <c r="L2601" s="249"/>
      <c r="M2601" s="250"/>
      <c r="N2601" s="251"/>
      <c r="O2601" s="251"/>
      <c r="P2601" s="251"/>
      <c r="Q2601" s="251"/>
      <c r="R2601" s="251"/>
      <c r="S2601" s="251"/>
      <c r="T2601" s="252"/>
      <c r="AT2601" s="253" t="s">
        <v>184</v>
      </c>
      <c r="AU2601" s="253" t="s">
        <v>85</v>
      </c>
      <c r="AV2601" s="16" t="s">
        <v>182</v>
      </c>
      <c r="AW2601" s="16" t="s">
        <v>34</v>
      </c>
      <c r="AX2601" s="16" t="s">
        <v>83</v>
      </c>
      <c r="AY2601" s="253" t="s">
        <v>175</v>
      </c>
    </row>
    <row r="2602" spans="1:65" s="2" customFormat="1" ht="24.2" customHeight="1">
      <c r="A2602" s="35"/>
      <c r="B2602" s="36"/>
      <c r="C2602" s="192" t="s">
        <v>2249</v>
      </c>
      <c r="D2602" s="192" t="s">
        <v>178</v>
      </c>
      <c r="E2602" s="193" t="s">
        <v>2250</v>
      </c>
      <c r="F2602" s="194" t="s">
        <v>2251</v>
      </c>
      <c r="G2602" s="195" t="s">
        <v>242</v>
      </c>
      <c r="H2602" s="196">
        <v>13.981</v>
      </c>
      <c r="I2602" s="197"/>
      <c r="J2602" s="198">
        <f>ROUND(I2602*H2602,2)</f>
        <v>0</v>
      </c>
      <c r="K2602" s="194" t="s">
        <v>224</v>
      </c>
      <c r="L2602" s="40"/>
      <c r="M2602" s="199" t="s">
        <v>1</v>
      </c>
      <c r="N2602" s="200" t="s">
        <v>41</v>
      </c>
      <c r="O2602" s="72"/>
      <c r="P2602" s="201">
        <f>O2602*H2602</f>
        <v>0</v>
      </c>
      <c r="Q2602" s="201">
        <v>2.9E-4</v>
      </c>
      <c r="R2602" s="201">
        <f>Q2602*H2602</f>
        <v>4.05449E-3</v>
      </c>
      <c r="S2602" s="201">
        <v>0</v>
      </c>
      <c r="T2602" s="202">
        <f>S2602*H2602</f>
        <v>0</v>
      </c>
      <c r="U2602" s="35"/>
      <c r="V2602" s="35"/>
      <c r="W2602" s="35"/>
      <c r="X2602" s="35"/>
      <c r="Y2602" s="35"/>
      <c r="Z2602" s="35"/>
      <c r="AA2602" s="35"/>
      <c r="AB2602" s="35"/>
      <c r="AC2602" s="35"/>
      <c r="AD2602" s="35"/>
      <c r="AE2602" s="35"/>
      <c r="AR2602" s="203" t="s">
        <v>309</v>
      </c>
      <c r="AT2602" s="203" t="s">
        <v>178</v>
      </c>
      <c r="AU2602" s="203" t="s">
        <v>85</v>
      </c>
      <c r="AY2602" s="18" t="s">
        <v>175</v>
      </c>
      <c r="BE2602" s="204">
        <f>IF(N2602="základní",J2602,0)</f>
        <v>0</v>
      </c>
      <c r="BF2602" s="204">
        <f>IF(N2602="snížená",J2602,0)</f>
        <v>0</v>
      </c>
      <c r="BG2602" s="204">
        <f>IF(N2602="zákl. přenesená",J2602,0)</f>
        <v>0</v>
      </c>
      <c r="BH2602" s="204">
        <f>IF(N2602="sníž. přenesená",J2602,0)</f>
        <v>0</v>
      </c>
      <c r="BI2602" s="204">
        <f>IF(N2602="nulová",J2602,0)</f>
        <v>0</v>
      </c>
      <c r="BJ2602" s="18" t="s">
        <v>83</v>
      </c>
      <c r="BK2602" s="204">
        <f>ROUND(I2602*H2602,2)</f>
        <v>0</v>
      </c>
      <c r="BL2602" s="18" t="s">
        <v>309</v>
      </c>
      <c r="BM2602" s="203" t="s">
        <v>2252</v>
      </c>
    </row>
    <row r="2603" spans="1:65" s="2" customFormat="1" ht="11.25">
      <c r="A2603" s="35"/>
      <c r="B2603" s="36"/>
      <c r="C2603" s="37"/>
      <c r="D2603" s="227" t="s">
        <v>193</v>
      </c>
      <c r="E2603" s="37"/>
      <c r="F2603" s="228" t="s">
        <v>2253</v>
      </c>
      <c r="G2603" s="37"/>
      <c r="H2603" s="37"/>
      <c r="I2603" s="229"/>
      <c r="J2603" s="37"/>
      <c r="K2603" s="37"/>
      <c r="L2603" s="40"/>
      <c r="M2603" s="230"/>
      <c r="N2603" s="231"/>
      <c r="O2603" s="72"/>
      <c r="P2603" s="72"/>
      <c r="Q2603" s="72"/>
      <c r="R2603" s="72"/>
      <c r="S2603" s="72"/>
      <c r="T2603" s="73"/>
      <c r="U2603" s="35"/>
      <c r="V2603" s="35"/>
      <c r="W2603" s="35"/>
      <c r="X2603" s="35"/>
      <c r="Y2603" s="35"/>
      <c r="Z2603" s="35"/>
      <c r="AA2603" s="35"/>
      <c r="AB2603" s="35"/>
      <c r="AC2603" s="35"/>
      <c r="AD2603" s="35"/>
      <c r="AE2603" s="35"/>
      <c r="AT2603" s="18" t="s">
        <v>193</v>
      </c>
      <c r="AU2603" s="18" t="s">
        <v>85</v>
      </c>
    </row>
    <row r="2604" spans="1:65" s="2" customFormat="1" ht="24.2" customHeight="1">
      <c r="A2604" s="35"/>
      <c r="B2604" s="36"/>
      <c r="C2604" s="192" t="s">
        <v>2254</v>
      </c>
      <c r="D2604" s="192" t="s">
        <v>178</v>
      </c>
      <c r="E2604" s="193" t="s">
        <v>2255</v>
      </c>
      <c r="F2604" s="194" t="s">
        <v>2256</v>
      </c>
      <c r="G2604" s="195" t="s">
        <v>242</v>
      </c>
      <c r="H2604" s="196">
        <v>13.981</v>
      </c>
      <c r="I2604" s="197"/>
      <c r="J2604" s="198">
        <f>ROUND(I2604*H2604,2)</f>
        <v>0</v>
      </c>
      <c r="K2604" s="194" t="s">
        <v>224</v>
      </c>
      <c r="L2604" s="40"/>
      <c r="M2604" s="199" t="s">
        <v>1</v>
      </c>
      <c r="N2604" s="200" t="s">
        <v>41</v>
      </c>
      <c r="O2604" s="72"/>
      <c r="P2604" s="201">
        <f>O2604*H2604</f>
        <v>0</v>
      </c>
      <c r="Q2604" s="201">
        <v>6.6E-4</v>
      </c>
      <c r="R2604" s="201">
        <f>Q2604*H2604</f>
        <v>9.2274599999999998E-3</v>
      </c>
      <c r="S2604" s="201">
        <v>0</v>
      </c>
      <c r="T2604" s="202">
        <f>S2604*H2604</f>
        <v>0</v>
      </c>
      <c r="U2604" s="35"/>
      <c r="V2604" s="35"/>
      <c r="W2604" s="35"/>
      <c r="X2604" s="35"/>
      <c r="Y2604" s="35"/>
      <c r="Z2604" s="35"/>
      <c r="AA2604" s="35"/>
      <c r="AB2604" s="35"/>
      <c r="AC2604" s="35"/>
      <c r="AD2604" s="35"/>
      <c r="AE2604" s="35"/>
      <c r="AR2604" s="203" t="s">
        <v>309</v>
      </c>
      <c r="AT2604" s="203" t="s">
        <v>178</v>
      </c>
      <c r="AU2604" s="203" t="s">
        <v>85</v>
      </c>
      <c r="AY2604" s="18" t="s">
        <v>175</v>
      </c>
      <c r="BE2604" s="204">
        <f>IF(N2604="základní",J2604,0)</f>
        <v>0</v>
      </c>
      <c r="BF2604" s="204">
        <f>IF(N2604="snížená",J2604,0)</f>
        <v>0</v>
      </c>
      <c r="BG2604" s="204">
        <f>IF(N2604="zákl. přenesená",J2604,0)</f>
        <v>0</v>
      </c>
      <c r="BH2604" s="204">
        <f>IF(N2604="sníž. přenesená",J2604,0)</f>
        <v>0</v>
      </c>
      <c r="BI2604" s="204">
        <f>IF(N2604="nulová",J2604,0)</f>
        <v>0</v>
      </c>
      <c r="BJ2604" s="18" t="s">
        <v>83</v>
      </c>
      <c r="BK2604" s="204">
        <f>ROUND(I2604*H2604,2)</f>
        <v>0</v>
      </c>
      <c r="BL2604" s="18" t="s">
        <v>309</v>
      </c>
      <c r="BM2604" s="203" t="s">
        <v>2257</v>
      </c>
    </row>
    <row r="2605" spans="1:65" s="2" customFormat="1" ht="11.25">
      <c r="A2605" s="35"/>
      <c r="B2605" s="36"/>
      <c r="C2605" s="37"/>
      <c r="D2605" s="227" t="s">
        <v>193</v>
      </c>
      <c r="E2605" s="37"/>
      <c r="F2605" s="228" t="s">
        <v>2258</v>
      </c>
      <c r="G2605" s="37"/>
      <c r="H2605" s="37"/>
      <c r="I2605" s="229"/>
      <c r="J2605" s="37"/>
      <c r="K2605" s="37"/>
      <c r="L2605" s="40"/>
      <c r="M2605" s="230"/>
      <c r="N2605" s="231"/>
      <c r="O2605" s="72"/>
      <c r="P2605" s="72"/>
      <c r="Q2605" s="72"/>
      <c r="R2605" s="72"/>
      <c r="S2605" s="72"/>
      <c r="T2605" s="73"/>
      <c r="U2605" s="35"/>
      <c r="V2605" s="35"/>
      <c r="W2605" s="35"/>
      <c r="X2605" s="35"/>
      <c r="Y2605" s="35"/>
      <c r="Z2605" s="35"/>
      <c r="AA2605" s="35"/>
      <c r="AB2605" s="35"/>
      <c r="AC2605" s="35"/>
      <c r="AD2605" s="35"/>
      <c r="AE2605" s="35"/>
      <c r="AT2605" s="18" t="s">
        <v>193</v>
      </c>
      <c r="AU2605" s="18" t="s">
        <v>85</v>
      </c>
    </row>
    <row r="2606" spans="1:65" s="13" customFormat="1" ht="22.5">
      <c r="B2606" s="205"/>
      <c r="C2606" s="206"/>
      <c r="D2606" s="207" t="s">
        <v>184</v>
      </c>
      <c r="E2606" s="208" t="s">
        <v>1</v>
      </c>
      <c r="F2606" s="209" t="s">
        <v>206</v>
      </c>
      <c r="G2606" s="206"/>
      <c r="H2606" s="208" t="s">
        <v>1</v>
      </c>
      <c r="I2606" s="210"/>
      <c r="J2606" s="206"/>
      <c r="K2606" s="206"/>
      <c r="L2606" s="211"/>
      <c r="M2606" s="212"/>
      <c r="N2606" s="213"/>
      <c r="O2606" s="213"/>
      <c r="P2606" s="213"/>
      <c r="Q2606" s="213"/>
      <c r="R2606" s="213"/>
      <c r="S2606" s="213"/>
      <c r="T2606" s="214"/>
      <c r="AT2606" s="215" t="s">
        <v>184</v>
      </c>
      <c r="AU2606" s="215" t="s">
        <v>85</v>
      </c>
      <c r="AV2606" s="13" t="s">
        <v>83</v>
      </c>
      <c r="AW2606" s="13" t="s">
        <v>34</v>
      </c>
      <c r="AX2606" s="13" t="s">
        <v>76</v>
      </c>
      <c r="AY2606" s="215" t="s">
        <v>175</v>
      </c>
    </row>
    <row r="2607" spans="1:65" s="13" customFormat="1" ht="11.25">
      <c r="B2607" s="205"/>
      <c r="C2607" s="206"/>
      <c r="D2607" s="207" t="s">
        <v>184</v>
      </c>
      <c r="E2607" s="208" t="s">
        <v>1</v>
      </c>
      <c r="F2607" s="209" t="s">
        <v>280</v>
      </c>
      <c r="G2607" s="206"/>
      <c r="H2607" s="208" t="s">
        <v>1</v>
      </c>
      <c r="I2607" s="210"/>
      <c r="J2607" s="206"/>
      <c r="K2607" s="206"/>
      <c r="L2607" s="211"/>
      <c r="M2607" s="212"/>
      <c r="N2607" s="213"/>
      <c r="O2607" s="213"/>
      <c r="P2607" s="213"/>
      <c r="Q2607" s="213"/>
      <c r="R2607" s="213"/>
      <c r="S2607" s="213"/>
      <c r="T2607" s="214"/>
      <c r="AT2607" s="215" t="s">
        <v>184</v>
      </c>
      <c r="AU2607" s="215" t="s">
        <v>85</v>
      </c>
      <c r="AV2607" s="13" t="s">
        <v>83</v>
      </c>
      <c r="AW2607" s="13" t="s">
        <v>34</v>
      </c>
      <c r="AX2607" s="13" t="s">
        <v>76</v>
      </c>
      <c r="AY2607" s="215" t="s">
        <v>175</v>
      </c>
    </row>
    <row r="2608" spans="1:65" s="13" customFormat="1" ht="11.25">
      <c r="B2608" s="205"/>
      <c r="C2608" s="206"/>
      <c r="D2608" s="207" t="s">
        <v>184</v>
      </c>
      <c r="E2608" s="208" t="s">
        <v>1</v>
      </c>
      <c r="F2608" s="209" t="s">
        <v>187</v>
      </c>
      <c r="G2608" s="206"/>
      <c r="H2608" s="208" t="s">
        <v>1</v>
      </c>
      <c r="I2608" s="210"/>
      <c r="J2608" s="206"/>
      <c r="K2608" s="206"/>
      <c r="L2608" s="211"/>
      <c r="M2608" s="212"/>
      <c r="N2608" s="213"/>
      <c r="O2608" s="213"/>
      <c r="P2608" s="213"/>
      <c r="Q2608" s="213"/>
      <c r="R2608" s="213"/>
      <c r="S2608" s="213"/>
      <c r="T2608" s="214"/>
      <c r="AT2608" s="215" t="s">
        <v>184</v>
      </c>
      <c r="AU2608" s="215" t="s">
        <v>85</v>
      </c>
      <c r="AV2608" s="13" t="s">
        <v>83</v>
      </c>
      <c r="AW2608" s="13" t="s">
        <v>34</v>
      </c>
      <c r="AX2608" s="13" t="s">
        <v>76</v>
      </c>
      <c r="AY2608" s="215" t="s">
        <v>175</v>
      </c>
    </row>
    <row r="2609" spans="1:65" s="13" customFormat="1" ht="11.25">
      <c r="B2609" s="205"/>
      <c r="C2609" s="206"/>
      <c r="D2609" s="207" t="s">
        <v>184</v>
      </c>
      <c r="E2609" s="208" t="s">
        <v>1</v>
      </c>
      <c r="F2609" s="209" t="s">
        <v>409</v>
      </c>
      <c r="G2609" s="206"/>
      <c r="H2609" s="208" t="s">
        <v>1</v>
      </c>
      <c r="I2609" s="210"/>
      <c r="J2609" s="206"/>
      <c r="K2609" s="206"/>
      <c r="L2609" s="211"/>
      <c r="M2609" s="212"/>
      <c r="N2609" s="213"/>
      <c r="O2609" s="213"/>
      <c r="P2609" s="213"/>
      <c r="Q2609" s="213"/>
      <c r="R2609" s="213"/>
      <c r="S2609" s="213"/>
      <c r="T2609" s="214"/>
      <c r="AT2609" s="215" t="s">
        <v>184</v>
      </c>
      <c r="AU2609" s="215" t="s">
        <v>85</v>
      </c>
      <c r="AV2609" s="13" t="s">
        <v>83</v>
      </c>
      <c r="AW2609" s="13" t="s">
        <v>34</v>
      </c>
      <c r="AX2609" s="13" t="s">
        <v>76</v>
      </c>
      <c r="AY2609" s="215" t="s">
        <v>175</v>
      </c>
    </row>
    <row r="2610" spans="1:65" s="13" customFormat="1" ht="11.25">
      <c r="B2610" s="205"/>
      <c r="C2610" s="206"/>
      <c r="D2610" s="207" t="s">
        <v>184</v>
      </c>
      <c r="E2610" s="208" t="s">
        <v>1</v>
      </c>
      <c r="F2610" s="209" t="s">
        <v>2259</v>
      </c>
      <c r="G2610" s="206"/>
      <c r="H2610" s="208" t="s">
        <v>1</v>
      </c>
      <c r="I2610" s="210"/>
      <c r="J2610" s="206"/>
      <c r="K2610" s="206"/>
      <c r="L2610" s="211"/>
      <c r="M2610" s="212"/>
      <c r="N2610" s="213"/>
      <c r="O2610" s="213"/>
      <c r="P2610" s="213"/>
      <c r="Q2610" s="213"/>
      <c r="R2610" s="213"/>
      <c r="S2610" s="213"/>
      <c r="T2610" s="214"/>
      <c r="AT2610" s="215" t="s">
        <v>184</v>
      </c>
      <c r="AU2610" s="215" t="s">
        <v>85</v>
      </c>
      <c r="AV2610" s="13" t="s">
        <v>83</v>
      </c>
      <c r="AW2610" s="13" t="s">
        <v>34</v>
      </c>
      <c r="AX2610" s="13" t="s">
        <v>76</v>
      </c>
      <c r="AY2610" s="215" t="s">
        <v>175</v>
      </c>
    </row>
    <row r="2611" spans="1:65" s="14" customFormat="1" ht="11.25">
      <c r="B2611" s="216"/>
      <c r="C2611" s="217"/>
      <c r="D2611" s="207" t="s">
        <v>184</v>
      </c>
      <c r="E2611" s="218" t="s">
        <v>1</v>
      </c>
      <c r="F2611" s="219" t="s">
        <v>447</v>
      </c>
      <c r="G2611" s="217"/>
      <c r="H2611" s="220">
        <v>10.6</v>
      </c>
      <c r="I2611" s="221"/>
      <c r="J2611" s="217"/>
      <c r="K2611" s="217"/>
      <c r="L2611" s="222"/>
      <c r="M2611" s="223"/>
      <c r="N2611" s="224"/>
      <c r="O2611" s="224"/>
      <c r="P2611" s="224"/>
      <c r="Q2611" s="224"/>
      <c r="R2611" s="224"/>
      <c r="S2611" s="224"/>
      <c r="T2611" s="225"/>
      <c r="AT2611" s="226" t="s">
        <v>184</v>
      </c>
      <c r="AU2611" s="226" t="s">
        <v>85</v>
      </c>
      <c r="AV2611" s="14" t="s">
        <v>85</v>
      </c>
      <c r="AW2611" s="14" t="s">
        <v>34</v>
      </c>
      <c r="AX2611" s="14" t="s">
        <v>76</v>
      </c>
      <c r="AY2611" s="226" t="s">
        <v>175</v>
      </c>
    </row>
    <row r="2612" spans="1:65" s="14" customFormat="1" ht="11.25">
      <c r="B2612" s="216"/>
      <c r="C2612" s="217"/>
      <c r="D2612" s="207" t="s">
        <v>184</v>
      </c>
      <c r="E2612" s="218" t="s">
        <v>1</v>
      </c>
      <c r="F2612" s="219" t="s">
        <v>2260</v>
      </c>
      <c r="G2612" s="217"/>
      <c r="H2612" s="220">
        <v>1.381</v>
      </c>
      <c r="I2612" s="221"/>
      <c r="J2612" s="217"/>
      <c r="K2612" s="217"/>
      <c r="L2612" s="222"/>
      <c r="M2612" s="223"/>
      <c r="N2612" s="224"/>
      <c r="O2612" s="224"/>
      <c r="P2612" s="224"/>
      <c r="Q2612" s="224"/>
      <c r="R2612" s="224"/>
      <c r="S2612" s="224"/>
      <c r="T2612" s="225"/>
      <c r="AT2612" s="226" t="s">
        <v>184</v>
      </c>
      <c r="AU2612" s="226" t="s">
        <v>85</v>
      </c>
      <c r="AV2612" s="14" t="s">
        <v>85</v>
      </c>
      <c r="AW2612" s="14" t="s">
        <v>34</v>
      </c>
      <c r="AX2612" s="14" t="s">
        <v>76</v>
      </c>
      <c r="AY2612" s="226" t="s">
        <v>175</v>
      </c>
    </row>
    <row r="2613" spans="1:65" s="15" customFormat="1" ht="11.25">
      <c r="B2613" s="232"/>
      <c r="C2613" s="233"/>
      <c r="D2613" s="207" t="s">
        <v>184</v>
      </c>
      <c r="E2613" s="234" t="s">
        <v>1</v>
      </c>
      <c r="F2613" s="235" t="s">
        <v>290</v>
      </c>
      <c r="G2613" s="233"/>
      <c r="H2613" s="236">
        <v>11.981</v>
      </c>
      <c r="I2613" s="237"/>
      <c r="J2613" s="233"/>
      <c r="K2613" s="233"/>
      <c r="L2613" s="238"/>
      <c r="M2613" s="239"/>
      <c r="N2613" s="240"/>
      <c r="O2613" s="240"/>
      <c r="P2613" s="240"/>
      <c r="Q2613" s="240"/>
      <c r="R2613" s="240"/>
      <c r="S2613" s="240"/>
      <c r="T2613" s="241"/>
      <c r="AT2613" s="242" t="s">
        <v>184</v>
      </c>
      <c r="AU2613" s="242" t="s">
        <v>85</v>
      </c>
      <c r="AV2613" s="15" t="s">
        <v>176</v>
      </c>
      <c r="AW2613" s="15" t="s">
        <v>34</v>
      </c>
      <c r="AX2613" s="15" t="s">
        <v>76</v>
      </c>
      <c r="AY2613" s="242" t="s">
        <v>175</v>
      </c>
    </row>
    <row r="2614" spans="1:65" s="13" customFormat="1" ht="11.25">
      <c r="B2614" s="205"/>
      <c r="C2614" s="206"/>
      <c r="D2614" s="207" t="s">
        <v>184</v>
      </c>
      <c r="E2614" s="208" t="s">
        <v>1</v>
      </c>
      <c r="F2614" s="209" t="s">
        <v>2261</v>
      </c>
      <c r="G2614" s="206"/>
      <c r="H2614" s="208" t="s">
        <v>1</v>
      </c>
      <c r="I2614" s="210"/>
      <c r="J2614" s="206"/>
      <c r="K2614" s="206"/>
      <c r="L2614" s="211"/>
      <c r="M2614" s="212"/>
      <c r="N2614" s="213"/>
      <c r="O2614" s="213"/>
      <c r="P2614" s="213"/>
      <c r="Q2614" s="213"/>
      <c r="R2614" s="213"/>
      <c r="S2614" s="213"/>
      <c r="T2614" s="214"/>
      <c r="AT2614" s="215" t="s">
        <v>184</v>
      </c>
      <c r="AU2614" s="215" t="s">
        <v>85</v>
      </c>
      <c r="AV2614" s="13" t="s">
        <v>83</v>
      </c>
      <c r="AW2614" s="13" t="s">
        <v>34</v>
      </c>
      <c r="AX2614" s="13" t="s">
        <v>76</v>
      </c>
      <c r="AY2614" s="215" t="s">
        <v>175</v>
      </c>
    </row>
    <row r="2615" spans="1:65" s="14" customFormat="1" ht="11.25">
      <c r="B2615" s="216"/>
      <c r="C2615" s="217"/>
      <c r="D2615" s="207" t="s">
        <v>184</v>
      </c>
      <c r="E2615" s="218" t="s">
        <v>1</v>
      </c>
      <c r="F2615" s="219" t="s">
        <v>2262</v>
      </c>
      <c r="G2615" s="217"/>
      <c r="H2615" s="220">
        <v>2</v>
      </c>
      <c r="I2615" s="221"/>
      <c r="J2615" s="217"/>
      <c r="K2615" s="217"/>
      <c r="L2615" s="222"/>
      <c r="M2615" s="223"/>
      <c r="N2615" s="224"/>
      <c r="O2615" s="224"/>
      <c r="P2615" s="224"/>
      <c r="Q2615" s="224"/>
      <c r="R2615" s="224"/>
      <c r="S2615" s="224"/>
      <c r="T2615" s="225"/>
      <c r="AT2615" s="226" t="s">
        <v>184</v>
      </c>
      <c r="AU2615" s="226" t="s">
        <v>85</v>
      </c>
      <c r="AV2615" s="14" t="s">
        <v>85</v>
      </c>
      <c r="AW2615" s="14" t="s">
        <v>34</v>
      </c>
      <c r="AX2615" s="14" t="s">
        <v>76</v>
      </c>
      <c r="AY2615" s="226" t="s">
        <v>175</v>
      </c>
    </row>
    <row r="2616" spans="1:65" s="15" customFormat="1" ht="11.25">
      <c r="B2616" s="232"/>
      <c r="C2616" s="233"/>
      <c r="D2616" s="207" t="s">
        <v>184</v>
      </c>
      <c r="E2616" s="234" t="s">
        <v>1</v>
      </c>
      <c r="F2616" s="235" t="s">
        <v>290</v>
      </c>
      <c r="G2616" s="233"/>
      <c r="H2616" s="236">
        <v>2</v>
      </c>
      <c r="I2616" s="237"/>
      <c r="J2616" s="233"/>
      <c r="K2616" s="233"/>
      <c r="L2616" s="238"/>
      <c r="M2616" s="239"/>
      <c r="N2616" s="240"/>
      <c r="O2616" s="240"/>
      <c r="P2616" s="240"/>
      <c r="Q2616" s="240"/>
      <c r="R2616" s="240"/>
      <c r="S2616" s="240"/>
      <c r="T2616" s="241"/>
      <c r="AT2616" s="242" t="s">
        <v>184</v>
      </c>
      <c r="AU2616" s="242" t="s">
        <v>85</v>
      </c>
      <c r="AV2616" s="15" t="s">
        <v>176</v>
      </c>
      <c r="AW2616" s="15" t="s">
        <v>34</v>
      </c>
      <c r="AX2616" s="15" t="s">
        <v>76</v>
      </c>
      <c r="AY2616" s="242" t="s">
        <v>175</v>
      </c>
    </row>
    <row r="2617" spans="1:65" s="16" customFormat="1" ht="11.25">
      <c r="B2617" s="243"/>
      <c r="C2617" s="244"/>
      <c r="D2617" s="207" t="s">
        <v>184</v>
      </c>
      <c r="E2617" s="245" t="s">
        <v>1</v>
      </c>
      <c r="F2617" s="246" t="s">
        <v>291</v>
      </c>
      <c r="G2617" s="244"/>
      <c r="H2617" s="247">
        <v>13.981</v>
      </c>
      <c r="I2617" s="248"/>
      <c r="J2617" s="244"/>
      <c r="K2617" s="244"/>
      <c r="L2617" s="249"/>
      <c r="M2617" s="250"/>
      <c r="N2617" s="251"/>
      <c r="O2617" s="251"/>
      <c r="P2617" s="251"/>
      <c r="Q2617" s="251"/>
      <c r="R2617" s="251"/>
      <c r="S2617" s="251"/>
      <c r="T2617" s="252"/>
      <c r="AT2617" s="253" t="s">
        <v>184</v>
      </c>
      <c r="AU2617" s="253" t="s">
        <v>85</v>
      </c>
      <c r="AV2617" s="16" t="s">
        <v>182</v>
      </c>
      <c r="AW2617" s="16" t="s">
        <v>34</v>
      </c>
      <c r="AX2617" s="16" t="s">
        <v>83</v>
      </c>
      <c r="AY2617" s="253" t="s">
        <v>175</v>
      </c>
    </row>
    <row r="2618" spans="1:65" s="12" customFormat="1" ht="22.9" customHeight="1">
      <c r="B2618" s="176"/>
      <c r="C2618" s="177"/>
      <c r="D2618" s="178" t="s">
        <v>75</v>
      </c>
      <c r="E2618" s="190" t="s">
        <v>2263</v>
      </c>
      <c r="F2618" s="190" t="s">
        <v>2264</v>
      </c>
      <c r="G2618" s="177"/>
      <c r="H2618" s="177"/>
      <c r="I2618" s="180"/>
      <c r="J2618" s="191">
        <f>BK2618</f>
        <v>0</v>
      </c>
      <c r="K2618" s="177"/>
      <c r="L2618" s="182"/>
      <c r="M2618" s="183"/>
      <c r="N2618" s="184"/>
      <c r="O2618" s="184"/>
      <c r="P2618" s="185">
        <f>SUM(P2619:P2697)</f>
        <v>0</v>
      </c>
      <c r="Q2618" s="184"/>
      <c r="R2618" s="185">
        <f>SUM(R2619:R2697)</f>
        <v>0.22173686000000001</v>
      </c>
      <c r="S2618" s="184"/>
      <c r="T2618" s="186">
        <f>SUM(T2619:T2697)</f>
        <v>6.1192499999999997E-3</v>
      </c>
      <c r="AR2618" s="187" t="s">
        <v>85</v>
      </c>
      <c r="AT2618" s="188" t="s">
        <v>75</v>
      </c>
      <c r="AU2618" s="188" t="s">
        <v>83</v>
      </c>
      <c r="AY2618" s="187" t="s">
        <v>175</v>
      </c>
      <c r="BK2618" s="189">
        <f>SUM(BK2619:BK2697)</f>
        <v>0</v>
      </c>
    </row>
    <row r="2619" spans="1:65" s="2" customFormat="1" ht="24.2" customHeight="1">
      <c r="A2619" s="35"/>
      <c r="B2619" s="36"/>
      <c r="C2619" s="192" t="s">
        <v>2265</v>
      </c>
      <c r="D2619" s="192" t="s">
        <v>178</v>
      </c>
      <c r="E2619" s="193" t="s">
        <v>2266</v>
      </c>
      <c r="F2619" s="194" t="s">
        <v>2267</v>
      </c>
      <c r="G2619" s="195" t="s">
        <v>242</v>
      </c>
      <c r="H2619" s="196">
        <v>843.928</v>
      </c>
      <c r="I2619" s="197"/>
      <c r="J2619" s="198">
        <f>ROUND(I2619*H2619,2)</f>
        <v>0</v>
      </c>
      <c r="K2619" s="194" t="s">
        <v>224</v>
      </c>
      <c r="L2619" s="40"/>
      <c r="M2619" s="199" t="s">
        <v>1</v>
      </c>
      <c r="N2619" s="200" t="s">
        <v>41</v>
      </c>
      <c r="O2619" s="72"/>
      <c r="P2619" s="201">
        <f>O2619*H2619</f>
        <v>0</v>
      </c>
      <c r="Q2619" s="201">
        <v>0</v>
      </c>
      <c r="R2619" s="201">
        <f>Q2619*H2619</f>
        <v>0</v>
      </c>
      <c r="S2619" s="201">
        <v>0</v>
      </c>
      <c r="T2619" s="202">
        <f>S2619*H2619</f>
        <v>0</v>
      </c>
      <c r="U2619" s="35"/>
      <c r="V2619" s="35"/>
      <c r="W2619" s="35"/>
      <c r="X2619" s="35"/>
      <c r="Y2619" s="35"/>
      <c r="Z2619" s="35"/>
      <c r="AA2619" s="35"/>
      <c r="AB2619" s="35"/>
      <c r="AC2619" s="35"/>
      <c r="AD2619" s="35"/>
      <c r="AE2619" s="35"/>
      <c r="AR2619" s="203" t="s">
        <v>309</v>
      </c>
      <c r="AT2619" s="203" t="s">
        <v>178</v>
      </c>
      <c r="AU2619" s="203" t="s">
        <v>85</v>
      </c>
      <c r="AY2619" s="18" t="s">
        <v>175</v>
      </c>
      <c r="BE2619" s="204">
        <f>IF(N2619="základní",J2619,0)</f>
        <v>0</v>
      </c>
      <c r="BF2619" s="204">
        <f>IF(N2619="snížená",J2619,0)</f>
        <v>0</v>
      </c>
      <c r="BG2619" s="204">
        <f>IF(N2619="zákl. přenesená",J2619,0)</f>
        <v>0</v>
      </c>
      <c r="BH2619" s="204">
        <f>IF(N2619="sníž. přenesená",J2619,0)</f>
        <v>0</v>
      </c>
      <c r="BI2619" s="204">
        <f>IF(N2619="nulová",J2619,0)</f>
        <v>0</v>
      </c>
      <c r="BJ2619" s="18" t="s">
        <v>83</v>
      </c>
      <c r="BK2619" s="204">
        <f>ROUND(I2619*H2619,2)</f>
        <v>0</v>
      </c>
      <c r="BL2619" s="18" t="s">
        <v>309</v>
      </c>
      <c r="BM2619" s="203" t="s">
        <v>2268</v>
      </c>
    </row>
    <row r="2620" spans="1:65" s="2" customFormat="1" ht="11.25">
      <c r="A2620" s="35"/>
      <c r="B2620" s="36"/>
      <c r="C2620" s="37"/>
      <c r="D2620" s="227" t="s">
        <v>193</v>
      </c>
      <c r="E2620" s="37"/>
      <c r="F2620" s="228" t="s">
        <v>2269</v>
      </c>
      <c r="G2620" s="37"/>
      <c r="H2620" s="37"/>
      <c r="I2620" s="229"/>
      <c r="J2620" s="37"/>
      <c r="K2620" s="37"/>
      <c r="L2620" s="40"/>
      <c r="M2620" s="230"/>
      <c r="N2620" s="231"/>
      <c r="O2620" s="72"/>
      <c r="P2620" s="72"/>
      <c r="Q2620" s="72"/>
      <c r="R2620" s="72"/>
      <c r="S2620" s="72"/>
      <c r="T2620" s="73"/>
      <c r="U2620" s="35"/>
      <c r="V2620" s="35"/>
      <c r="W2620" s="35"/>
      <c r="X2620" s="35"/>
      <c r="Y2620" s="35"/>
      <c r="Z2620" s="35"/>
      <c r="AA2620" s="35"/>
      <c r="AB2620" s="35"/>
      <c r="AC2620" s="35"/>
      <c r="AD2620" s="35"/>
      <c r="AE2620" s="35"/>
      <c r="AT2620" s="18" t="s">
        <v>193</v>
      </c>
      <c r="AU2620" s="18" t="s">
        <v>85</v>
      </c>
    </row>
    <row r="2621" spans="1:65" s="13" customFormat="1" ht="22.5">
      <c r="B2621" s="205"/>
      <c r="C2621" s="206"/>
      <c r="D2621" s="207" t="s">
        <v>184</v>
      </c>
      <c r="E2621" s="208" t="s">
        <v>1</v>
      </c>
      <c r="F2621" s="209" t="s">
        <v>597</v>
      </c>
      <c r="G2621" s="206"/>
      <c r="H2621" s="208" t="s">
        <v>1</v>
      </c>
      <c r="I2621" s="210"/>
      <c r="J2621" s="206"/>
      <c r="K2621" s="206"/>
      <c r="L2621" s="211"/>
      <c r="M2621" s="212"/>
      <c r="N2621" s="213"/>
      <c r="O2621" s="213"/>
      <c r="P2621" s="213"/>
      <c r="Q2621" s="213"/>
      <c r="R2621" s="213"/>
      <c r="S2621" s="213"/>
      <c r="T2621" s="214"/>
      <c r="AT2621" s="215" t="s">
        <v>184</v>
      </c>
      <c r="AU2621" s="215" t="s">
        <v>85</v>
      </c>
      <c r="AV2621" s="13" t="s">
        <v>83</v>
      </c>
      <c r="AW2621" s="13" t="s">
        <v>34</v>
      </c>
      <c r="AX2621" s="13" t="s">
        <v>76</v>
      </c>
      <c r="AY2621" s="215" t="s">
        <v>175</v>
      </c>
    </row>
    <row r="2622" spans="1:65" s="13" customFormat="1" ht="11.25">
      <c r="B2622" s="205"/>
      <c r="C2622" s="206"/>
      <c r="D2622" s="207" t="s">
        <v>184</v>
      </c>
      <c r="E2622" s="208" t="s">
        <v>1</v>
      </c>
      <c r="F2622" s="209" t="s">
        <v>280</v>
      </c>
      <c r="G2622" s="206"/>
      <c r="H2622" s="208" t="s">
        <v>1</v>
      </c>
      <c r="I2622" s="210"/>
      <c r="J2622" s="206"/>
      <c r="K2622" s="206"/>
      <c r="L2622" s="211"/>
      <c r="M2622" s="212"/>
      <c r="N2622" s="213"/>
      <c r="O2622" s="213"/>
      <c r="P2622" s="213"/>
      <c r="Q2622" s="213"/>
      <c r="R2622" s="213"/>
      <c r="S2622" s="213"/>
      <c r="T2622" s="214"/>
      <c r="AT2622" s="215" t="s">
        <v>184</v>
      </c>
      <c r="AU2622" s="215" t="s">
        <v>85</v>
      </c>
      <c r="AV2622" s="13" t="s">
        <v>83</v>
      </c>
      <c r="AW2622" s="13" t="s">
        <v>34</v>
      </c>
      <c r="AX2622" s="13" t="s">
        <v>76</v>
      </c>
      <c r="AY2622" s="215" t="s">
        <v>175</v>
      </c>
    </row>
    <row r="2623" spans="1:65" s="13" customFormat="1" ht="11.25">
      <c r="B2623" s="205"/>
      <c r="C2623" s="206"/>
      <c r="D2623" s="207" t="s">
        <v>184</v>
      </c>
      <c r="E2623" s="208" t="s">
        <v>1</v>
      </c>
      <c r="F2623" s="209" t="s">
        <v>187</v>
      </c>
      <c r="G2623" s="206"/>
      <c r="H2623" s="208" t="s">
        <v>1</v>
      </c>
      <c r="I2623" s="210"/>
      <c r="J2623" s="206"/>
      <c r="K2623" s="206"/>
      <c r="L2623" s="211"/>
      <c r="M2623" s="212"/>
      <c r="N2623" s="213"/>
      <c r="O2623" s="213"/>
      <c r="P2623" s="213"/>
      <c r="Q2623" s="213"/>
      <c r="R2623" s="213"/>
      <c r="S2623" s="213"/>
      <c r="T2623" s="214"/>
      <c r="AT2623" s="215" t="s">
        <v>184</v>
      </c>
      <c r="AU2623" s="215" t="s">
        <v>85</v>
      </c>
      <c r="AV2623" s="13" t="s">
        <v>83</v>
      </c>
      <c r="AW2623" s="13" t="s">
        <v>34</v>
      </c>
      <c r="AX2623" s="13" t="s">
        <v>76</v>
      </c>
      <c r="AY2623" s="215" t="s">
        <v>175</v>
      </c>
    </row>
    <row r="2624" spans="1:65" s="14" customFormat="1" ht="11.25">
      <c r="B2624" s="216"/>
      <c r="C2624" s="217"/>
      <c r="D2624" s="207" t="s">
        <v>184</v>
      </c>
      <c r="E2624" s="218" t="s">
        <v>1</v>
      </c>
      <c r="F2624" s="219" t="s">
        <v>2270</v>
      </c>
      <c r="G2624" s="217"/>
      <c r="H2624" s="220">
        <v>94.406000000000006</v>
      </c>
      <c r="I2624" s="221"/>
      <c r="J2624" s="217"/>
      <c r="K2624" s="217"/>
      <c r="L2624" s="222"/>
      <c r="M2624" s="223"/>
      <c r="N2624" s="224"/>
      <c r="O2624" s="224"/>
      <c r="P2624" s="224"/>
      <c r="Q2624" s="224"/>
      <c r="R2624" s="224"/>
      <c r="S2624" s="224"/>
      <c r="T2624" s="225"/>
      <c r="AT2624" s="226" t="s">
        <v>184</v>
      </c>
      <c r="AU2624" s="226" t="s">
        <v>85</v>
      </c>
      <c r="AV2624" s="14" t="s">
        <v>85</v>
      </c>
      <c r="AW2624" s="14" t="s">
        <v>34</v>
      </c>
      <c r="AX2624" s="14" t="s">
        <v>76</v>
      </c>
      <c r="AY2624" s="226" t="s">
        <v>175</v>
      </c>
    </row>
    <row r="2625" spans="1:65" s="14" customFormat="1" ht="11.25">
      <c r="B2625" s="216"/>
      <c r="C2625" s="217"/>
      <c r="D2625" s="207" t="s">
        <v>184</v>
      </c>
      <c r="E2625" s="218" t="s">
        <v>1</v>
      </c>
      <c r="F2625" s="219" t="s">
        <v>2271</v>
      </c>
      <c r="G2625" s="217"/>
      <c r="H2625" s="220">
        <v>145.071</v>
      </c>
      <c r="I2625" s="221"/>
      <c r="J2625" s="217"/>
      <c r="K2625" s="217"/>
      <c r="L2625" s="222"/>
      <c r="M2625" s="223"/>
      <c r="N2625" s="224"/>
      <c r="O2625" s="224"/>
      <c r="P2625" s="224"/>
      <c r="Q2625" s="224"/>
      <c r="R2625" s="224"/>
      <c r="S2625" s="224"/>
      <c r="T2625" s="225"/>
      <c r="AT2625" s="226" t="s">
        <v>184</v>
      </c>
      <c r="AU2625" s="226" t="s">
        <v>85</v>
      </c>
      <c r="AV2625" s="14" t="s">
        <v>85</v>
      </c>
      <c r="AW2625" s="14" t="s">
        <v>34</v>
      </c>
      <c r="AX2625" s="14" t="s">
        <v>76</v>
      </c>
      <c r="AY2625" s="226" t="s">
        <v>175</v>
      </c>
    </row>
    <row r="2626" spans="1:65" s="14" customFormat="1" ht="11.25">
      <c r="B2626" s="216"/>
      <c r="C2626" s="217"/>
      <c r="D2626" s="207" t="s">
        <v>184</v>
      </c>
      <c r="E2626" s="218" t="s">
        <v>1</v>
      </c>
      <c r="F2626" s="219" t="s">
        <v>2272</v>
      </c>
      <c r="G2626" s="217"/>
      <c r="H2626" s="220">
        <v>480.82100000000003</v>
      </c>
      <c r="I2626" s="221"/>
      <c r="J2626" s="217"/>
      <c r="K2626" s="217"/>
      <c r="L2626" s="222"/>
      <c r="M2626" s="223"/>
      <c r="N2626" s="224"/>
      <c r="O2626" s="224"/>
      <c r="P2626" s="224"/>
      <c r="Q2626" s="224"/>
      <c r="R2626" s="224"/>
      <c r="S2626" s="224"/>
      <c r="T2626" s="225"/>
      <c r="AT2626" s="226" t="s">
        <v>184</v>
      </c>
      <c r="AU2626" s="226" t="s">
        <v>85</v>
      </c>
      <c r="AV2626" s="14" t="s">
        <v>85</v>
      </c>
      <c r="AW2626" s="14" t="s">
        <v>34</v>
      </c>
      <c r="AX2626" s="14" t="s">
        <v>76</v>
      </c>
      <c r="AY2626" s="226" t="s">
        <v>175</v>
      </c>
    </row>
    <row r="2627" spans="1:65" s="14" customFormat="1" ht="11.25">
      <c r="B2627" s="216"/>
      <c r="C2627" s="217"/>
      <c r="D2627" s="207" t="s">
        <v>184</v>
      </c>
      <c r="E2627" s="218" t="s">
        <v>1</v>
      </c>
      <c r="F2627" s="219" t="s">
        <v>2273</v>
      </c>
      <c r="G2627" s="217"/>
      <c r="H2627" s="220">
        <v>123.63</v>
      </c>
      <c r="I2627" s="221"/>
      <c r="J2627" s="217"/>
      <c r="K2627" s="217"/>
      <c r="L2627" s="222"/>
      <c r="M2627" s="223"/>
      <c r="N2627" s="224"/>
      <c r="O2627" s="224"/>
      <c r="P2627" s="224"/>
      <c r="Q2627" s="224"/>
      <c r="R2627" s="224"/>
      <c r="S2627" s="224"/>
      <c r="T2627" s="225"/>
      <c r="AT2627" s="226" t="s">
        <v>184</v>
      </c>
      <c r="AU2627" s="226" t="s">
        <v>85</v>
      </c>
      <c r="AV2627" s="14" t="s">
        <v>85</v>
      </c>
      <c r="AW2627" s="14" t="s">
        <v>34</v>
      </c>
      <c r="AX2627" s="14" t="s">
        <v>76</v>
      </c>
      <c r="AY2627" s="226" t="s">
        <v>175</v>
      </c>
    </row>
    <row r="2628" spans="1:65" s="16" customFormat="1" ht="11.25">
      <c r="B2628" s="243"/>
      <c r="C2628" s="244"/>
      <c r="D2628" s="207" t="s">
        <v>184</v>
      </c>
      <c r="E2628" s="245" t="s">
        <v>1</v>
      </c>
      <c r="F2628" s="246" t="s">
        <v>291</v>
      </c>
      <c r="G2628" s="244"/>
      <c r="H2628" s="247">
        <v>843.928</v>
      </c>
      <c r="I2628" s="248"/>
      <c r="J2628" s="244"/>
      <c r="K2628" s="244"/>
      <c r="L2628" s="249"/>
      <c r="M2628" s="250"/>
      <c r="N2628" s="251"/>
      <c r="O2628" s="251"/>
      <c r="P2628" s="251"/>
      <c r="Q2628" s="251"/>
      <c r="R2628" s="251"/>
      <c r="S2628" s="251"/>
      <c r="T2628" s="252"/>
      <c r="AT2628" s="253" t="s">
        <v>184</v>
      </c>
      <c r="AU2628" s="253" t="s">
        <v>85</v>
      </c>
      <c r="AV2628" s="16" t="s">
        <v>182</v>
      </c>
      <c r="AW2628" s="16" t="s">
        <v>34</v>
      </c>
      <c r="AX2628" s="16" t="s">
        <v>83</v>
      </c>
      <c r="AY2628" s="253" t="s">
        <v>175</v>
      </c>
    </row>
    <row r="2629" spans="1:65" s="2" customFormat="1" ht="24.2" customHeight="1">
      <c r="A2629" s="35"/>
      <c r="B2629" s="36"/>
      <c r="C2629" s="192" t="s">
        <v>2274</v>
      </c>
      <c r="D2629" s="192" t="s">
        <v>178</v>
      </c>
      <c r="E2629" s="193" t="s">
        <v>2275</v>
      </c>
      <c r="F2629" s="194" t="s">
        <v>2276</v>
      </c>
      <c r="G2629" s="195" t="s">
        <v>251</v>
      </c>
      <c r="H2629" s="196">
        <v>270</v>
      </c>
      <c r="I2629" s="197"/>
      <c r="J2629" s="198">
        <f>ROUND(I2629*H2629,2)</f>
        <v>0</v>
      </c>
      <c r="K2629" s="194" t="s">
        <v>2277</v>
      </c>
      <c r="L2629" s="40"/>
      <c r="M2629" s="199" t="s">
        <v>1</v>
      </c>
      <c r="N2629" s="200" t="s">
        <v>41</v>
      </c>
      <c r="O2629" s="72"/>
      <c r="P2629" s="201">
        <f>O2629*H2629</f>
        <v>0</v>
      </c>
      <c r="Q2629" s="201">
        <v>0</v>
      </c>
      <c r="R2629" s="201">
        <f>Q2629*H2629</f>
        <v>0</v>
      </c>
      <c r="S2629" s="201">
        <v>0</v>
      </c>
      <c r="T2629" s="202">
        <f>S2629*H2629</f>
        <v>0</v>
      </c>
      <c r="U2629" s="35"/>
      <c r="V2629" s="35"/>
      <c r="W2629" s="35"/>
      <c r="X2629" s="35"/>
      <c r="Y2629" s="35"/>
      <c r="Z2629" s="35"/>
      <c r="AA2629" s="35"/>
      <c r="AB2629" s="35"/>
      <c r="AC2629" s="35"/>
      <c r="AD2629" s="35"/>
      <c r="AE2629" s="35"/>
      <c r="AR2629" s="203" t="s">
        <v>309</v>
      </c>
      <c r="AT2629" s="203" t="s">
        <v>178</v>
      </c>
      <c r="AU2629" s="203" t="s">
        <v>85</v>
      </c>
      <c r="AY2629" s="18" t="s">
        <v>175</v>
      </c>
      <c r="BE2629" s="204">
        <f>IF(N2629="základní",J2629,0)</f>
        <v>0</v>
      </c>
      <c r="BF2629" s="204">
        <f>IF(N2629="snížená",J2629,0)</f>
        <v>0</v>
      </c>
      <c r="BG2629" s="204">
        <f>IF(N2629="zákl. přenesená",J2629,0)</f>
        <v>0</v>
      </c>
      <c r="BH2629" s="204">
        <f>IF(N2629="sníž. přenesená",J2629,0)</f>
        <v>0</v>
      </c>
      <c r="BI2629" s="204">
        <f>IF(N2629="nulová",J2629,0)</f>
        <v>0</v>
      </c>
      <c r="BJ2629" s="18" t="s">
        <v>83</v>
      </c>
      <c r="BK2629" s="204">
        <f>ROUND(I2629*H2629,2)</f>
        <v>0</v>
      </c>
      <c r="BL2629" s="18" t="s">
        <v>309</v>
      </c>
      <c r="BM2629" s="203" t="s">
        <v>2278</v>
      </c>
    </row>
    <row r="2630" spans="1:65" s="2" customFormat="1" ht="11.25">
      <c r="A2630" s="35"/>
      <c r="B2630" s="36"/>
      <c r="C2630" s="37"/>
      <c r="D2630" s="227" t="s">
        <v>193</v>
      </c>
      <c r="E2630" s="37"/>
      <c r="F2630" s="228" t="s">
        <v>2279</v>
      </c>
      <c r="G2630" s="37"/>
      <c r="H2630" s="37"/>
      <c r="I2630" s="229"/>
      <c r="J2630" s="37"/>
      <c r="K2630" s="37"/>
      <c r="L2630" s="40"/>
      <c r="M2630" s="230"/>
      <c r="N2630" s="231"/>
      <c r="O2630" s="72"/>
      <c r="P2630" s="72"/>
      <c r="Q2630" s="72"/>
      <c r="R2630" s="72"/>
      <c r="S2630" s="72"/>
      <c r="T2630" s="73"/>
      <c r="U2630" s="35"/>
      <c r="V2630" s="35"/>
      <c r="W2630" s="35"/>
      <c r="X2630" s="35"/>
      <c r="Y2630" s="35"/>
      <c r="Z2630" s="35"/>
      <c r="AA2630" s="35"/>
      <c r="AB2630" s="35"/>
      <c r="AC2630" s="35"/>
      <c r="AD2630" s="35"/>
      <c r="AE2630" s="35"/>
      <c r="AT2630" s="18" t="s">
        <v>193</v>
      </c>
      <c r="AU2630" s="18" t="s">
        <v>85</v>
      </c>
    </row>
    <row r="2631" spans="1:65" s="13" customFormat="1" ht="22.5">
      <c r="B2631" s="205"/>
      <c r="C2631" s="206"/>
      <c r="D2631" s="207" t="s">
        <v>184</v>
      </c>
      <c r="E2631" s="208" t="s">
        <v>1</v>
      </c>
      <c r="F2631" s="209" t="s">
        <v>1237</v>
      </c>
      <c r="G2631" s="206"/>
      <c r="H2631" s="208" t="s">
        <v>1</v>
      </c>
      <c r="I2631" s="210"/>
      <c r="J2631" s="206"/>
      <c r="K2631" s="206"/>
      <c r="L2631" s="211"/>
      <c r="M2631" s="212"/>
      <c r="N2631" s="213"/>
      <c r="O2631" s="213"/>
      <c r="P2631" s="213"/>
      <c r="Q2631" s="213"/>
      <c r="R2631" s="213"/>
      <c r="S2631" s="213"/>
      <c r="T2631" s="214"/>
      <c r="AT2631" s="215" t="s">
        <v>184</v>
      </c>
      <c r="AU2631" s="215" t="s">
        <v>85</v>
      </c>
      <c r="AV2631" s="13" t="s">
        <v>83</v>
      </c>
      <c r="AW2631" s="13" t="s">
        <v>34</v>
      </c>
      <c r="AX2631" s="13" t="s">
        <v>76</v>
      </c>
      <c r="AY2631" s="215" t="s">
        <v>175</v>
      </c>
    </row>
    <row r="2632" spans="1:65" s="13" customFormat="1" ht="11.25">
      <c r="B2632" s="205"/>
      <c r="C2632" s="206"/>
      <c r="D2632" s="207" t="s">
        <v>184</v>
      </c>
      <c r="E2632" s="208" t="s">
        <v>1</v>
      </c>
      <c r="F2632" s="209" t="s">
        <v>1272</v>
      </c>
      <c r="G2632" s="206"/>
      <c r="H2632" s="208" t="s">
        <v>1</v>
      </c>
      <c r="I2632" s="210"/>
      <c r="J2632" s="206"/>
      <c r="K2632" s="206"/>
      <c r="L2632" s="211"/>
      <c r="M2632" s="212"/>
      <c r="N2632" s="213"/>
      <c r="O2632" s="213"/>
      <c r="P2632" s="213"/>
      <c r="Q2632" s="213"/>
      <c r="R2632" s="213"/>
      <c r="S2632" s="213"/>
      <c r="T2632" s="214"/>
      <c r="AT2632" s="215" t="s">
        <v>184</v>
      </c>
      <c r="AU2632" s="215" t="s">
        <v>85</v>
      </c>
      <c r="AV2632" s="13" t="s">
        <v>83</v>
      </c>
      <c r="AW2632" s="13" t="s">
        <v>34</v>
      </c>
      <c r="AX2632" s="13" t="s">
        <v>76</v>
      </c>
      <c r="AY2632" s="215" t="s">
        <v>175</v>
      </c>
    </row>
    <row r="2633" spans="1:65" s="13" customFormat="1" ht="11.25">
      <c r="B2633" s="205"/>
      <c r="C2633" s="206"/>
      <c r="D2633" s="207" t="s">
        <v>184</v>
      </c>
      <c r="E2633" s="208" t="s">
        <v>1</v>
      </c>
      <c r="F2633" s="209" t="s">
        <v>187</v>
      </c>
      <c r="G2633" s="206"/>
      <c r="H2633" s="208" t="s">
        <v>1</v>
      </c>
      <c r="I2633" s="210"/>
      <c r="J2633" s="206"/>
      <c r="K2633" s="206"/>
      <c r="L2633" s="211"/>
      <c r="M2633" s="212"/>
      <c r="N2633" s="213"/>
      <c r="O2633" s="213"/>
      <c r="P2633" s="213"/>
      <c r="Q2633" s="213"/>
      <c r="R2633" s="213"/>
      <c r="S2633" s="213"/>
      <c r="T2633" s="214"/>
      <c r="AT2633" s="215" t="s">
        <v>184</v>
      </c>
      <c r="AU2633" s="215" t="s">
        <v>85</v>
      </c>
      <c r="AV2633" s="13" t="s">
        <v>83</v>
      </c>
      <c r="AW2633" s="13" t="s">
        <v>34</v>
      </c>
      <c r="AX2633" s="13" t="s">
        <v>76</v>
      </c>
      <c r="AY2633" s="215" t="s">
        <v>175</v>
      </c>
    </row>
    <row r="2634" spans="1:65" s="14" customFormat="1" ht="11.25">
      <c r="B2634" s="216"/>
      <c r="C2634" s="217"/>
      <c r="D2634" s="207" t="s">
        <v>184</v>
      </c>
      <c r="E2634" s="218" t="s">
        <v>1</v>
      </c>
      <c r="F2634" s="219" t="s">
        <v>1854</v>
      </c>
      <c r="G2634" s="217"/>
      <c r="H2634" s="220">
        <v>270</v>
      </c>
      <c r="I2634" s="221"/>
      <c r="J2634" s="217"/>
      <c r="K2634" s="217"/>
      <c r="L2634" s="222"/>
      <c r="M2634" s="223"/>
      <c r="N2634" s="224"/>
      <c r="O2634" s="224"/>
      <c r="P2634" s="224"/>
      <c r="Q2634" s="224"/>
      <c r="R2634" s="224"/>
      <c r="S2634" s="224"/>
      <c r="T2634" s="225"/>
      <c r="AT2634" s="226" t="s">
        <v>184</v>
      </c>
      <c r="AU2634" s="226" t="s">
        <v>85</v>
      </c>
      <c r="AV2634" s="14" t="s">
        <v>85</v>
      </c>
      <c r="AW2634" s="14" t="s">
        <v>34</v>
      </c>
      <c r="AX2634" s="14" t="s">
        <v>76</v>
      </c>
      <c r="AY2634" s="226" t="s">
        <v>175</v>
      </c>
    </row>
    <row r="2635" spans="1:65" s="16" customFormat="1" ht="11.25">
      <c r="B2635" s="243"/>
      <c r="C2635" s="244"/>
      <c r="D2635" s="207" t="s">
        <v>184</v>
      </c>
      <c r="E2635" s="245" t="s">
        <v>1</v>
      </c>
      <c r="F2635" s="246" t="s">
        <v>291</v>
      </c>
      <c r="G2635" s="244"/>
      <c r="H2635" s="247">
        <v>270</v>
      </c>
      <c r="I2635" s="248"/>
      <c r="J2635" s="244"/>
      <c r="K2635" s="244"/>
      <c r="L2635" s="249"/>
      <c r="M2635" s="250"/>
      <c r="N2635" s="251"/>
      <c r="O2635" s="251"/>
      <c r="P2635" s="251"/>
      <c r="Q2635" s="251"/>
      <c r="R2635" s="251"/>
      <c r="S2635" s="251"/>
      <c r="T2635" s="252"/>
      <c r="AT2635" s="253" t="s">
        <v>184</v>
      </c>
      <c r="AU2635" s="253" t="s">
        <v>85</v>
      </c>
      <c r="AV2635" s="16" t="s">
        <v>182</v>
      </c>
      <c r="AW2635" s="16" t="s">
        <v>34</v>
      </c>
      <c r="AX2635" s="16" t="s">
        <v>83</v>
      </c>
      <c r="AY2635" s="253" t="s">
        <v>175</v>
      </c>
    </row>
    <row r="2636" spans="1:65" s="2" customFormat="1" ht="24.2" customHeight="1">
      <c r="A2636" s="35"/>
      <c r="B2636" s="36"/>
      <c r="C2636" s="254" t="s">
        <v>2280</v>
      </c>
      <c r="D2636" s="254" t="s">
        <v>539</v>
      </c>
      <c r="E2636" s="255" t="s">
        <v>2281</v>
      </c>
      <c r="F2636" s="256" t="s">
        <v>2282</v>
      </c>
      <c r="G2636" s="257" t="s">
        <v>251</v>
      </c>
      <c r="H2636" s="258">
        <v>270</v>
      </c>
      <c r="I2636" s="259"/>
      <c r="J2636" s="260">
        <f>ROUND(I2636*H2636,2)</f>
        <v>0</v>
      </c>
      <c r="K2636" s="256" t="s">
        <v>2277</v>
      </c>
      <c r="L2636" s="261"/>
      <c r="M2636" s="262" t="s">
        <v>1</v>
      </c>
      <c r="N2636" s="263" t="s">
        <v>41</v>
      </c>
      <c r="O2636" s="72"/>
      <c r="P2636" s="201">
        <f>O2636*H2636</f>
        <v>0</v>
      </c>
      <c r="Q2636" s="201">
        <v>0</v>
      </c>
      <c r="R2636" s="201">
        <f>Q2636*H2636</f>
        <v>0</v>
      </c>
      <c r="S2636" s="201">
        <v>0</v>
      </c>
      <c r="T2636" s="202">
        <f>S2636*H2636</f>
        <v>0</v>
      </c>
      <c r="U2636" s="35"/>
      <c r="V2636" s="35"/>
      <c r="W2636" s="35"/>
      <c r="X2636" s="35"/>
      <c r="Y2636" s="35"/>
      <c r="Z2636" s="35"/>
      <c r="AA2636" s="35"/>
      <c r="AB2636" s="35"/>
      <c r="AC2636" s="35"/>
      <c r="AD2636" s="35"/>
      <c r="AE2636" s="35"/>
      <c r="AR2636" s="203" t="s">
        <v>532</v>
      </c>
      <c r="AT2636" s="203" t="s">
        <v>539</v>
      </c>
      <c r="AU2636" s="203" t="s">
        <v>85</v>
      </c>
      <c r="AY2636" s="18" t="s">
        <v>175</v>
      </c>
      <c r="BE2636" s="204">
        <f>IF(N2636="základní",J2636,0)</f>
        <v>0</v>
      </c>
      <c r="BF2636" s="204">
        <f>IF(N2636="snížená",J2636,0)</f>
        <v>0</v>
      </c>
      <c r="BG2636" s="204">
        <f>IF(N2636="zákl. přenesená",J2636,0)</f>
        <v>0</v>
      </c>
      <c r="BH2636" s="204">
        <f>IF(N2636="sníž. přenesená",J2636,0)</f>
        <v>0</v>
      </c>
      <c r="BI2636" s="204">
        <f>IF(N2636="nulová",J2636,0)</f>
        <v>0</v>
      </c>
      <c r="BJ2636" s="18" t="s">
        <v>83</v>
      </c>
      <c r="BK2636" s="204">
        <f>ROUND(I2636*H2636,2)</f>
        <v>0</v>
      </c>
      <c r="BL2636" s="18" t="s">
        <v>309</v>
      </c>
      <c r="BM2636" s="203" t="s">
        <v>2283</v>
      </c>
    </row>
    <row r="2637" spans="1:65" s="2" customFormat="1" ht="16.5" customHeight="1">
      <c r="A2637" s="35"/>
      <c r="B2637" s="36"/>
      <c r="C2637" s="192" t="s">
        <v>2284</v>
      </c>
      <c r="D2637" s="192" t="s">
        <v>178</v>
      </c>
      <c r="E2637" s="193" t="s">
        <v>2285</v>
      </c>
      <c r="F2637" s="194" t="s">
        <v>2286</v>
      </c>
      <c r="G2637" s="195" t="s">
        <v>242</v>
      </c>
      <c r="H2637" s="196">
        <v>203.97499999999999</v>
      </c>
      <c r="I2637" s="197"/>
      <c r="J2637" s="198">
        <f>ROUND(I2637*H2637,2)</f>
        <v>0</v>
      </c>
      <c r="K2637" s="194" t="s">
        <v>224</v>
      </c>
      <c r="L2637" s="40"/>
      <c r="M2637" s="199" t="s">
        <v>1</v>
      </c>
      <c r="N2637" s="200" t="s">
        <v>41</v>
      </c>
      <c r="O2637" s="72"/>
      <c r="P2637" s="201">
        <f>O2637*H2637</f>
        <v>0</v>
      </c>
      <c r="Q2637" s="201">
        <v>0</v>
      </c>
      <c r="R2637" s="201">
        <f>Q2637*H2637</f>
        <v>0</v>
      </c>
      <c r="S2637" s="201">
        <v>3.0000000000000001E-5</v>
      </c>
      <c r="T2637" s="202">
        <f>S2637*H2637</f>
        <v>6.1192499999999997E-3</v>
      </c>
      <c r="U2637" s="35"/>
      <c r="V2637" s="35"/>
      <c r="W2637" s="35"/>
      <c r="X2637" s="35"/>
      <c r="Y2637" s="35"/>
      <c r="Z2637" s="35"/>
      <c r="AA2637" s="35"/>
      <c r="AB2637" s="35"/>
      <c r="AC2637" s="35"/>
      <c r="AD2637" s="35"/>
      <c r="AE2637" s="35"/>
      <c r="AR2637" s="203" t="s">
        <v>309</v>
      </c>
      <c r="AT2637" s="203" t="s">
        <v>178</v>
      </c>
      <c r="AU2637" s="203" t="s">
        <v>85</v>
      </c>
      <c r="AY2637" s="18" t="s">
        <v>175</v>
      </c>
      <c r="BE2637" s="204">
        <f>IF(N2637="základní",J2637,0)</f>
        <v>0</v>
      </c>
      <c r="BF2637" s="204">
        <f>IF(N2637="snížená",J2637,0)</f>
        <v>0</v>
      </c>
      <c r="BG2637" s="204">
        <f>IF(N2637="zákl. přenesená",J2637,0)</f>
        <v>0</v>
      </c>
      <c r="BH2637" s="204">
        <f>IF(N2637="sníž. přenesená",J2637,0)</f>
        <v>0</v>
      </c>
      <c r="BI2637" s="204">
        <f>IF(N2637="nulová",J2637,0)</f>
        <v>0</v>
      </c>
      <c r="BJ2637" s="18" t="s">
        <v>83</v>
      </c>
      <c r="BK2637" s="204">
        <f>ROUND(I2637*H2637,2)</f>
        <v>0</v>
      </c>
      <c r="BL2637" s="18" t="s">
        <v>309</v>
      </c>
      <c r="BM2637" s="203" t="s">
        <v>2287</v>
      </c>
    </row>
    <row r="2638" spans="1:65" s="2" customFormat="1" ht="11.25">
      <c r="A2638" s="35"/>
      <c r="B2638" s="36"/>
      <c r="C2638" s="37"/>
      <c r="D2638" s="227" t="s">
        <v>193</v>
      </c>
      <c r="E2638" s="37"/>
      <c r="F2638" s="228" t="s">
        <v>2288</v>
      </c>
      <c r="G2638" s="37"/>
      <c r="H2638" s="37"/>
      <c r="I2638" s="229"/>
      <c r="J2638" s="37"/>
      <c r="K2638" s="37"/>
      <c r="L2638" s="40"/>
      <c r="M2638" s="230"/>
      <c r="N2638" s="231"/>
      <c r="O2638" s="72"/>
      <c r="P2638" s="72"/>
      <c r="Q2638" s="72"/>
      <c r="R2638" s="72"/>
      <c r="S2638" s="72"/>
      <c r="T2638" s="73"/>
      <c r="U2638" s="35"/>
      <c r="V2638" s="35"/>
      <c r="W2638" s="35"/>
      <c r="X2638" s="35"/>
      <c r="Y2638" s="35"/>
      <c r="Z2638" s="35"/>
      <c r="AA2638" s="35"/>
      <c r="AB2638" s="35"/>
      <c r="AC2638" s="35"/>
      <c r="AD2638" s="35"/>
      <c r="AE2638" s="35"/>
      <c r="AT2638" s="18" t="s">
        <v>193</v>
      </c>
      <c r="AU2638" s="18" t="s">
        <v>85</v>
      </c>
    </row>
    <row r="2639" spans="1:65" s="13" customFormat="1" ht="22.5">
      <c r="B2639" s="205"/>
      <c r="C2639" s="206"/>
      <c r="D2639" s="207" t="s">
        <v>184</v>
      </c>
      <c r="E2639" s="208" t="s">
        <v>1</v>
      </c>
      <c r="F2639" s="209" t="s">
        <v>1237</v>
      </c>
      <c r="G2639" s="206"/>
      <c r="H2639" s="208" t="s">
        <v>1</v>
      </c>
      <c r="I2639" s="210"/>
      <c r="J2639" s="206"/>
      <c r="K2639" s="206"/>
      <c r="L2639" s="211"/>
      <c r="M2639" s="212"/>
      <c r="N2639" s="213"/>
      <c r="O2639" s="213"/>
      <c r="P2639" s="213"/>
      <c r="Q2639" s="213"/>
      <c r="R2639" s="213"/>
      <c r="S2639" s="213"/>
      <c r="T2639" s="214"/>
      <c r="AT2639" s="215" t="s">
        <v>184</v>
      </c>
      <c r="AU2639" s="215" t="s">
        <v>85</v>
      </c>
      <c r="AV2639" s="13" t="s">
        <v>83</v>
      </c>
      <c r="AW2639" s="13" t="s">
        <v>34</v>
      </c>
      <c r="AX2639" s="13" t="s">
        <v>76</v>
      </c>
      <c r="AY2639" s="215" t="s">
        <v>175</v>
      </c>
    </row>
    <row r="2640" spans="1:65" s="13" customFormat="1" ht="11.25">
      <c r="B2640" s="205"/>
      <c r="C2640" s="206"/>
      <c r="D2640" s="207" t="s">
        <v>184</v>
      </c>
      <c r="E2640" s="208" t="s">
        <v>1</v>
      </c>
      <c r="F2640" s="209" t="s">
        <v>1272</v>
      </c>
      <c r="G2640" s="206"/>
      <c r="H2640" s="208" t="s">
        <v>1</v>
      </c>
      <c r="I2640" s="210"/>
      <c r="J2640" s="206"/>
      <c r="K2640" s="206"/>
      <c r="L2640" s="211"/>
      <c r="M2640" s="212"/>
      <c r="N2640" s="213"/>
      <c r="O2640" s="213"/>
      <c r="P2640" s="213"/>
      <c r="Q2640" s="213"/>
      <c r="R2640" s="213"/>
      <c r="S2640" s="213"/>
      <c r="T2640" s="214"/>
      <c r="AT2640" s="215" t="s">
        <v>184</v>
      </c>
      <c r="AU2640" s="215" t="s">
        <v>85</v>
      </c>
      <c r="AV2640" s="13" t="s">
        <v>83</v>
      </c>
      <c r="AW2640" s="13" t="s">
        <v>34</v>
      </c>
      <c r="AX2640" s="13" t="s">
        <v>76</v>
      </c>
      <c r="AY2640" s="215" t="s">
        <v>175</v>
      </c>
    </row>
    <row r="2641" spans="1:65" s="13" customFormat="1" ht="11.25">
      <c r="B2641" s="205"/>
      <c r="C2641" s="206"/>
      <c r="D2641" s="207" t="s">
        <v>184</v>
      </c>
      <c r="E2641" s="208" t="s">
        <v>1</v>
      </c>
      <c r="F2641" s="209" t="s">
        <v>187</v>
      </c>
      <c r="G2641" s="206"/>
      <c r="H2641" s="208" t="s">
        <v>1</v>
      </c>
      <c r="I2641" s="210"/>
      <c r="J2641" s="206"/>
      <c r="K2641" s="206"/>
      <c r="L2641" s="211"/>
      <c r="M2641" s="212"/>
      <c r="N2641" s="213"/>
      <c r="O2641" s="213"/>
      <c r="P2641" s="213"/>
      <c r="Q2641" s="213"/>
      <c r="R2641" s="213"/>
      <c r="S2641" s="213"/>
      <c r="T2641" s="214"/>
      <c r="AT2641" s="215" t="s">
        <v>184</v>
      </c>
      <c r="AU2641" s="215" t="s">
        <v>85</v>
      </c>
      <c r="AV2641" s="13" t="s">
        <v>83</v>
      </c>
      <c r="AW2641" s="13" t="s">
        <v>34</v>
      </c>
      <c r="AX2641" s="13" t="s">
        <v>76</v>
      </c>
      <c r="AY2641" s="215" t="s">
        <v>175</v>
      </c>
    </row>
    <row r="2642" spans="1:65" s="14" customFormat="1" ht="11.25">
      <c r="B2642" s="216"/>
      <c r="C2642" s="217"/>
      <c r="D2642" s="207" t="s">
        <v>184</v>
      </c>
      <c r="E2642" s="218" t="s">
        <v>1</v>
      </c>
      <c r="F2642" s="219" t="s">
        <v>2289</v>
      </c>
      <c r="G2642" s="217"/>
      <c r="H2642" s="220">
        <v>407.95</v>
      </c>
      <c r="I2642" s="221"/>
      <c r="J2642" s="217"/>
      <c r="K2642" s="217"/>
      <c r="L2642" s="222"/>
      <c r="M2642" s="223"/>
      <c r="N2642" s="224"/>
      <c r="O2642" s="224"/>
      <c r="P2642" s="224"/>
      <c r="Q2642" s="224"/>
      <c r="R2642" s="224"/>
      <c r="S2642" s="224"/>
      <c r="T2642" s="225"/>
      <c r="AT2642" s="226" t="s">
        <v>184</v>
      </c>
      <c r="AU2642" s="226" t="s">
        <v>85</v>
      </c>
      <c r="AV2642" s="14" t="s">
        <v>85</v>
      </c>
      <c r="AW2642" s="14" t="s">
        <v>34</v>
      </c>
      <c r="AX2642" s="14" t="s">
        <v>76</v>
      </c>
      <c r="AY2642" s="226" t="s">
        <v>175</v>
      </c>
    </row>
    <row r="2643" spans="1:65" s="16" customFormat="1" ht="11.25">
      <c r="B2643" s="243"/>
      <c r="C2643" s="244"/>
      <c r="D2643" s="207" t="s">
        <v>184</v>
      </c>
      <c r="E2643" s="245" t="s">
        <v>1</v>
      </c>
      <c r="F2643" s="246" t="s">
        <v>291</v>
      </c>
      <c r="G2643" s="244"/>
      <c r="H2643" s="247">
        <v>407.95</v>
      </c>
      <c r="I2643" s="248"/>
      <c r="J2643" s="244"/>
      <c r="K2643" s="244"/>
      <c r="L2643" s="249"/>
      <c r="M2643" s="250"/>
      <c r="N2643" s="251"/>
      <c r="O2643" s="251"/>
      <c r="P2643" s="251"/>
      <c r="Q2643" s="251"/>
      <c r="R2643" s="251"/>
      <c r="S2643" s="251"/>
      <c r="T2643" s="252"/>
      <c r="AT2643" s="253" t="s">
        <v>184</v>
      </c>
      <c r="AU2643" s="253" t="s">
        <v>85</v>
      </c>
      <c r="AV2643" s="16" t="s">
        <v>182</v>
      </c>
      <c r="AW2643" s="16" t="s">
        <v>34</v>
      </c>
      <c r="AX2643" s="16" t="s">
        <v>83</v>
      </c>
      <c r="AY2643" s="253" t="s">
        <v>175</v>
      </c>
    </row>
    <row r="2644" spans="1:65" s="14" customFormat="1" ht="11.25">
      <c r="B2644" s="216"/>
      <c r="C2644" s="217"/>
      <c r="D2644" s="207" t="s">
        <v>184</v>
      </c>
      <c r="E2644" s="217"/>
      <c r="F2644" s="219" t="s">
        <v>2290</v>
      </c>
      <c r="G2644" s="217"/>
      <c r="H2644" s="220">
        <v>203.97499999999999</v>
      </c>
      <c r="I2644" s="221"/>
      <c r="J2644" s="217"/>
      <c r="K2644" s="217"/>
      <c r="L2644" s="222"/>
      <c r="M2644" s="223"/>
      <c r="N2644" s="224"/>
      <c r="O2644" s="224"/>
      <c r="P2644" s="224"/>
      <c r="Q2644" s="224"/>
      <c r="R2644" s="224"/>
      <c r="S2644" s="224"/>
      <c r="T2644" s="225"/>
      <c r="AT2644" s="226" t="s">
        <v>184</v>
      </c>
      <c r="AU2644" s="226" t="s">
        <v>85</v>
      </c>
      <c r="AV2644" s="14" t="s">
        <v>85</v>
      </c>
      <c r="AW2644" s="14" t="s">
        <v>4</v>
      </c>
      <c r="AX2644" s="14" t="s">
        <v>83</v>
      </c>
      <c r="AY2644" s="226" t="s">
        <v>175</v>
      </c>
    </row>
    <row r="2645" spans="1:65" s="2" customFormat="1" ht="16.5" customHeight="1">
      <c r="A2645" s="35"/>
      <c r="B2645" s="36"/>
      <c r="C2645" s="254" t="s">
        <v>2291</v>
      </c>
      <c r="D2645" s="254" t="s">
        <v>539</v>
      </c>
      <c r="E2645" s="255" t="s">
        <v>2292</v>
      </c>
      <c r="F2645" s="256" t="s">
        <v>2293</v>
      </c>
      <c r="G2645" s="257" t="s">
        <v>242</v>
      </c>
      <c r="H2645" s="258">
        <v>469.14299999999997</v>
      </c>
      <c r="I2645" s="259"/>
      <c r="J2645" s="260">
        <f>ROUND(I2645*H2645,2)</f>
        <v>0</v>
      </c>
      <c r="K2645" s="256" t="s">
        <v>224</v>
      </c>
      <c r="L2645" s="261"/>
      <c r="M2645" s="262" t="s">
        <v>1</v>
      </c>
      <c r="N2645" s="263" t="s">
        <v>41</v>
      </c>
      <c r="O2645" s="72"/>
      <c r="P2645" s="201">
        <f>O2645*H2645</f>
        <v>0</v>
      </c>
      <c r="Q2645" s="201">
        <v>2.0000000000000002E-5</v>
      </c>
      <c r="R2645" s="201">
        <f>Q2645*H2645</f>
        <v>9.3828599999999998E-3</v>
      </c>
      <c r="S2645" s="201">
        <v>0</v>
      </c>
      <c r="T2645" s="202">
        <f>S2645*H2645</f>
        <v>0</v>
      </c>
      <c r="U2645" s="35"/>
      <c r="V2645" s="35"/>
      <c r="W2645" s="35"/>
      <c r="X2645" s="35"/>
      <c r="Y2645" s="35"/>
      <c r="Z2645" s="35"/>
      <c r="AA2645" s="35"/>
      <c r="AB2645" s="35"/>
      <c r="AC2645" s="35"/>
      <c r="AD2645" s="35"/>
      <c r="AE2645" s="35"/>
      <c r="AR2645" s="203" t="s">
        <v>532</v>
      </c>
      <c r="AT2645" s="203" t="s">
        <v>539</v>
      </c>
      <c r="AU2645" s="203" t="s">
        <v>85</v>
      </c>
      <c r="AY2645" s="18" t="s">
        <v>175</v>
      </c>
      <c r="BE2645" s="204">
        <f>IF(N2645="základní",J2645,0)</f>
        <v>0</v>
      </c>
      <c r="BF2645" s="204">
        <f>IF(N2645="snížená",J2645,0)</f>
        <v>0</v>
      </c>
      <c r="BG2645" s="204">
        <f>IF(N2645="zákl. přenesená",J2645,0)</f>
        <v>0</v>
      </c>
      <c r="BH2645" s="204">
        <f>IF(N2645="sníž. přenesená",J2645,0)</f>
        <v>0</v>
      </c>
      <c r="BI2645" s="204">
        <f>IF(N2645="nulová",J2645,0)</f>
        <v>0</v>
      </c>
      <c r="BJ2645" s="18" t="s">
        <v>83</v>
      </c>
      <c r="BK2645" s="204">
        <f>ROUND(I2645*H2645,2)</f>
        <v>0</v>
      </c>
      <c r="BL2645" s="18" t="s">
        <v>309</v>
      </c>
      <c r="BM2645" s="203" t="s">
        <v>2294</v>
      </c>
    </row>
    <row r="2646" spans="1:65" s="14" customFormat="1" ht="11.25">
      <c r="B2646" s="216"/>
      <c r="C2646" s="217"/>
      <c r="D2646" s="207" t="s">
        <v>184</v>
      </c>
      <c r="E2646" s="217"/>
      <c r="F2646" s="219" t="s">
        <v>2295</v>
      </c>
      <c r="G2646" s="217"/>
      <c r="H2646" s="220">
        <v>469.14299999999997</v>
      </c>
      <c r="I2646" s="221"/>
      <c r="J2646" s="217"/>
      <c r="K2646" s="217"/>
      <c r="L2646" s="222"/>
      <c r="M2646" s="223"/>
      <c r="N2646" s="224"/>
      <c r="O2646" s="224"/>
      <c r="P2646" s="224"/>
      <c r="Q2646" s="224"/>
      <c r="R2646" s="224"/>
      <c r="S2646" s="224"/>
      <c r="T2646" s="225"/>
      <c r="AT2646" s="226" t="s">
        <v>184</v>
      </c>
      <c r="AU2646" s="226" t="s">
        <v>85</v>
      </c>
      <c r="AV2646" s="14" t="s">
        <v>85</v>
      </c>
      <c r="AW2646" s="14" t="s">
        <v>4</v>
      </c>
      <c r="AX2646" s="14" t="s">
        <v>83</v>
      </c>
      <c r="AY2646" s="226" t="s">
        <v>175</v>
      </c>
    </row>
    <row r="2647" spans="1:65" s="2" customFormat="1" ht="16.5" customHeight="1">
      <c r="A2647" s="35"/>
      <c r="B2647" s="36"/>
      <c r="C2647" s="254" t="s">
        <v>2296</v>
      </c>
      <c r="D2647" s="254" t="s">
        <v>539</v>
      </c>
      <c r="E2647" s="255" t="s">
        <v>2297</v>
      </c>
      <c r="F2647" s="256" t="s">
        <v>2298</v>
      </c>
      <c r="G2647" s="257" t="s">
        <v>251</v>
      </c>
      <c r="H2647" s="258">
        <v>346.75799999999998</v>
      </c>
      <c r="I2647" s="259"/>
      <c r="J2647" s="260">
        <f>ROUND(I2647*H2647,2)</f>
        <v>0</v>
      </c>
      <c r="K2647" s="256" t="s">
        <v>224</v>
      </c>
      <c r="L2647" s="261"/>
      <c r="M2647" s="262" t="s">
        <v>1</v>
      </c>
      <c r="N2647" s="263" t="s">
        <v>41</v>
      </c>
      <c r="O2647" s="72"/>
      <c r="P2647" s="201">
        <f>O2647*H2647</f>
        <v>0</v>
      </c>
      <c r="Q2647" s="201">
        <v>1.0000000000000001E-5</v>
      </c>
      <c r="R2647" s="201">
        <f>Q2647*H2647</f>
        <v>3.4675800000000001E-3</v>
      </c>
      <c r="S2647" s="201">
        <v>0</v>
      </c>
      <c r="T2647" s="202">
        <f>S2647*H2647</f>
        <v>0</v>
      </c>
      <c r="U2647" s="35"/>
      <c r="V2647" s="35"/>
      <c r="W2647" s="35"/>
      <c r="X2647" s="35"/>
      <c r="Y2647" s="35"/>
      <c r="Z2647" s="35"/>
      <c r="AA2647" s="35"/>
      <c r="AB2647" s="35"/>
      <c r="AC2647" s="35"/>
      <c r="AD2647" s="35"/>
      <c r="AE2647" s="35"/>
      <c r="AR2647" s="203" t="s">
        <v>532</v>
      </c>
      <c r="AT2647" s="203" t="s">
        <v>539</v>
      </c>
      <c r="AU2647" s="203" t="s">
        <v>85</v>
      </c>
      <c r="AY2647" s="18" t="s">
        <v>175</v>
      </c>
      <c r="BE2647" s="204">
        <f>IF(N2647="základní",J2647,0)</f>
        <v>0</v>
      </c>
      <c r="BF2647" s="204">
        <f>IF(N2647="snížená",J2647,0)</f>
        <v>0</v>
      </c>
      <c r="BG2647" s="204">
        <f>IF(N2647="zákl. přenesená",J2647,0)</f>
        <v>0</v>
      </c>
      <c r="BH2647" s="204">
        <f>IF(N2647="sníž. přenesená",J2647,0)</f>
        <v>0</v>
      </c>
      <c r="BI2647" s="204">
        <f>IF(N2647="nulová",J2647,0)</f>
        <v>0</v>
      </c>
      <c r="BJ2647" s="18" t="s">
        <v>83</v>
      </c>
      <c r="BK2647" s="204">
        <f>ROUND(I2647*H2647,2)</f>
        <v>0</v>
      </c>
      <c r="BL2647" s="18" t="s">
        <v>309</v>
      </c>
      <c r="BM2647" s="203" t="s">
        <v>2299</v>
      </c>
    </row>
    <row r="2648" spans="1:65" s="14" customFormat="1" ht="11.25">
      <c r="B2648" s="216"/>
      <c r="C2648" s="217"/>
      <c r="D2648" s="207" t="s">
        <v>184</v>
      </c>
      <c r="E2648" s="217"/>
      <c r="F2648" s="219" t="s">
        <v>2300</v>
      </c>
      <c r="G2648" s="217"/>
      <c r="H2648" s="220">
        <v>346.75799999999998</v>
      </c>
      <c r="I2648" s="221"/>
      <c r="J2648" s="217"/>
      <c r="K2648" s="217"/>
      <c r="L2648" s="222"/>
      <c r="M2648" s="223"/>
      <c r="N2648" s="224"/>
      <c r="O2648" s="224"/>
      <c r="P2648" s="224"/>
      <c r="Q2648" s="224"/>
      <c r="R2648" s="224"/>
      <c r="S2648" s="224"/>
      <c r="T2648" s="225"/>
      <c r="AT2648" s="226" t="s">
        <v>184</v>
      </c>
      <c r="AU2648" s="226" t="s">
        <v>85</v>
      </c>
      <c r="AV2648" s="14" t="s">
        <v>85</v>
      </c>
      <c r="AW2648" s="14" t="s">
        <v>4</v>
      </c>
      <c r="AX2648" s="14" t="s">
        <v>83</v>
      </c>
      <c r="AY2648" s="226" t="s">
        <v>175</v>
      </c>
    </row>
    <row r="2649" spans="1:65" s="2" customFormat="1" ht="21.75" customHeight="1">
      <c r="A2649" s="35"/>
      <c r="B2649" s="36"/>
      <c r="C2649" s="192" t="s">
        <v>2301</v>
      </c>
      <c r="D2649" s="192" t="s">
        <v>178</v>
      </c>
      <c r="E2649" s="193" t="s">
        <v>2302</v>
      </c>
      <c r="F2649" s="194" t="s">
        <v>2303</v>
      </c>
      <c r="G2649" s="195" t="s">
        <v>242</v>
      </c>
      <c r="H2649" s="196">
        <v>126.589</v>
      </c>
      <c r="I2649" s="197"/>
      <c r="J2649" s="198">
        <f>ROUND(I2649*H2649,2)</f>
        <v>0</v>
      </c>
      <c r="K2649" s="194" t="s">
        <v>2277</v>
      </c>
      <c r="L2649" s="40"/>
      <c r="M2649" s="199" t="s">
        <v>1</v>
      </c>
      <c r="N2649" s="200" t="s">
        <v>41</v>
      </c>
      <c r="O2649" s="72"/>
      <c r="P2649" s="201">
        <f>O2649*H2649</f>
        <v>0</v>
      </c>
      <c r="Q2649" s="201">
        <v>0</v>
      </c>
      <c r="R2649" s="201">
        <f>Q2649*H2649</f>
        <v>0</v>
      </c>
      <c r="S2649" s="201">
        <v>0</v>
      </c>
      <c r="T2649" s="202">
        <f>S2649*H2649</f>
        <v>0</v>
      </c>
      <c r="U2649" s="35"/>
      <c r="V2649" s="35"/>
      <c r="W2649" s="35"/>
      <c r="X2649" s="35"/>
      <c r="Y2649" s="35"/>
      <c r="Z2649" s="35"/>
      <c r="AA2649" s="35"/>
      <c r="AB2649" s="35"/>
      <c r="AC2649" s="35"/>
      <c r="AD2649" s="35"/>
      <c r="AE2649" s="35"/>
      <c r="AR2649" s="203" t="s">
        <v>309</v>
      </c>
      <c r="AT2649" s="203" t="s">
        <v>178</v>
      </c>
      <c r="AU2649" s="203" t="s">
        <v>85</v>
      </c>
      <c r="AY2649" s="18" t="s">
        <v>175</v>
      </c>
      <c r="BE2649" s="204">
        <f>IF(N2649="základní",J2649,0)</f>
        <v>0</v>
      </c>
      <c r="BF2649" s="204">
        <f>IF(N2649="snížená",J2649,0)</f>
        <v>0</v>
      </c>
      <c r="BG2649" s="204">
        <f>IF(N2649="zákl. přenesená",J2649,0)</f>
        <v>0</v>
      </c>
      <c r="BH2649" s="204">
        <f>IF(N2649="sníž. přenesená",J2649,0)</f>
        <v>0</v>
      </c>
      <c r="BI2649" s="204">
        <f>IF(N2649="nulová",J2649,0)</f>
        <v>0</v>
      </c>
      <c r="BJ2649" s="18" t="s">
        <v>83</v>
      </c>
      <c r="BK2649" s="204">
        <f>ROUND(I2649*H2649,2)</f>
        <v>0</v>
      </c>
      <c r="BL2649" s="18" t="s">
        <v>309</v>
      </c>
      <c r="BM2649" s="203" t="s">
        <v>2304</v>
      </c>
    </row>
    <row r="2650" spans="1:65" s="2" customFormat="1" ht="11.25">
      <c r="A2650" s="35"/>
      <c r="B2650" s="36"/>
      <c r="C2650" s="37"/>
      <c r="D2650" s="227" t="s">
        <v>193</v>
      </c>
      <c r="E2650" s="37"/>
      <c r="F2650" s="228" t="s">
        <v>2305</v>
      </c>
      <c r="G2650" s="37"/>
      <c r="H2650" s="37"/>
      <c r="I2650" s="229"/>
      <c r="J2650" s="37"/>
      <c r="K2650" s="37"/>
      <c r="L2650" s="40"/>
      <c r="M2650" s="230"/>
      <c r="N2650" s="231"/>
      <c r="O2650" s="72"/>
      <c r="P2650" s="72"/>
      <c r="Q2650" s="72"/>
      <c r="R2650" s="72"/>
      <c r="S2650" s="72"/>
      <c r="T2650" s="73"/>
      <c r="U2650" s="35"/>
      <c r="V2650" s="35"/>
      <c r="W2650" s="35"/>
      <c r="X2650" s="35"/>
      <c r="Y2650" s="35"/>
      <c r="Z2650" s="35"/>
      <c r="AA2650" s="35"/>
      <c r="AB2650" s="35"/>
      <c r="AC2650" s="35"/>
      <c r="AD2650" s="35"/>
      <c r="AE2650" s="35"/>
      <c r="AT2650" s="18" t="s">
        <v>193</v>
      </c>
      <c r="AU2650" s="18" t="s">
        <v>85</v>
      </c>
    </row>
    <row r="2651" spans="1:65" s="13" customFormat="1" ht="22.5">
      <c r="B2651" s="205"/>
      <c r="C2651" s="206"/>
      <c r="D2651" s="207" t="s">
        <v>184</v>
      </c>
      <c r="E2651" s="208" t="s">
        <v>1</v>
      </c>
      <c r="F2651" s="209" t="s">
        <v>1237</v>
      </c>
      <c r="G2651" s="206"/>
      <c r="H2651" s="208" t="s">
        <v>1</v>
      </c>
      <c r="I2651" s="210"/>
      <c r="J2651" s="206"/>
      <c r="K2651" s="206"/>
      <c r="L2651" s="211"/>
      <c r="M2651" s="212"/>
      <c r="N2651" s="213"/>
      <c r="O2651" s="213"/>
      <c r="P2651" s="213"/>
      <c r="Q2651" s="213"/>
      <c r="R2651" s="213"/>
      <c r="S2651" s="213"/>
      <c r="T2651" s="214"/>
      <c r="AT2651" s="215" t="s">
        <v>184</v>
      </c>
      <c r="AU2651" s="215" t="s">
        <v>85</v>
      </c>
      <c r="AV2651" s="13" t="s">
        <v>83</v>
      </c>
      <c r="AW2651" s="13" t="s">
        <v>34</v>
      </c>
      <c r="AX2651" s="13" t="s">
        <v>76</v>
      </c>
      <c r="AY2651" s="215" t="s">
        <v>175</v>
      </c>
    </row>
    <row r="2652" spans="1:65" s="13" customFormat="1" ht="11.25">
      <c r="B2652" s="205"/>
      <c r="C2652" s="206"/>
      <c r="D2652" s="207" t="s">
        <v>184</v>
      </c>
      <c r="E2652" s="208" t="s">
        <v>1</v>
      </c>
      <c r="F2652" s="209" t="s">
        <v>1272</v>
      </c>
      <c r="G2652" s="206"/>
      <c r="H2652" s="208" t="s">
        <v>1</v>
      </c>
      <c r="I2652" s="210"/>
      <c r="J2652" s="206"/>
      <c r="K2652" s="206"/>
      <c r="L2652" s="211"/>
      <c r="M2652" s="212"/>
      <c r="N2652" s="213"/>
      <c r="O2652" s="213"/>
      <c r="P2652" s="213"/>
      <c r="Q2652" s="213"/>
      <c r="R2652" s="213"/>
      <c r="S2652" s="213"/>
      <c r="T2652" s="214"/>
      <c r="AT2652" s="215" t="s">
        <v>184</v>
      </c>
      <c r="AU2652" s="215" t="s">
        <v>85</v>
      </c>
      <c r="AV2652" s="13" t="s">
        <v>83</v>
      </c>
      <c r="AW2652" s="13" t="s">
        <v>34</v>
      </c>
      <c r="AX2652" s="13" t="s">
        <v>76</v>
      </c>
      <c r="AY2652" s="215" t="s">
        <v>175</v>
      </c>
    </row>
    <row r="2653" spans="1:65" s="13" customFormat="1" ht="11.25">
      <c r="B2653" s="205"/>
      <c r="C2653" s="206"/>
      <c r="D2653" s="207" t="s">
        <v>184</v>
      </c>
      <c r="E2653" s="208" t="s">
        <v>1</v>
      </c>
      <c r="F2653" s="209" t="s">
        <v>187</v>
      </c>
      <c r="G2653" s="206"/>
      <c r="H2653" s="208" t="s">
        <v>1</v>
      </c>
      <c r="I2653" s="210"/>
      <c r="J2653" s="206"/>
      <c r="K2653" s="206"/>
      <c r="L2653" s="211"/>
      <c r="M2653" s="212"/>
      <c r="N2653" s="213"/>
      <c r="O2653" s="213"/>
      <c r="P2653" s="213"/>
      <c r="Q2653" s="213"/>
      <c r="R2653" s="213"/>
      <c r="S2653" s="213"/>
      <c r="T2653" s="214"/>
      <c r="AT2653" s="215" t="s">
        <v>184</v>
      </c>
      <c r="AU2653" s="215" t="s">
        <v>85</v>
      </c>
      <c r="AV2653" s="13" t="s">
        <v>83</v>
      </c>
      <c r="AW2653" s="13" t="s">
        <v>34</v>
      </c>
      <c r="AX2653" s="13" t="s">
        <v>76</v>
      </c>
      <c r="AY2653" s="215" t="s">
        <v>175</v>
      </c>
    </row>
    <row r="2654" spans="1:65" s="14" customFormat="1" ht="22.5">
      <c r="B2654" s="216"/>
      <c r="C2654" s="217"/>
      <c r="D2654" s="207" t="s">
        <v>184</v>
      </c>
      <c r="E2654" s="218" t="s">
        <v>1</v>
      </c>
      <c r="F2654" s="219" t="s">
        <v>2306</v>
      </c>
      <c r="G2654" s="217"/>
      <c r="H2654" s="220">
        <v>126.58920000000001</v>
      </c>
      <c r="I2654" s="221"/>
      <c r="J2654" s="217"/>
      <c r="K2654" s="217"/>
      <c r="L2654" s="222"/>
      <c r="M2654" s="223"/>
      <c r="N2654" s="224"/>
      <c r="O2654" s="224"/>
      <c r="P2654" s="224"/>
      <c r="Q2654" s="224"/>
      <c r="R2654" s="224"/>
      <c r="S2654" s="224"/>
      <c r="T2654" s="225"/>
      <c r="AT2654" s="226" t="s">
        <v>184</v>
      </c>
      <c r="AU2654" s="226" t="s">
        <v>85</v>
      </c>
      <c r="AV2654" s="14" t="s">
        <v>85</v>
      </c>
      <c r="AW2654" s="14" t="s">
        <v>34</v>
      </c>
      <c r="AX2654" s="14" t="s">
        <v>76</v>
      </c>
      <c r="AY2654" s="226" t="s">
        <v>175</v>
      </c>
    </row>
    <row r="2655" spans="1:65" s="16" customFormat="1" ht="11.25">
      <c r="B2655" s="243"/>
      <c r="C2655" s="244"/>
      <c r="D2655" s="207" t="s">
        <v>184</v>
      </c>
      <c r="E2655" s="245" t="s">
        <v>1</v>
      </c>
      <c r="F2655" s="246" t="s">
        <v>291</v>
      </c>
      <c r="G2655" s="244"/>
      <c r="H2655" s="247">
        <v>126.58920000000001</v>
      </c>
      <c r="I2655" s="248"/>
      <c r="J2655" s="244"/>
      <c r="K2655" s="244"/>
      <c r="L2655" s="249"/>
      <c r="M2655" s="250"/>
      <c r="N2655" s="251"/>
      <c r="O2655" s="251"/>
      <c r="P2655" s="251"/>
      <c r="Q2655" s="251"/>
      <c r="R2655" s="251"/>
      <c r="S2655" s="251"/>
      <c r="T2655" s="252"/>
      <c r="AT2655" s="253" t="s">
        <v>184</v>
      </c>
      <c r="AU2655" s="253" t="s">
        <v>85</v>
      </c>
      <c r="AV2655" s="16" t="s">
        <v>182</v>
      </c>
      <c r="AW2655" s="16" t="s">
        <v>34</v>
      </c>
      <c r="AX2655" s="16" t="s">
        <v>83</v>
      </c>
      <c r="AY2655" s="253" t="s">
        <v>175</v>
      </c>
    </row>
    <row r="2656" spans="1:65" s="2" customFormat="1" ht="16.5" customHeight="1">
      <c r="A2656" s="35"/>
      <c r="B2656" s="36"/>
      <c r="C2656" s="254" t="s">
        <v>2307</v>
      </c>
      <c r="D2656" s="254" t="s">
        <v>539</v>
      </c>
      <c r="E2656" s="255" t="s">
        <v>2308</v>
      </c>
      <c r="F2656" s="256" t="s">
        <v>2293</v>
      </c>
      <c r="G2656" s="257" t="s">
        <v>242</v>
      </c>
      <c r="H2656" s="258">
        <v>145.578</v>
      </c>
      <c r="I2656" s="259"/>
      <c r="J2656" s="260">
        <f>ROUND(I2656*H2656,2)</f>
        <v>0</v>
      </c>
      <c r="K2656" s="256" t="s">
        <v>2277</v>
      </c>
      <c r="L2656" s="261"/>
      <c r="M2656" s="262" t="s">
        <v>1</v>
      </c>
      <c r="N2656" s="263" t="s">
        <v>41</v>
      </c>
      <c r="O2656" s="72"/>
      <c r="P2656" s="201">
        <f>O2656*H2656</f>
        <v>0</v>
      </c>
      <c r="Q2656" s="201">
        <v>0</v>
      </c>
      <c r="R2656" s="201">
        <f>Q2656*H2656</f>
        <v>0</v>
      </c>
      <c r="S2656" s="201">
        <v>0</v>
      </c>
      <c r="T2656" s="202">
        <f>S2656*H2656</f>
        <v>0</v>
      </c>
      <c r="U2656" s="35"/>
      <c r="V2656" s="35"/>
      <c r="W2656" s="35"/>
      <c r="X2656" s="35"/>
      <c r="Y2656" s="35"/>
      <c r="Z2656" s="35"/>
      <c r="AA2656" s="35"/>
      <c r="AB2656" s="35"/>
      <c r="AC2656" s="35"/>
      <c r="AD2656" s="35"/>
      <c r="AE2656" s="35"/>
      <c r="AR2656" s="203" t="s">
        <v>532</v>
      </c>
      <c r="AT2656" s="203" t="s">
        <v>539</v>
      </c>
      <c r="AU2656" s="203" t="s">
        <v>85</v>
      </c>
      <c r="AY2656" s="18" t="s">
        <v>175</v>
      </c>
      <c r="BE2656" s="204">
        <f>IF(N2656="základní",J2656,0)</f>
        <v>0</v>
      </c>
      <c r="BF2656" s="204">
        <f>IF(N2656="snížená",J2656,0)</f>
        <v>0</v>
      </c>
      <c r="BG2656" s="204">
        <f>IF(N2656="zákl. přenesená",J2656,0)</f>
        <v>0</v>
      </c>
      <c r="BH2656" s="204">
        <f>IF(N2656="sníž. přenesená",J2656,0)</f>
        <v>0</v>
      </c>
      <c r="BI2656" s="204">
        <f>IF(N2656="nulová",J2656,0)</f>
        <v>0</v>
      </c>
      <c r="BJ2656" s="18" t="s">
        <v>83</v>
      </c>
      <c r="BK2656" s="204">
        <f>ROUND(I2656*H2656,2)</f>
        <v>0</v>
      </c>
      <c r="BL2656" s="18" t="s">
        <v>309</v>
      </c>
      <c r="BM2656" s="203" t="s">
        <v>2309</v>
      </c>
    </row>
    <row r="2657" spans="1:65" s="14" customFormat="1" ht="11.25">
      <c r="B2657" s="216"/>
      <c r="C2657" s="217"/>
      <c r="D2657" s="207" t="s">
        <v>184</v>
      </c>
      <c r="E2657" s="217"/>
      <c r="F2657" s="219" t="s">
        <v>2310</v>
      </c>
      <c r="G2657" s="217"/>
      <c r="H2657" s="220">
        <v>145.578</v>
      </c>
      <c r="I2657" s="221"/>
      <c r="J2657" s="217"/>
      <c r="K2657" s="217"/>
      <c r="L2657" s="222"/>
      <c r="M2657" s="223"/>
      <c r="N2657" s="224"/>
      <c r="O2657" s="224"/>
      <c r="P2657" s="224"/>
      <c r="Q2657" s="224"/>
      <c r="R2657" s="224"/>
      <c r="S2657" s="224"/>
      <c r="T2657" s="225"/>
      <c r="AT2657" s="226" t="s">
        <v>184</v>
      </c>
      <c r="AU2657" s="226" t="s">
        <v>85</v>
      </c>
      <c r="AV2657" s="14" t="s">
        <v>85</v>
      </c>
      <c r="AW2657" s="14" t="s">
        <v>4</v>
      </c>
      <c r="AX2657" s="14" t="s">
        <v>83</v>
      </c>
      <c r="AY2657" s="226" t="s">
        <v>175</v>
      </c>
    </row>
    <row r="2658" spans="1:65" s="2" customFormat="1" ht="21.75" customHeight="1">
      <c r="A2658" s="35"/>
      <c r="B2658" s="36"/>
      <c r="C2658" s="254" t="s">
        <v>2311</v>
      </c>
      <c r="D2658" s="254" t="s">
        <v>539</v>
      </c>
      <c r="E2658" s="255" t="s">
        <v>2312</v>
      </c>
      <c r="F2658" s="256" t="s">
        <v>2313</v>
      </c>
      <c r="G2658" s="257" t="s">
        <v>251</v>
      </c>
      <c r="H2658" s="258">
        <v>150</v>
      </c>
      <c r="I2658" s="259"/>
      <c r="J2658" s="260">
        <f>ROUND(I2658*H2658,2)</f>
        <v>0</v>
      </c>
      <c r="K2658" s="256" t="s">
        <v>224</v>
      </c>
      <c r="L2658" s="261"/>
      <c r="M2658" s="262" t="s">
        <v>1</v>
      </c>
      <c r="N2658" s="263" t="s">
        <v>41</v>
      </c>
      <c r="O2658" s="72"/>
      <c r="P2658" s="201">
        <f>O2658*H2658</f>
        <v>0</v>
      </c>
      <c r="Q2658" s="201">
        <v>0</v>
      </c>
      <c r="R2658" s="201">
        <f>Q2658*H2658</f>
        <v>0</v>
      </c>
      <c r="S2658" s="201">
        <v>0</v>
      </c>
      <c r="T2658" s="202">
        <f>S2658*H2658</f>
        <v>0</v>
      </c>
      <c r="U2658" s="35"/>
      <c r="V2658" s="35"/>
      <c r="W2658" s="35"/>
      <c r="X2658" s="35"/>
      <c r="Y2658" s="35"/>
      <c r="Z2658" s="35"/>
      <c r="AA2658" s="35"/>
      <c r="AB2658" s="35"/>
      <c r="AC2658" s="35"/>
      <c r="AD2658" s="35"/>
      <c r="AE2658" s="35"/>
      <c r="AR2658" s="203" t="s">
        <v>532</v>
      </c>
      <c r="AT2658" s="203" t="s">
        <v>539</v>
      </c>
      <c r="AU2658" s="203" t="s">
        <v>85</v>
      </c>
      <c r="AY2658" s="18" t="s">
        <v>175</v>
      </c>
      <c r="BE2658" s="204">
        <f>IF(N2658="základní",J2658,0)</f>
        <v>0</v>
      </c>
      <c r="BF2658" s="204">
        <f>IF(N2658="snížená",J2658,0)</f>
        <v>0</v>
      </c>
      <c r="BG2658" s="204">
        <f>IF(N2658="zákl. přenesená",J2658,0)</f>
        <v>0</v>
      </c>
      <c r="BH2658" s="204">
        <f>IF(N2658="sníž. přenesená",J2658,0)</f>
        <v>0</v>
      </c>
      <c r="BI2658" s="204">
        <f>IF(N2658="nulová",J2658,0)</f>
        <v>0</v>
      </c>
      <c r="BJ2658" s="18" t="s">
        <v>83</v>
      </c>
      <c r="BK2658" s="204">
        <f>ROUND(I2658*H2658,2)</f>
        <v>0</v>
      </c>
      <c r="BL2658" s="18" t="s">
        <v>309</v>
      </c>
      <c r="BM2658" s="203" t="s">
        <v>2314</v>
      </c>
    </row>
    <row r="2659" spans="1:65" s="2" customFormat="1" ht="49.15" customHeight="1">
      <c r="A2659" s="35"/>
      <c r="B2659" s="36"/>
      <c r="C2659" s="192" t="s">
        <v>2315</v>
      </c>
      <c r="D2659" s="192" t="s">
        <v>178</v>
      </c>
      <c r="E2659" s="193" t="s">
        <v>2316</v>
      </c>
      <c r="F2659" s="194" t="s">
        <v>2317</v>
      </c>
      <c r="G2659" s="195" t="s">
        <v>242</v>
      </c>
      <c r="H2659" s="196">
        <v>94.406000000000006</v>
      </c>
      <c r="I2659" s="197"/>
      <c r="J2659" s="198">
        <f>ROUND(I2659*H2659,2)</f>
        <v>0</v>
      </c>
      <c r="K2659" s="194" t="s">
        <v>1</v>
      </c>
      <c r="L2659" s="40"/>
      <c r="M2659" s="199" t="s">
        <v>1</v>
      </c>
      <c r="N2659" s="200" t="s">
        <v>41</v>
      </c>
      <c r="O2659" s="72"/>
      <c r="P2659" s="201">
        <f>O2659*H2659</f>
        <v>0</v>
      </c>
      <c r="Q2659" s="201">
        <v>2.9E-4</v>
      </c>
      <c r="R2659" s="201">
        <f>Q2659*H2659</f>
        <v>2.7377740000000001E-2</v>
      </c>
      <c r="S2659" s="201">
        <v>0</v>
      </c>
      <c r="T2659" s="202">
        <f>S2659*H2659</f>
        <v>0</v>
      </c>
      <c r="U2659" s="35"/>
      <c r="V2659" s="35"/>
      <c r="W2659" s="35"/>
      <c r="X2659" s="35"/>
      <c r="Y2659" s="35"/>
      <c r="Z2659" s="35"/>
      <c r="AA2659" s="35"/>
      <c r="AB2659" s="35"/>
      <c r="AC2659" s="35"/>
      <c r="AD2659" s="35"/>
      <c r="AE2659" s="35"/>
      <c r="AR2659" s="203" t="s">
        <v>309</v>
      </c>
      <c r="AT2659" s="203" t="s">
        <v>178</v>
      </c>
      <c r="AU2659" s="203" t="s">
        <v>85</v>
      </c>
      <c r="AY2659" s="18" t="s">
        <v>175</v>
      </c>
      <c r="BE2659" s="204">
        <f>IF(N2659="základní",J2659,0)</f>
        <v>0</v>
      </c>
      <c r="BF2659" s="204">
        <f>IF(N2659="snížená",J2659,0)</f>
        <v>0</v>
      </c>
      <c r="BG2659" s="204">
        <f>IF(N2659="zákl. přenesená",J2659,0)</f>
        <v>0</v>
      </c>
      <c r="BH2659" s="204">
        <f>IF(N2659="sníž. přenesená",J2659,0)</f>
        <v>0</v>
      </c>
      <c r="BI2659" s="204">
        <f>IF(N2659="nulová",J2659,0)</f>
        <v>0</v>
      </c>
      <c r="BJ2659" s="18" t="s">
        <v>83</v>
      </c>
      <c r="BK2659" s="204">
        <f>ROUND(I2659*H2659,2)</f>
        <v>0</v>
      </c>
      <c r="BL2659" s="18" t="s">
        <v>309</v>
      </c>
      <c r="BM2659" s="203" t="s">
        <v>2318</v>
      </c>
    </row>
    <row r="2660" spans="1:65" s="13" customFormat="1" ht="22.5">
      <c r="B2660" s="205"/>
      <c r="C2660" s="206"/>
      <c r="D2660" s="207" t="s">
        <v>184</v>
      </c>
      <c r="E2660" s="208" t="s">
        <v>1</v>
      </c>
      <c r="F2660" s="209" t="s">
        <v>206</v>
      </c>
      <c r="G2660" s="206"/>
      <c r="H2660" s="208" t="s">
        <v>1</v>
      </c>
      <c r="I2660" s="210"/>
      <c r="J2660" s="206"/>
      <c r="K2660" s="206"/>
      <c r="L2660" s="211"/>
      <c r="M2660" s="212"/>
      <c r="N2660" s="213"/>
      <c r="O2660" s="213"/>
      <c r="P2660" s="213"/>
      <c r="Q2660" s="213"/>
      <c r="R2660" s="213"/>
      <c r="S2660" s="213"/>
      <c r="T2660" s="214"/>
      <c r="AT2660" s="215" t="s">
        <v>184</v>
      </c>
      <c r="AU2660" s="215" t="s">
        <v>85</v>
      </c>
      <c r="AV2660" s="13" t="s">
        <v>83</v>
      </c>
      <c r="AW2660" s="13" t="s">
        <v>34</v>
      </c>
      <c r="AX2660" s="13" t="s">
        <v>76</v>
      </c>
      <c r="AY2660" s="215" t="s">
        <v>175</v>
      </c>
    </row>
    <row r="2661" spans="1:65" s="13" customFormat="1" ht="11.25">
      <c r="B2661" s="205"/>
      <c r="C2661" s="206"/>
      <c r="D2661" s="207" t="s">
        <v>184</v>
      </c>
      <c r="E2661" s="208" t="s">
        <v>1</v>
      </c>
      <c r="F2661" s="209" t="s">
        <v>280</v>
      </c>
      <c r="G2661" s="206"/>
      <c r="H2661" s="208" t="s">
        <v>1</v>
      </c>
      <c r="I2661" s="210"/>
      <c r="J2661" s="206"/>
      <c r="K2661" s="206"/>
      <c r="L2661" s="211"/>
      <c r="M2661" s="212"/>
      <c r="N2661" s="213"/>
      <c r="O2661" s="213"/>
      <c r="P2661" s="213"/>
      <c r="Q2661" s="213"/>
      <c r="R2661" s="213"/>
      <c r="S2661" s="213"/>
      <c r="T2661" s="214"/>
      <c r="AT2661" s="215" t="s">
        <v>184</v>
      </c>
      <c r="AU2661" s="215" t="s">
        <v>85</v>
      </c>
      <c r="AV2661" s="13" t="s">
        <v>83</v>
      </c>
      <c r="AW2661" s="13" t="s">
        <v>34</v>
      </c>
      <c r="AX2661" s="13" t="s">
        <v>76</v>
      </c>
      <c r="AY2661" s="215" t="s">
        <v>175</v>
      </c>
    </row>
    <row r="2662" spans="1:65" s="13" customFormat="1" ht="11.25">
      <c r="B2662" s="205"/>
      <c r="C2662" s="206"/>
      <c r="D2662" s="207" t="s">
        <v>184</v>
      </c>
      <c r="E2662" s="208" t="s">
        <v>1</v>
      </c>
      <c r="F2662" s="209" t="s">
        <v>187</v>
      </c>
      <c r="G2662" s="206"/>
      <c r="H2662" s="208" t="s">
        <v>1</v>
      </c>
      <c r="I2662" s="210"/>
      <c r="J2662" s="206"/>
      <c r="K2662" s="206"/>
      <c r="L2662" s="211"/>
      <c r="M2662" s="212"/>
      <c r="N2662" s="213"/>
      <c r="O2662" s="213"/>
      <c r="P2662" s="213"/>
      <c r="Q2662" s="213"/>
      <c r="R2662" s="213"/>
      <c r="S2662" s="213"/>
      <c r="T2662" s="214"/>
      <c r="AT2662" s="215" t="s">
        <v>184</v>
      </c>
      <c r="AU2662" s="215" t="s">
        <v>85</v>
      </c>
      <c r="AV2662" s="13" t="s">
        <v>83</v>
      </c>
      <c r="AW2662" s="13" t="s">
        <v>34</v>
      </c>
      <c r="AX2662" s="13" t="s">
        <v>76</v>
      </c>
      <c r="AY2662" s="215" t="s">
        <v>175</v>
      </c>
    </row>
    <row r="2663" spans="1:65" s="14" customFormat="1" ht="33.75">
      <c r="B2663" s="216"/>
      <c r="C2663" s="217"/>
      <c r="D2663" s="207" t="s">
        <v>184</v>
      </c>
      <c r="E2663" s="218" t="s">
        <v>1</v>
      </c>
      <c r="F2663" s="219" t="s">
        <v>2319</v>
      </c>
      <c r="G2663" s="217"/>
      <c r="H2663" s="220">
        <v>41.5321</v>
      </c>
      <c r="I2663" s="221"/>
      <c r="J2663" s="217"/>
      <c r="K2663" s="217"/>
      <c r="L2663" s="222"/>
      <c r="M2663" s="223"/>
      <c r="N2663" s="224"/>
      <c r="O2663" s="224"/>
      <c r="P2663" s="224"/>
      <c r="Q2663" s="224"/>
      <c r="R2663" s="224"/>
      <c r="S2663" s="224"/>
      <c r="T2663" s="225"/>
      <c r="AT2663" s="226" t="s">
        <v>184</v>
      </c>
      <c r="AU2663" s="226" t="s">
        <v>85</v>
      </c>
      <c r="AV2663" s="14" t="s">
        <v>85</v>
      </c>
      <c r="AW2663" s="14" t="s">
        <v>34</v>
      </c>
      <c r="AX2663" s="14" t="s">
        <v>76</v>
      </c>
      <c r="AY2663" s="226" t="s">
        <v>175</v>
      </c>
    </row>
    <row r="2664" spans="1:65" s="14" customFormat="1" ht="11.25">
      <c r="B2664" s="216"/>
      <c r="C2664" s="217"/>
      <c r="D2664" s="207" t="s">
        <v>184</v>
      </c>
      <c r="E2664" s="218" t="s">
        <v>1</v>
      </c>
      <c r="F2664" s="219" t="s">
        <v>2320</v>
      </c>
      <c r="G2664" s="217"/>
      <c r="H2664" s="220">
        <v>36.505000000000003</v>
      </c>
      <c r="I2664" s="221"/>
      <c r="J2664" s="217"/>
      <c r="K2664" s="217"/>
      <c r="L2664" s="222"/>
      <c r="M2664" s="223"/>
      <c r="N2664" s="224"/>
      <c r="O2664" s="224"/>
      <c r="P2664" s="224"/>
      <c r="Q2664" s="224"/>
      <c r="R2664" s="224"/>
      <c r="S2664" s="224"/>
      <c r="T2664" s="225"/>
      <c r="AT2664" s="226" t="s">
        <v>184</v>
      </c>
      <c r="AU2664" s="226" t="s">
        <v>85</v>
      </c>
      <c r="AV2664" s="14" t="s">
        <v>85</v>
      </c>
      <c r="AW2664" s="14" t="s">
        <v>34</v>
      </c>
      <c r="AX2664" s="14" t="s">
        <v>76</v>
      </c>
      <c r="AY2664" s="226" t="s">
        <v>175</v>
      </c>
    </row>
    <row r="2665" spans="1:65" s="14" customFormat="1" ht="11.25">
      <c r="B2665" s="216"/>
      <c r="C2665" s="217"/>
      <c r="D2665" s="207" t="s">
        <v>184</v>
      </c>
      <c r="E2665" s="218" t="s">
        <v>1</v>
      </c>
      <c r="F2665" s="219" t="s">
        <v>2321</v>
      </c>
      <c r="G2665" s="217"/>
      <c r="H2665" s="220">
        <v>16.369</v>
      </c>
      <c r="I2665" s="221"/>
      <c r="J2665" s="217"/>
      <c r="K2665" s="217"/>
      <c r="L2665" s="222"/>
      <c r="M2665" s="223"/>
      <c r="N2665" s="224"/>
      <c r="O2665" s="224"/>
      <c r="P2665" s="224"/>
      <c r="Q2665" s="224"/>
      <c r="R2665" s="224"/>
      <c r="S2665" s="224"/>
      <c r="T2665" s="225"/>
      <c r="AT2665" s="226" t="s">
        <v>184</v>
      </c>
      <c r="AU2665" s="226" t="s">
        <v>85</v>
      </c>
      <c r="AV2665" s="14" t="s">
        <v>85</v>
      </c>
      <c r="AW2665" s="14" t="s">
        <v>34</v>
      </c>
      <c r="AX2665" s="14" t="s">
        <v>76</v>
      </c>
      <c r="AY2665" s="226" t="s">
        <v>175</v>
      </c>
    </row>
    <row r="2666" spans="1:65" s="16" customFormat="1" ht="11.25">
      <c r="B2666" s="243"/>
      <c r="C2666" s="244"/>
      <c r="D2666" s="207" t="s">
        <v>184</v>
      </c>
      <c r="E2666" s="245" t="s">
        <v>1</v>
      </c>
      <c r="F2666" s="246" t="s">
        <v>291</v>
      </c>
      <c r="G2666" s="244"/>
      <c r="H2666" s="247">
        <v>94.406099999999995</v>
      </c>
      <c r="I2666" s="248"/>
      <c r="J2666" s="244"/>
      <c r="K2666" s="244"/>
      <c r="L2666" s="249"/>
      <c r="M2666" s="250"/>
      <c r="N2666" s="251"/>
      <c r="O2666" s="251"/>
      <c r="P2666" s="251"/>
      <c r="Q2666" s="251"/>
      <c r="R2666" s="251"/>
      <c r="S2666" s="251"/>
      <c r="T2666" s="252"/>
      <c r="AT2666" s="253" t="s">
        <v>184</v>
      </c>
      <c r="AU2666" s="253" t="s">
        <v>85</v>
      </c>
      <c r="AV2666" s="16" t="s">
        <v>182</v>
      </c>
      <c r="AW2666" s="16" t="s">
        <v>34</v>
      </c>
      <c r="AX2666" s="16" t="s">
        <v>83</v>
      </c>
      <c r="AY2666" s="253" t="s">
        <v>175</v>
      </c>
    </row>
    <row r="2667" spans="1:65" s="2" customFormat="1" ht="49.15" customHeight="1">
      <c r="A2667" s="35"/>
      <c r="B2667" s="36"/>
      <c r="C2667" s="192" t="s">
        <v>2322</v>
      </c>
      <c r="D2667" s="192" t="s">
        <v>178</v>
      </c>
      <c r="E2667" s="193" t="s">
        <v>2323</v>
      </c>
      <c r="F2667" s="194" t="s">
        <v>2324</v>
      </c>
      <c r="G2667" s="195" t="s">
        <v>242</v>
      </c>
      <c r="H2667" s="196">
        <v>145.071</v>
      </c>
      <c r="I2667" s="197"/>
      <c r="J2667" s="198">
        <f>ROUND(I2667*H2667,2)</f>
        <v>0</v>
      </c>
      <c r="K2667" s="194" t="s">
        <v>1</v>
      </c>
      <c r="L2667" s="40"/>
      <c r="M2667" s="199" t="s">
        <v>1</v>
      </c>
      <c r="N2667" s="200" t="s">
        <v>41</v>
      </c>
      <c r="O2667" s="72"/>
      <c r="P2667" s="201">
        <f>O2667*H2667</f>
        <v>0</v>
      </c>
      <c r="Q2667" s="201">
        <v>2.9E-4</v>
      </c>
      <c r="R2667" s="201">
        <f>Q2667*H2667</f>
        <v>4.2070589999999998E-2</v>
      </c>
      <c r="S2667" s="201">
        <v>0</v>
      </c>
      <c r="T2667" s="202">
        <f>S2667*H2667</f>
        <v>0</v>
      </c>
      <c r="U2667" s="35"/>
      <c r="V2667" s="35"/>
      <c r="W2667" s="35"/>
      <c r="X2667" s="35"/>
      <c r="Y2667" s="35"/>
      <c r="Z2667" s="35"/>
      <c r="AA2667" s="35"/>
      <c r="AB2667" s="35"/>
      <c r="AC2667" s="35"/>
      <c r="AD2667" s="35"/>
      <c r="AE2667" s="35"/>
      <c r="AR2667" s="203" t="s">
        <v>309</v>
      </c>
      <c r="AT2667" s="203" t="s">
        <v>178</v>
      </c>
      <c r="AU2667" s="203" t="s">
        <v>85</v>
      </c>
      <c r="AY2667" s="18" t="s">
        <v>175</v>
      </c>
      <c r="BE2667" s="204">
        <f>IF(N2667="základní",J2667,0)</f>
        <v>0</v>
      </c>
      <c r="BF2667" s="204">
        <f>IF(N2667="snížená",J2667,0)</f>
        <v>0</v>
      </c>
      <c r="BG2667" s="204">
        <f>IF(N2667="zákl. přenesená",J2667,0)</f>
        <v>0</v>
      </c>
      <c r="BH2667" s="204">
        <f>IF(N2667="sníž. přenesená",J2667,0)</f>
        <v>0</v>
      </c>
      <c r="BI2667" s="204">
        <f>IF(N2667="nulová",J2667,0)</f>
        <v>0</v>
      </c>
      <c r="BJ2667" s="18" t="s">
        <v>83</v>
      </c>
      <c r="BK2667" s="204">
        <f>ROUND(I2667*H2667,2)</f>
        <v>0</v>
      </c>
      <c r="BL2667" s="18" t="s">
        <v>309</v>
      </c>
      <c r="BM2667" s="203" t="s">
        <v>2325</v>
      </c>
    </row>
    <row r="2668" spans="1:65" s="13" customFormat="1" ht="22.5">
      <c r="B2668" s="205"/>
      <c r="C2668" s="206"/>
      <c r="D2668" s="207" t="s">
        <v>184</v>
      </c>
      <c r="E2668" s="208" t="s">
        <v>1</v>
      </c>
      <c r="F2668" s="209" t="s">
        <v>206</v>
      </c>
      <c r="G2668" s="206"/>
      <c r="H2668" s="208" t="s">
        <v>1</v>
      </c>
      <c r="I2668" s="210"/>
      <c r="J2668" s="206"/>
      <c r="K2668" s="206"/>
      <c r="L2668" s="211"/>
      <c r="M2668" s="212"/>
      <c r="N2668" s="213"/>
      <c r="O2668" s="213"/>
      <c r="P2668" s="213"/>
      <c r="Q2668" s="213"/>
      <c r="R2668" s="213"/>
      <c r="S2668" s="213"/>
      <c r="T2668" s="214"/>
      <c r="AT2668" s="215" t="s">
        <v>184</v>
      </c>
      <c r="AU2668" s="215" t="s">
        <v>85</v>
      </c>
      <c r="AV2668" s="13" t="s">
        <v>83</v>
      </c>
      <c r="AW2668" s="13" t="s">
        <v>34</v>
      </c>
      <c r="AX2668" s="13" t="s">
        <v>76</v>
      </c>
      <c r="AY2668" s="215" t="s">
        <v>175</v>
      </c>
    </row>
    <row r="2669" spans="1:65" s="13" customFormat="1" ht="11.25">
      <c r="B2669" s="205"/>
      <c r="C2669" s="206"/>
      <c r="D2669" s="207" t="s">
        <v>184</v>
      </c>
      <c r="E2669" s="208" t="s">
        <v>1</v>
      </c>
      <c r="F2669" s="209" t="s">
        <v>280</v>
      </c>
      <c r="G2669" s="206"/>
      <c r="H2669" s="208" t="s">
        <v>1</v>
      </c>
      <c r="I2669" s="210"/>
      <c r="J2669" s="206"/>
      <c r="K2669" s="206"/>
      <c r="L2669" s="211"/>
      <c r="M2669" s="212"/>
      <c r="N2669" s="213"/>
      <c r="O2669" s="213"/>
      <c r="P2669" s="213"/>
      <c r="Q2669" s="213"/>
      <c r="R2669" s="213"/>
      <c r="S2669" s="213"/>
      <c r="T2669" s="214"/>
      <c r="AT2669" s="215" t="s">
        <v>184</v>
      </c>
      <c r="AU2669" s="215" t="s">
        <v>85</v>
      </c>
      <c r="AV2669" s="13" t="s">
        <v>83</v>
      </c>
      <c r="AW2669" s="13" t="s">
        <v>34</v>
      </c>
      <c r="AX2669" s="13" t="s">
        <v>76</v>
      </c>
      <c r="AY2669" s="215" t="s">
        <v>175</v>
      </c>
    </row>
    <row r="2670" spans="1:65" s="13" customFormat="1" ht="11.25">
      <c r="B2670" s="205"/>
      <c r="C2670" s="206"/>
      <c r="D2670" s="207" t="s">
        <v>184</v>
      </c>
      <c r="E2670" s="208" t="s">
        <v>1</v>
      </c>
      <c r="F2670" s="209" t="s">
        <v>187</v>
      </c>
      <c r="G2670" s="206"/>
      <c r="H2670" s="208" t="s">
        <v>1</v>
      </c>
      <c r="I2670" s="210"/>
      <c r="J2670" s="206"/>
      <c r="K2670" s="206"/>
      <c r="L2670" s="211"/>
      <c r="M2670" s="212"/>
      <c r="N2670" s="213"/>
      <c r="O2670" s="213"/>
      <c r="P2670" s="213"/>
      <c r="Q2670" s="213"/>
      <c r="R2670" s="213"/>
      <c r="S2670" s="213"/>
      <c r="T2670" s="214"/>
      <c r="AT2670" s="215" t="s">
        <v>184</v>
      </c>
      <c r="AU2670" s="215" t="s">
        <v>85</v>
      </c>
      <c r="AV2670" s="13" t="s">
        <v>83</v>
      </c>
      <c r="AW2670" s="13" t="s">
        <v>34</v>
      </c>
      <c r="AX2670" s="13" t="s">
        <v>76</v>
      </c>
      <c r="AY2670" s="215" t="s">
        <v>175</v>
      </c>
    </row>
    <row r="2671" spans="1:65" s="14" customFormat="1" ht="11.25">
      <c r="B2671" s="216"/>
      <c r="C2671" s="217"/>
      <c r="D2671" s="207" t="s">
        <v>184</v>
      </c>
      <c r="E2671" s="218" t="s">
        <v>1</v>
      </c>
      <c r="F2671" s="219" t="s">
        <v>2326</v>
      </c>
      <c r="G2671" s="217"/>
      <c r="H2671" s="220">
        <v>51.372500000000002</v>
      </c>
      <c r="I2671" s="221"/>
      <c r="J2671" s="217"/>
      <c r="K2671" s="217"/>
      <c r="L2671" s="222"/>
      <c r="M2671" s="223"/>
      <c r="N2671" s="224"/>
      <c r="O2671" s="224"/>
      <c r="P2671" s="224"/>
      <c r="Q2671" s="224"/>
      <c r="R2671" s="224"/>
      <c r="S2671" s="224"/>
      <c r="T2671" s="225"/>
      <c r="AT2671" s="226" t="s">
        <v>184</v>
      </c>
      <c r="AU2671" s="226" t="s">
        <v>85</v>
      </c>
      <c r="AV2671" s="14" t="s">
        <v>85</v>
      </c>
      <c r="AW2671" s="14" t="s">
        <v>34</v>
      </c>
      <c r="AX2671" s="14" t="s">
        <v>76</v>
      </c>
      <c r="AY2671" s="226" t="s">
        <v>175</v>
      </c>
    </row>
    <row r="2672" spans="1:65" s="14" customFormat="1" ht="11.25">
      <c r="B2672" s="216"/>
      <c r="C2672" s="217"/>
      <c r="D2672" s="207" t="s">
        <v>184</v>
      </c>
      <c r="E2672" s="218" t="s">
        <v>1</v>
      </c>
      <c r="F2672" s="219" t="s">
        <v>2327</v>
      </c>
      <c r="G2672" s="217"/>
      <c r="H2672" s="220">
        <v>52.52</v>
      </c>
      <c r="I2672" s="221"/>
      <c r="J2672" s="217"/>
      <c r="K2672" s="217"/>
      <c r="L2672" s="222"/>
      <c r="M2672" s="223"/>
      <c r="N2672" s="224"/>
      <c r="O2672" s="224"/>
      <c r="P2672" s="224"/>
      <c r="Q2672" s="224"/>
      <c r="R2672" s="224"/>
      <c r="S2672" s="224"/>
      <c r="T2672" s="225"/>
      <c r="AT2672" s="226" t="s">
        <v>184</v>
      </c>
      <c r="AU2672" s="226" t="s">
        <v>85</v>
      </c>
      <c r="AV2672" s="14" t="s">
        <v>85</v>
      </c>
      <c r="AW2672" s="14" t="s">
        <v>34</v>
      </c>
      <c r="AX2672" s="14" t="s">
        <v>76</v>
      </c>
      <c r="AY2672" s="226" t="s">
        <v>175</v>
      </c>
    </row>
    <row r="2673" spans="1:65" s="14" customFormat="1" ht="11.25">
      <c r="B2673" s="216"/>
      <c r="C2673" s="217"/>
      <c r="D2673" s="207" t="s">
        <v>184</v>
      </c>
      <c r="E2673" s="218" t="s">
        <v>1</v>
      </c>
      <c r="F2673" s="219" t="s">
        <v>2328</v>
      </c>
      <c r="G2673" s="217"/>
      <c r="H2673" s="220">
        <v>41.178750000000001</v>
      </c>
      <c r="I2673" s="221"/>
      <c r="J2673" s="217"/>
      <c r="K2673" s="217"/>
      <c r="L2673" s="222"/>
      <c r="M2673" s="223"/>
      <c r="N2673" s="224"/>
      <c r="O2673" s="224"/>
      <c r="P2673" s="224"/>
      <c r="Q2673" s="224"/>
      <c r="R2673" s="224"/>
      <c r="S2673" s="224"/>
      <c r="T2673" s="225"/>
      <c r="AT2673" s="226" t="s">
        <v>184</v>
      </c>
      <c r="AU2673" s="226" t="s">
        <v>85</v>
      </c>
      <c r="AV2673" s="14" t="s">
        <v>85</v>
      </c>
      <c r="AW2673" s="14" t="s">
        <v>34</v>
      </c>
      <c r="AX2673" s="14" t="s">
        <v>76</v>
      </c>
      <c r="AY2673" s="226" t="s">
        <v>175</v>
      </c>
    </row>
    <row r="2674" spans="1:65" s="16" customFormat="1" ht="11.25">
      <c r="B2674" s="243"/>
      <c r="C2674" s="244"/>
      <c r="D2674" s="207" t="s">
        <v>184</v>
      </c>
      <c r="E2674" s="245" t="s">
        <v>1</v>
      </c>
      <c r="F2674" s="246" t="s">
        <v>291</v>
      </c>
      <c r="G2674" s="244"/>
      <c r="H2674" s="247">
        <v>145.07124999999999</v>
      </c>
      <c r="I2674" s="248"/>
      <c r="J2674" s="244"/>
      <c r="K2674" s="244"/>
      <c r="L2674" s="249"/>
      <c r="M2674" s="250"/>
      <c r="N2674" s="251"/>
      <c r="O2674" s="251"/>
      <c r="P2674" s="251"/>
      <c r="Q2674" s="251"/>
      <c r="R2674" s="251"/>
      <c r="S2674" s="251"/>
      <c r="T2674" s="252"/>
      <c r="AT2674" s="253" t="s">
        <v>184</v>
      </c>
      <c r="AU2674" s="253" t="s">
        <v>85</v>
      </c>
      <c r="AV2674" s="16" t="s">
        <v>182</v>
      </c>
      <c r="AW2674" s="16" t="s">
        <v>34</v>
      </c>
      <c r="AX2674" s="16" t="s">
        <v>83</v>
      </c>
      <c r="AY2674" s="253" t="s">
        <v>175</v>
      </c>
    </row>
    <row r="2675" spans="1:65" s="2" customFormat="1" ht="55.5" customHeight="1">
      <c r="A2675" s="35"/>
      <c r="B2675" s="36"/>
      <c r="C2675" s="192" t="s">
        <v>2329</v>
      </c>
      <c r="D2675" s="192" t="s">
        <v>178</v>
      </c>
      <c r="E2675" s="193" t="s">
        <v>2330</v>
      </c>
      <c r="F2675" s="194" t="s">
        <v>2331</v>
      </c>
      <c r="G2675" s="195" t="s">
        <v>242</v>
      </c>
      <c r="H2675" s="196">
        <v>480.82100000000003</v>
      </c>
      <c r="I2675" s="197"/>
      <c r="J2675" s="198">
        <f>ROUND(I2675*H2675,2)</f>
        <v>0</v>
      </c>
      <c r="K2675" s="194" t="s">
        <v>1</v>
      </c>
      <c r="L2675" s="40"/>
      <c r="M2675" s="199" t="s">
        <v>1</v>
      </c>
      <c r="N2675" s="200" t="s">
        <v>41</v>
      </c>
      <c r="O2675" s="72"/>
      <c r="P2675" s="201">
        <f>O2675*H2675</f>
        <v>0</v>
      </c>
      <c r="Q2675" s="201">
        <v>2.9E-4</v>
      </c>
      <c r="R2675" s="201">
        <f>Q2675*H2675</f>
        <v>0.13943809000000001</v>
      </c>
      <c r="S2675" s="201">
        <v>0</v>
      </c>
      <c r="T2675" s="202">
        <f>S2675*H2675</f>
        <v>0</v>
      </c>
      <c r="U2675" s="35"/>
      <c r="V2675" s="35"/>
      <c r="W2675" s="35"/>
      <c r="X2675" s="35"/>
      <c r="Y2675" s="35"/>
      <c r="Z2675" s="35"/>
      <c r="AA2675" s="35"/>
      <c r="AB2675" s="35"/>
      <c r="AC2675" s="35"/>
      <c r="AD2675" s="35"/>
      <c r="AE2675" s="35"/>
      <c r="AR2675" s="203" t="s">
        <v>309</v>
      </c>
      <c r="AT2675" s="203" t="s">
        <v>178</v>
      </c>
      <c r="AU2675" s="203" t="s">
        <v>85</v>
      </c>
      <c r="AY2675" s="18" t="s">
        <v>175</v>
      </c>
      <c r="BE2675" s="204">
        <f>IF(N2675="základní",J2675,0)</f>
        <v>0</v>
      </c>
      <c r="BF2675" s="204">
        <f>IF(N2675="snížená",J2675,0)</f>
        <v>0</v>
      </c>
      <c r="BG2675" s="204">
        <f>IF(N2675="zákl. přenesená",J2675,0)</f>
        <v>0</v>
      </c>
      <c r="BH2675" s="204">
        <f>IF(N2675="sníž. přenesená",J2675,0)</f>
        <v>0</v>
      </c>
      <c r="BI2675" s="204">
        <f>IF(N2675="nulová",J2675,0)</f>
        <v>0</v>
      </c>
      <c r="BJ2675" s="18" t="s">
        <v>83</v>
      </c>
      <c r="BK2675" s="204">
        <f>ROUND(I2675*H2675,2)</f>
        <v>0</v>
      </c>
      <c r="BL2675" s="18" t="s">
        <v>309</v>
      </c>
      <c r="BM2675" s="203" t="s">
        <v>2332</v>
      </c>
    </row>
    <row r="2676" spans="1:65" s="13" customFormat="1" ht="22.5">
      <c r="B2676" s="205"/>
      <c r="C2676" s="206"/>
      <c r="D2676" s="207" t="s">
        <v>184</v>
      </c>
      <c r="E2676" s="208" t="s">
        <v>1</v>
      </c>
      <c r="F2676" s="209" t="s">
        <v>206</v>
      </c>
      <c r="G2676" s="206"/>
      <c r="H2676" s="208" t="s">
        <v>1</v>
      </c>
      <c r="I2676" s="210"/>
      <c r="J2676" s="206"/>
      <c r="K2676" s="206"/>
      <c r="L2676" s="211"/>
      <c r="M2676" s="212"/>
      <c r="N2676" s="213"/>
      <c r="O2676" s="213"/>
      <c r="P2676" s="213"/>
      <c r="Q2676" s="213"/>
      <c r="R2676" s="213"/>
      <c r="S2676" s="213"/>
      <c r="T2676" s="214"/>
      <c r="AT2676" s="215" t="s">
        <v>184</v>
      </c>
      <c r="AU2676" s="215" t="s">
        <v>85</v>
      </c>
      <c r="AV2676" s="13" t="s">
        <v>83</v>
      </c>
      <c r="AW2676" s="13" t="s">
        <v>34</v>
      </c>
      <c r="AX2676" s="13" t="s">
        <v>76</v>
      </c>
      <c r="AY2676" s="215" t="s">
        <v>175</v>
      </c>
    </row>
    <row r="2677" spans="1:65" s="13" customFormat="1" ht="11.25">
      <c r="B2677" s="205"/>
      <c r="C2677" s="206"/>
      <c r="D2677" s="207" t="s">
        <v>184</v>
      </c>
      <c r="E2677" s="208" t="s">
        <v>1</v>
      </c>
      <c r="F2677" s="209" t="s">
        <v>280</v>
      </c>
      <c r="G2677" s="206"/>
      <c r="H2677" s="208" t="s">
        <v>1</v>
      </c>
      <c r="I2677" s="210"/>
      <c r="J2677" s="206"/>
      <c r="K2677" s="206"/>
      <c r="L2677" s="211"/>
      <c r="M2677" s="212"/>
      <c r="N2677" s="213"/>
      <c r="O2677" s="213"/>
      <c r="P2677" s="213"/>
      <c r="Q2677" s="213"/>
      <c r="R2677" s="213"/>
      <c r="S2677" s="213"/>
      <c r="T2677" s="214"/>
      <c r="AT2677" s="215" t="s">
        <v>184</v>
      </c>
      <c r="AU2677" s="215" t="s">
        <v>85</v>
      </c>
      <c r="AV2677" s="13" t="s">
        <v>83</v>
      </c>
      <c r="AW2677" s="13" t="s">
        <v>34</v>
      </c>
      <c r="AX2677" s="13" t="s">
        <v>76</v>
      </c>
      <c r="AY2677" s="215" t="s">
        <v>175</v>
      </c>
    </row>
    <row r="2678" spans="1:65" s="13" customFormat="1" ht="11.25">
      <c r="B2678" s="205"/>
      <c r="C2678" s="206"/>
      <c r="D2678" s="207" t="s">
        <v>184</v>
      </c>
      <c r="E2678" s="208" t="s">
        <v>1</v>
      </c>
      <c r="F2678" s="209" t="s">
        <v>187</v>
      </c>
      <c r="G2678" s="206"/>
      <c r="H2678" s="208" t="s">
        <v>1</v>
      </c>
      <c r="I2678" s="210"/>
      <c r="J2678" s="206"/>
      <c r="K2678" s="206"/>
      <c r="L2678" s="211"/>
      <c r="M2678" s="212"/>
      <c r="N2678" s="213"/>
      <c r="O2678" s="213"/>
      <c r="P2678" s="213"/>
      <c r="Q2678" s="213"/>
      <c r="R2678" s="213"/>
      <c r="S2678" s="213"/>
      <c r="T2678" s="214"/>
      <c r="AT2678" s="215" t="s">
        <v>184</v>
      </c>
      <c r="AU2678" s="215" t="s">
        <v>85</v>
      </c>
      <c r="AV2678" s="13" t="s">
        <v>83</v>
      </c>
      <c r="AW2678" s="13" t="s">
        <v>34</v>
      </c>
      <c r="AX2678" s="13" t="s">
        <v>76</v>
      </c>
      <c r="AY2678" s="215" t="s">
        <v>175</v>
      </c>
    </row>
    <row r="2679" spans="1:65" s="14" customFormat="1" ht="11.25">
      <c r="B2679" s="216"/>
      <c r="C2679" s="217"/>
      <c r="D2679" s="207" t="s">
        <v>184</v>
      </c>
      <c r="E2679" s="218" t="s">
        <v>1</v>
      </c>
      <c r="F2679" s="219" t="s">
        <v>2333</v>
      </c>
      <c r="G2679" s="217"/>
      <c r="H2679" s="220">
        <v>17.736599999999999</v>
      </c>
      <c r="I2679" s="221"/>
      <c r="J2679" s="217"/>
      <c r="K2679" s="217"/>
      <c r="L2679" s="222"/>
      <c r="M2679" s="223"/>
      <c r="N2679" s="224"/>
      <c r="O2679" s="224"/>
      <c r="P2679" s="224"/>
      <c r="Q2679" s="224"/>
      <c r="R2679" s="224"/>
      <c r="S2679" s="224"/>
      <c r="T2679" s="225"/>
      <c r="AT2679" s="226" t="s">
        <v>184</v>
      </c>
      <c r="AU2679" s="226" t="s">
        <v>85</v>
      </c>
      <c r="AV2679" s="14" t="s">
        <v>85</v>
      </c>
      <c r="AW2679" s="14" t="s">
        <v>34</v>
      </c>
      <c r="AX2679" s="14" t="s">
        <v>76</v>
      </c>
      <c r="AY2679" s="226" t="s">
        <v>175</v>
      </c>
    </row>
    <row r="2680" spans="1:65" s="14" customFormat="1" ht="11.25">
      <c r="B2680" s="216"/>
      <c r="C2680" s="217"/>
      <c r="D2680" s="207" t="s">
        <v>184</v>
      </c>
      <c r="E2680" s="218" t="s">
        <v>1</v>
      </c>
      <c r="F2680" s="219" t="s">
        <v>2334</v>
      </c>
      <c r="G2680" s="217"/>
      <c r="H2680" s="220">
        <v>50.39</v>
      </c>
      <c r="I2680" s="221"/>
      <c r="J2680" s="217"/>
      <c r="K2680" s="217"/>
      <c r="L2680" s="222"/>
      <c r="M2680" s="223"/>
      <c r="N2680" s="224"/>
      <c r="O2680" s="224"/>
      <c r="P2680" s="224"/>
      <c r="Q2680" s="224"/>
      <c r="R2680" s="224"/>
      <c r="S2680" s="224"/>
      <c r="T2680" s="225"/>
      <c r="AT2680" s="226" t="s">
        <v>184</v>
      </c>
      <c r="AU2680" s="226" t="s">
        <v>85</v>
      </c>
      <c r="AV2680" s="14" t="s">
        <v>85</v>
      </c>
      <c r="AW2680" s="14" t="s">
        <v>34</v>
      </c>
      <c r="AX2680" s="14" t="s">
        <v>76</v>
      </c>
      <c r="AY2680" s="226" t="s">
        <v>175</v>
      </c>
    </row>
    <row r="2681" spans="1:65" s="14" customFormat="1" ht="11.25">
      <c r="B2681" s="216"/>
      <c r="C2681" s="217"/>
      <c r="D2681" s="207" t="s">
        <v>184</v>
      </c>
      <c r="E2681" s="218" t="s">
        <v>1</v>
      </c>
      <c r="F2681" s="219" t="s">
        <v>2335</v>
      </c>
      <c r="G2681" s="217"/>
      <c r="H2681" s="220">
        <v>79.864999999999995</v>
      </c>
      <c r="I2681" s="221"/>
      <c r="J2681" s="217"/>
      <c r="K2681" s="217"/>
      <c r="L2681" s="222"/>
      <c r="M2681" s="223"/>
      <c r="N2681" s="224"/>
      <c r="O2681" s="224"/>
      <c r="P2681" s="224"/>
      <c r="Q2681" s="224"/>
      <c r="R2681" s="224"/>
      <c r="S2681" s="224"/>
      <c r="T2681" s="225"/>
      <c r="AT2681" s="226" t="s">
        <v>184</v>
      </c>
      <c r="AU2681" s="226" t="s">
        <v>85</v>
      </c>
      <c r="AV2681" s="14" t="s">
        <v>85</v>
      </c>
      <c r="AW2681" s="14" t="s">
        <v>34</v>
      </c>
      <c r="AX2681" s="14" t="s">
        <v>76</v>
      </c>
      <c r="AY2681" s="226" t="s">
        <v>175</v>
      </c>
    </row>
    <row r="2682" spans="1:65" s="14" customFormat="1" ht="11.25">
      <c r="B2682" s="216"/>
      <c r="C2682" s="217"/>
      <c r="D2682" s="207" t="s">
        <v>184</v>
      </c>
      <c r="E2682" s="218" t="s">
        <v>1</v>
      </c>
      <c r="F2682" s="219" t="s">
        <v>2336</v>
      </c>
      <c r="G2682" s="217"/>
      <c r="H2682" s="220">
        <v>54.014000000000003</v>
      </c>
      <c r="I2682" s="221"/>
      <c r="J2682" s="217"/>
      <c r="K2682" s="217"/>
      <c r="L2682" s="222"/>
      <c r="M2682" s="223"/>
      <c r="N2682" s="224"/>
      <c r="O2682" s="224"/>
      <c r="P2682" s="224"/>
      <c r="Q2682" s="224"/>
      <c r="R2682" s="224"/>
      <c r="S2682" s="224"/>
      <c r="T2682" s="225"/>
      <c r="AT2682" s="226" t="s">
        <v>184</v>
      </c>
      <c r="AU2682" s="226" t="s">
        <v>85</v>
      </c>
      <c r="AV2682" s="14" t="s">
        <v>85</v>
      </c>
      <c r="AW2682" s="14" t="s">
        <v>34</v>
      </c>
      <c r="AX2682" s="14" t="s">
        <v>76</v>
      </c>
      <c r="AY2682" s="226" t="s">
        <v>175</v>
      </c>
    </row>
    <row r="2683" spans="1:65" s="14" customFormat="1" ht="11.25">
      <c r="B2683" s="216"/>
      <c r="C2683" s="217"/>
      <c r="D2683" s="207" t="s">
        <v>184</v>
      </c>
      <c r="E2683" s="218" t="s">
        <v>1</v>
      </c>
      <c r="F2683" s="219" t="s">
        <v>2337</v>
      </c>
      <c r="G2683" s="217"/>
      <c r="H2683" s="220">
        <v>63.006</v>
      </c>
      <c r="I2683" s="221"/>
      <c r="J2683" s="217"/>
      <c r="K2683" s="217"/>
      <c r="L2683" s="222"/>
      <c r="M2683" s="223"/>
      <c r="N2683" s="224"/>
      <c r="O2683" s="224"/>
      <c r="P2683" s="224"/>
      <c r="Q2683" s="224"/>
      <c r="R2683" s="224"/>
      <c r="S2683" s="224"/>
      <c r="T2683" s="225"/>
      <c r="AT2683" s="226" t="s">
        <v>184</v>
      </c>
      <c r="AU2683" s="226" t="s">
        <v>85</v>
      </c>
      <c r="AV2683" s="14" t="s">
        <v>85</v>
      </c>
      <c r="AW2683" s="14" t="s">
        <v>34</v>
      </c>
      <c r="AX2683" s="14" t="s">
        <v>76</v>
      </c>
      <c r="AY2683" s="226" t="s">
        <v>175</v>
      </c>
    </row>
    <row r="2684" spans="1:65" s="14" customFormat="1" ht="11.25">
      <c r="B2684" s="216"/>
      <c r="C2684" s="217"/>
      <c r="D2684" s="207" t="s">
        <v>184</v>
      </c>
      <c r="E2684" s="218" t="s">
        <v>1</v>
      </c>
      <c r="F2684" s="219" t="s">
        <v>2338</v>
      </c>
      <c r="G2684" s="217"/>
      <c r="H2684" s="220">
        <v>55.101999999999997</v>
      </c>
      <c r="I2684" s="221"/>
      <c r="J2684" s="217"/>
      <c r="K2684" s="217"/>
      <c r="L2684" s="222"/>
      <c r="M2684" s="223"/>
      <c r="N2684" s="224"/>
      <c r="O2684" s="224"/>
      <c r="P2684" s="224"/>
      <c r="Q2684" s="224"/>
      <c r="R2684" s="224"/>
      <c r="S2684" s="224"/>
      <c r="T2684" s="225"/>
      <c r="AT2684" s="226" t="s">
        <v>184</v>
      </c>
      <c r="AU2684" s="226" t="s">
        <v>85</v>
      </c>
      <c r="AV2684" s="14" t="s">
        <v>85</v>
      </c>
      <c r="AW2684" s="14" t="s">
        <v>34</v>
      </c>
      <c r="AX2684" s="14" t="s">
        <v>76</v>
      </c>
      <c r="AY2684" s="226" t="s">
        <v>175</v>
      </c>
    </row>
    <row r="2685" spans="1:65" s="14" customFormat="1" ht="11.25">
      <c r="B2685" s="216"/>
      <c r="C2685" s="217"/>
      <c r="D2685" s="207" t="s">
        <v>184</v>
      </c>
      <c r="E2685" s="218" t="s">
        <v>1</v>
      </c>
      <c r="F2685" s="219" t="s">
        <v>2339</v>
      </c>
      <c r="G2685" s="217"/>
      <c r="H2685" s="220">
        <v>90.867500000000007</v>
      </c>
      <c r="I2685" s="221"/>
      <c r="J2685" s="217"/>
      <c r="K2685" s="217"/>
      <c r="L2685" s="222"/>
      <c r="M2685" s="223"/>
      <c r="N2685" s="224"/>
      <c r="O2685" s="224"/>
      <c r="P2685" s="224"/>
      <c r="Q2685" s="224"/>
      <c r="R2685" s="224"/>
      <c r="S2685" s="224"/>
      <c r="T2685" s="225"/>
      <c r="AT2685" s="226" t="s">
        <v>184</v>
      </c>
      <c r="AU2685" s="226" t="s">
        <v>85</v>
      </c>
      <c r="AV2685" s="14" t="s">
        <v>85</v>
      </c>
      <c r="AW2685" s="14" t="s">
        <v>34</v>
      </c>
      <c r="AX2685" s="14" t="s">
        <v>76</v>
      </c>
      <c r="AY2685" s="226" t="s">
        <v>175</v>
      </c>
    </row>
    <row r="2686" spans="1:65" s="14" customFormat="1" ht="11.25">
      <c r="B2686" s="216"/>
      <c r="C2686" s="217"/>
      <c r="D2686" s="207" t="s">
        <v>184</v>
      </c>
      <c r="E2686" s="218" t="s">
        <v>1</v>
      </c>
      <c r="F2686" s="219" t="s">
        <v>2340</v>
      </c>
      <c r="G2686" s="217"/>
      <c r="H2686" s="220">
        <v>53.765000000000001</v>
      </c>
      <c r="I2686" s="221"/>
      <c r="J2686" s="217"/>
      <c r="K2686" s="217"/>
      <c r="L2686" s="222"/>
      <c r="M2686" s="223"/>
      <c r="N2686" s="224"/>
      <c r="O2686" s="224"/>
      <c r="P2686" s="224"/>
      <c r="Q2686" s="224"/>
      <c r="R2686" s="224"/>
      <c r="S2686" s="224"/>
      <c r="T2686" s="225"/>
      <c r="AT2686" s="226" t="s">
        <v>184</v>
      </c>
      <c r="AU2686" s="226" t="s">
        <v>85</v>
      </c>
      <c r="AV2686" s="14" t="s">
        <v>85</v>
      </c>
      <c r="AW2686" s="14" t="s">
        <v>34</v>
      </c>
      <c r="AX2686" s="14" t="s">
        <v>76</v>
      </c>
      <c r="AY2686" s="226" t="s">
        <v>175</v>
      </c>
    </row>
    <row r="2687" spans="1:65" s="14" customFormat="1" ht="11.25">
      <c r="B2687" s="216"/>
      <c r="C2687" s="217"/>
      <c r="D2687" s="207" t="s">
        <v>184</v>
      </c>
      <c r="E2687" s="218" t="s">
        <v>1</v>
      </c>
      <c r="F2687" s="219" t="s">
        <v>2341</v>
      </c>
      <c r="G2687" s="217"/>
      <c r="H2687" s="220">
        <v>16.074999999999999</v>
      </c>
      <c r="I2687" s="221"/>
      <c r="J2687" s="217"/>
      <c r="K2687" s="217"/>
      <c r="L2687" s="222"/>
      <c r="M2687" s="223"/>
      <c r="N2687" s="224"/>
      <c r="O2687" s="224"/>
      <c r="P2687" s="224"/>
      <c r="Q2687" s="224"/>
      <c r="R2687" s="224"/>
      <c r="S2687" s="224"/>
      <c r="T2687" s="225"/>
      <c r="AT2687" s="226" t="s">
        <v>184</v>
      </c>
      <c r="AU2687" s="226" t="s">
        <v>85</v>
      </c>
      <c r="AV2687" s="14" t="s">
        <v>85</v>
      </c>
      <c r="AW2687" s="14" t="s">
        <v>34</v>
      </c>
      <c r="AX2687" s="14" t="s">
        <v>76</v>
      </c>
      <c r="AY2687" s="226" t="s">
        <v>175</v>
      </c>
    </row>
    <row r="2688" spans="1:65" s="16" customFormat="1" ht="11.25">
      <c r="B2688" s="243"/>
      <c r="C2688" s="244"/>
      <c r="D2688" s="207" t="s">
        <v>184</v>
      </c>
      <c r="E2688" s="245" t="s">
        <v>1</v>
      </c>
      <c r="F2688" s="246" t="s">
        <v>291</v>
      </c>
      <c r="G2688" s="244"/>
      <c r="H2688" s="247">
        <v>480.8211</v>
      </c>
      <c r="I2688" s="248"/>
      <c r="J2688" s="244"/>
      <c r="K2688" s="244"/>
      <c r="L2688" s="249"/>
      <c r="M2688" s="250"/>
      <c r="N2688" s="251"/>
      <c r="O2688" s="251"/>
      <c r="P2688" s="251"/>
      <c r="Q2688" s="251"/>
      <c r="R2688" s="251"/>
      <c r="S2688" s="251"/>
      <c r="T2688" s="252"/>
      <c r="AT2688" s="253" t="s">
        <v>184</v>
      </c>
      <c r="AU2688" s="253" t="s">
        <v>85</v>
      </c>
      <c r="AV2688" s="16" t="s">
        <v>182</v>
      </c>
      <c r="AW2688" s="16" t="s">
        <v>34</v>
      </c>
      <c r="AX2688" s="16" t="s">
        <v>83</v>
      </c>
      <c r="AY2688" s="253" t="s">
        <v>175</v>
      </c>
    </row>
    <row r="2689" spans="1:65" s="2" customFormat="1" ht="62.65" customHeight="1">
      <c r="A2689" s="35"/>
      <c r="B2689" s="36"/>
      <c r="C2689" s="192" t="s">
        <v>2342</v>
      </c>
      <c r="D2689" s="192" t="s">
        <v>178</v>
      </c>
      <c r="E2689" s="193" t="s">
        <v>2343</v>
      </c>
      <c r="F2689" s="194" t="s">
        <v>2344</v>
      </c>
      <c r="G2689" s="195" t="s">
        <v>242</v>
      </c>
      <c r="H2689" s="196">
        <v>123.63</v>
      </c>
      <c r="I2689" s="197"/>
      <c r="J2689" s="198">
        <f>ROUND(I2689*H2689,2)</f>
        <v>0</v>
      </c>
      <c r="K2689" s="194" t="s">
        <v>1</v>
      </c>
      <c r="L2689" s="40"/>
      <c r="M2689" s="199" t="s">
        <v>1</v>
      </c>
      <c r="N2689" s="200" t="s">
        <v>41</v>
      </c>
      <c r="O2689" s="72"/>
      <c r="P2689" s="201">
        <f>O2689*H2689</f>
        <v>0</v>
      </c>
      <c r="Q2689" s="201">
        <v>0</v>
      </c>
      <c r="R2689" s="201">
        <f>Q2689*H2689</f>
        <v>0</v>
      </c>
      <c r="S2689" s="201">
        <v>0</v>
      </c>
      <c r="T2689" s="202">
        <f>S2689*H2689</f>
        <v>0</v>
      </c>
      <c r="U2689" s="35"/>
      <c r="V2689" s="35"/>
      <c r="W2689" s="35"/>
      <c r="X2689" s="35"/>
      <c r="Y2689" s="35"/>
      <c r="Z2689" s="35"/>
      <c r="AA2689" s="35"/>
      <c r="AB2689" s="35"/>
      <c r="AC2689" s="35"/>
      <c r="AD2689" s="35"/>
      <c r="AE2689" s="35"/>
      <c r="AR2689" s="203" t="s">
        <v>309</v>
      </c>
      <c r="AT2689" s="203" t="s">
        <v>178</v>
      </c>
      <c r="AU2689" s="203" t="s">
        <v>85</v>
      </c>
      <c r="AY2689" s="18" t="s">
        <v>175</v>
      </c>
      <c r="BE2689" s="204">
        <f>IF(N2689="základní",J2689,0)</f>
        <v>0</v>
      </c>
      <c r="BF2689" s="204">
        <f>IF(N2689="snížená",J2689,0)</f>
        <v>0</v>
      </c>
      <c r="BG2689" s="204">
        <f>IF(N2689="zákl. přenesená",J2689,0)</f>
        <v>0</v>
      </c>
      <c r="BH2689" s="204">
        <f>IF(N2689="sníž. přenesená",J2689,0)</f>
        <v>0</v>
      </c>
      <c r="BI2689" s="204">
        <f>IF(N2689="nulová",J2689,0)</f>
        <v>0</v>
      </c>
      <c r="BJ2689" s="18" t="s">
        <v>83</v>
      </c>
      <c r="BK2689" s="204">
        <f>ROUND(I2689*H2689,2)</f>
        <v>0</v>
      </c>
      <c r="BL2689" s="18" t="s">
        <v>309</v>
      </c>
      <c r="BM2689" s="203" t="s">
        <v>2345</v>
      </c>
    </row>
    <row r="2690" spans="1:65" s="13" customFormat="1" ht="22.5">
      <c r="B2690" s="205"/>
      <c r="C2690" s="206"/>
      <c r="D2690" s="207" t="s">
        <v>184</v>
      </c>
      <c r="E2690" s="208" t="s">
        <v>1</v>
      </c>
      <c r="F2690" s="209" t="s">
        <v>206</v>
      </c>
      <c r="G2690" s="206"/>
      <c r="H2690" s="208" t="s">
        <v>1</v>
      </c>
      <c r="I2690" s="210"/>
      <c r="J2690" s="206"/>
      <c r="K2690" s="206"/>
      <c r="L2690" s="211"/>
      <c r="M2690" s="212"/>
      <c r="N2690" s="213"/>
      <c r="O2690" s="213"/>
      <c r="P2690" s="213"/>
      <c r="Q2690" s="213"/>
      <c r="R2690" s="213"/>
      <c r="S2690" s="213"/>
      <c r="T2690" s="214"/>
      <c r="AT2690" s="215" t="s">
        <v>184</v>
      </c>
      <c r="AU2690" s="215" t="s">
        <v>85</v>
      </c>
      <c r="AV2690" s="13" t="s">
        <v>83</v>
      </c>
      <c r="AW2690" s="13" t="s">
        <v>34</v>
      </c>
      <c r="AX2690" s="13" t="s">
        <v>76</v>
      </c>
      <c r="AY2690" s="215" t="s">
        <v>175</v>
      </c>
    </row>
    <row r="2691" spans="1:65" s="13" customFormat="1" ht="11.25">
      <c r="B2691" s="205"/>
      <c r="C2691" s="206"/>
      <c r="D2691" s="207" t="s">
        <v>184</v>
      </c>
      <c r="E2691" s="208" t="s">
        <v>1</v>
      </c>
      <c r="F2691" s="209" t="s">
        <v>280</v>
      </c>
      <c r="G2691" s="206"/>
      <c r="H2691" s="208" t="s">
        <v>1</v>
      </c>
      <c r="I2691" s="210"/>
      <c r="J2691" s="206"/>
      <c r="K2691" s="206"/>
      <c r="L2691" s="211"/>
      <c r="M2691" s="212"/>
      <c r="N2691" s="213"/>
      <c r="O2691" s="213"/>
      <c r="P2691" s="213"/>
      <c r="Q2691" s="213"/>
      <c r="R2691" s="213"/>
      <c r="S2691" s="213"/>
      <c r="T2691" s="214"/>
      <c r="AT2691" s="215" t="s">
        <v>184</v>
      </c>
      <c r="AU2691" s="215" t="s">
        <v>85</v>
      </c>
      <c r="AV2691" s="13" t="s">
        <v>83</v>
      </c>
      <c r="AW2691" s="13" t="s">
        <v>34</v>
      </c>
      <c r="AX2691" s="13" t="s">
        <v>76</v>
      </c>
      <c r="AY2691" s="215" t="s">
        <v>175</v>
      </c>
    </row>
    <row r="2692" spans="1:65" s="13" customFormat="1" ht="11.25">
      <c r="B2692" s="205"/>
      <c r="C2692" s="206"/>
      <c r="D2692" s="207" t="s">
        <v>184</v>
      </c>
      <c r="E2692" s="208" t="s">
        <v>1</v>
      </c>
      <c r="F2692" s="209" t="s">
        <v>187</v>
      </c>
      <c r="G2692" s="206"/>
      <c r="H2692" s="208" t="s">
        <v>1</v>
      </c>
      <c r="I2692" s="210"/>
      <c r="J2692" s="206"/>
      <c r="K2692" s="206"/>
      <c r="L2692" s="211"/>
      <c r="M2692" s="212"/>
      <c r="N2692" s="213"/>
      <c r="O2692" s="213"/>
      <c r="P2692" s="213"/>
      <c r="Q2692" s="213"/>
      <c r="R2692" s="213"/>
      <c r="S2692" s="213"/>
      <c r="T2692" s="214"/>
      <c r="AT2692" s="215" t="s">
        <v>184</v>
      </c>
      <c r="AU2692" s="215" t="s">
        <v>85</v>
      </c>
      <c r="AV2692" s="13" t="s">
        <v>83</v>
      </c>
      <c r="AW2692" s="13" t="s">
        <v>34</v>
      </c>
      <c r="AX2692" s="13" t="s">
        <v>76</v>
      </c>
      <c r="AY2692" s="215" t="s">
        <v>175</v>
      </c>
    </row>
    <row r="2693" spans="1:65" s="14" customFormat="1" ht="11.25">
      <c r="B2693" s="216"/>
      <c r="C2693" s="217"/>
      <c r="D2693" s="207" t="s">
        <v>184</v>
      </c>
      <c r="E2693" s="218" t="s">
        <v>1</v>
      </c>
      <c r="F2693" s="219" t="s">
        <v>2346</v>
      </c>
      <c r="G2693" s="217"/>
      <c r="H2693" s="220">
        <v>13.22</v>
      </c>
      <c r="I2693" s="221"/>
      <c r="J2693" s="217"/>
      <c r="K2693" s="217"/>
      <c r="L2693" s="222"/>
      <c r="M2693" s="223"/>
      <c r="N2693" s="224"/>
      <c r="O2693" s="224"/>
      <c r="P2693" s="224"/>
      <c r="Q2693" s="224"/>
      <c r="R2693" s="224"/>
      <c r="S2693" s="224"/>
      <c r="T2693" s="225"/>
      <c r="AT2693" s="226" t="s">
        <v>184</v>
      </c>
      <c r="AU2693" s="226" t="s">
        <v>85</v>
      </c>
      <c r="AV2693" s="14" t="s">
        <v>85</v>
      </c>
      <c r="AW2693" s="14" t="s">
        <v>34</v>
      </c>
      <c r="AX2693" s="14" t="s">
        <v>76</v>
      </c>
      <c r="AY2693" s="226" t="s">
        <v>175</v>
      </c>
    </row>
    <row r="2694" spans="1:65" s="14" customFormat="1" ht="11.25">
      <c r="B2694" s="216"/>
      <c r="C2694" s="217"/>
      <c r="D2694" s="207" t="s">
        <v>184</v>
      </c>
      <c r="E2694" s="218" t="s">
        <v>1</v>
      </c>
      <c r="F2694" s="219" t="s">
        <v>2347</v>
      </c>
      <c r="G2694" s="217"/>
      <c r="H2694" s="220">
        <v>49.594999999999999</v>
      </c>
      <c r="I2694" s="221"/>
      <c r="J2694" s="217"/>
      <c r="K2694" s="217"/>
      <c r="L2694" s="222"/>
      <c r="M2694" s="223"/>
      <c r="N2694" s="224"/>
      <c r="O2694" s="224"/>
      <c r="P2694" s="224"/>
      <c r="Q2694" s="224"/>
      <c r="R2694" s="224"/>
      <c r="S2694" s="224"/>
      <c r="T2694" s="225"/>
      <c r="AT2694" s="226" t="s">
        <v>184</v>
      </c>
      <c r="AU2694" s="226" t="s">
        <v>85</v>
      </c>
      <c r="AV2694" s="14" t="s">
        <v>85</v>
      </c>
      <c r="AW2694" s="14" t="s">
        <v>34</v>
      </c>
      <c r="AX2694" s="14" t="s">
        <v>76</v>
      </c>
      <c r="AY2694" s="226" t="s">
        <v>175</v>
      </c>
    </row>
    <row r="2695" spans="1:65" s="14" customFormat="1" ht="11.25">
      <c r="B2695" s="216"/>
      <c r="C2695" s="217"/>
      <c r="D2695" s="207" t="s">
        <v>184</v>
      </c>
      <c r="E2695" s="218" t="s">
        <v>1</v>
      </c>
      <c r="F2695" s="219" t="s">
        <v>2348</v>
      </c>
      <c r="G2695" s="217"/>
      <c r="H2695" s="220">
        <v>38.674999999999997</v>
      </c>
      <c r="I2695" s="221"/>
      <c r="J2695" s="217"/>
      <c r="K2695" s="217"/>
      <c r="L2695" s="222"/>
      <c r="M2695" s="223"/>
      <c r="N2695" s="224"/>
      <c r="O2695" s="224"/>
      <c r="P2695" s="224"/>
      <c r="Q2695" s="224"/>
      <c r="R2695" s="224"/>
      <c r="S2695" s="224"/>
      <c r="T2695" s="225"/>
      <c r="AT2695" s="226" t="s">
        <v>184</v>
      </c>
      <c r="AU2695" s="226" t="s">
        <v>85</v>
      </c>
      <c r="AV2695" s="14" t="s">
        <v>85</v>
      </c>
      <c r="AW2695" s="14" t="s">
        <v>34</v>
      </c>
      <c r="AX2695" s="14" t="s">
        <v>76</v>
      </c>
      <c r="AY2695" s="226" t="s">
        <v>175</v>
      </c>
    </row>
    <row r="2696" spans="1:65" s="14" customFormat="1" ht="11.25">
      <c r="B2696" s="216"/>
      <c r="C2696" s="217"/>
      <c r="D2696" s="207" t="s">
        <v>184</v>
      </c>
      <c r="E2696" s="218" t="s">
        <v>1</v>
      </c>
      <c r="F2696" s="219" t="s">
        <v>2349</v>
      </c>
      <c r="G2696" s="217"/>
      <c r="H2696" s="220">
        <v>22.14</v>
      </c>
      <c r="I2696" s="221"/>
      <c r="J2696" s="217"/>
      <c r="K2696" s="217"/>
      <c r="L2696" s="222"/>
      <c r="M2696" s="223"/>
      <c r="N2696" s="224"/>
      <c r="O2696" s="224"/>
      <c r="P2696" s="224"/>
      <c r="Q2696" s="224"/>
      <c r="R2696" s="224"/>
      <c r="S2696" s="224"/>
      <c r="T2696" s="225"/>
      <c r="AT2696" s="226" t="s">
        <v>184</v>
      </c>
      <c r="AU2696" s="226" t="s">
        <v>85</v>
      </c>
      <c r="AV2696" s="14" t="s">
        <v>85</v>
      </c>
      <c r="AW2696" s="14" t="s">
        <v>34</v>
      </c>
      <c r="AX2696" s="14" t="s">
        <v>76</v>
      </c>
      <c r="AY2696" s="226" t="s">
        <v>175</v>
      </c>
    </row>
    <row r="2697" spans="1:65" s="16" customFormat="1" ht="11.25">
      <c r="B2697" s="243"/>
      <c r="C2697" s="244"/>
      <c r="D2697" s="207" t="s">
        <v>184</v>
      </c>
      <c r="E2697" s="245" t="s">
        <v>1</v>
      </c>
      <c r="F2697" s="246" t="s">
        <v>291</v>
      </c>
      <c r="G2697" s="244"/>
      <c r="H2697" s="247">
        <v>123.63</v>
      </c>
      <c r="I2697" s="248"/>
      <c r="J2697" s="244"/>
      <c r="K2697" s="244"/>
      <c r="L2697" s="249"/>
      <c r="M2697" s="250"/>
      <c r="N2697" s="251"/>
      <c r="O2697" s="251"/>
      <c r="P2697" s="251"/>
      <c r="Q2697" s="251"/>
      <c r="R2697" s="251"/>
      <c r="S2697" s="251"/>
      <c r="T2697" s="252"/>
      <c r="AT2697" s="253" t="s">
        <v>184</v>
      </c>
      <c r="AU2697" s="253" t="s">
        <v>85</v>
      </c>
      <c r="AV2697" s="16" t="s">
        <v>182</v>
      </c>
      <c r="AW2697" s="16" t="s">
        <v>34</v>
      </c>
      <c r="AX2697" s="16" t="s">
        <v>83</v>
      </c>
      <c r="AY2697" s="253" t="s">
        <v>175</v>
      </c>
    </row>
    <row r="2698" spans="1:65" s="12" customFormat="1" ht="25.9" customHeight="1">
      <c r="B2698" s="176"/>
      <c r="C2698" s="177"/>
      <c r="D2698" s="178" t="s">
        <v>75</v>
      </c>
      <c r="E2698" s="179" t="s">
        <v>2350</v>
      </c>
      <c r="F2698" s="179" t="s">
        <v>2351</v>
      </c>
      <c r="G2698" s="177"/>
      <c r="H2698" s="177"/>
      <c r="I2698" s="180"/>
      <c r="J2698" s="181">
        <f>BK2698</f>
        <v>0</v>
      </c>
      <c r="K2698" s="177"/>
      <c r="L2698" s="182"/>
      <c r="M2698" s="183"/>
      <c r="N2698" s="184"/>
      <c r="O2698" s="184"/>
      <c r="P2698" s="185">
        <f>P2699</f>
        <v>0</v>
      </c>
      <c r="Q2698" s="184"/>
      <c r="R2698" s="185">
        <f>R2699</f>
        <v>0.85463999999999996</v>
      </c>
      <c r="S2698" s="184"/>
      <c r="T2698" s="186">
        <f>T2699</f>
        <v>0.57004999999999995</v>
      </c>
      <c r="AR2698" s="187" t="s">
        <v>182</v>
      </c>
      <c r="AT2698" s="188" t="s">
        <v>75</v>
      </c>
      <c r="AU2698" s="188" t="s">
        <v>76</v>
      </c>
      <c r="AY2698" s="187" t="s">
        <v>175</v>
      </c>
      <c r="BK2698" s="189">
        <f>BK2699</f>
        <v>0</v>
      </c>
    </row>
    <row r="2699" spans="1:65" s="12" customFormat="1" ht="22.9" customHeight="1">
      <c r="B2699" s="176"/>
      <c r="C2699" s="177"/>
      <c r="D2699" s="178" t="s">
        <v>75</v>
      </c>
      <c r="E2699" s="190" t="s">
        <v>2352</v>
      </c>
      <c r="F2699" s="190" t="s">
        <v>2353</v>
      </c>
      <c r="G2699" s="177"/>
      <c r="H2699" s="177"/>
      <c r="I2699" s="180"/>
      <c r="J2699" s="191">
        <f>BK2699</f>
        <v>0</v>
      </c>
      <c r="K2699" s="177"/>
      <c r="L2699" s="182"/>
      <c r="M2699" s="183"/>
      <c r="N2699" s="184"/>
      <c r="O2699" s="184"/>
      <c r="P2699" s="185">
        <f>SUM(P2700:P2771)</f>
        <v>0</v>
      </c>
      <c r="Q2699" s="184"/>
      <c r="R2699" s="185">
        <f>SUM(R2700:R2771)</f>
        <v>0.85463999999999996</v>
      </c>
      <c r="S2699" s="184"/>
      <c r="T2699" s="186">
        <f>SUM(T2700:T2771)</f>
        <v>0.57004999999999995</v>
      </c>
      <c r="AR2699" s="187" t="s">
        <v>182</v>
      </c>
      <c r="AT2699" s="188" t="s">
        <v>75</v>
      </c>
      <c r="AU2699" s="188" t="s">
        <v>83</v>
      </c>
      <c r="AY2699" s="187" t="s">
        <v>175</v>
      </c>
      <c r="BK2699" s="189">
        <f>SUM(BK2700:BK2771)</f>
        <v>0</v>
      </c>
    </row>
    <row r="2700" spans="1:65" s="2" customFormat="1" ht="24.2" customHeight="1">
      <c r="A2700" s="35"/>
      <c r="B2700" s="36"/>
      <c r="C2700" s="192" t="s">
        <v>2354</v>
      </c>
      <c r="D2700" s="192" t="s">
        <v>178</v>
      </c>
      <c r="E2700" s="193" t="s">
        <v>2355</v>
      </c>
      <c r="F2700" s="194" t="s">
        <v>2356</v>
      </c>
      <c r="G2700" s="195" t="s">
        <v>578</v>
      </c>
      <c r="H2700" s="196">
        <v>1</v>
      </c>
      <c r="I2700" s="197"/>
      <c r="J2700" s="198">
        <f>ROUND(I2700*H2700,2)</f>
        <v>0</v>
      </c>
      <c r="K2700" s="194" t="s">
        <v>1</v>
      </c>
      <c r="L2700" s="40"/>
      <c r="M2700" s="199" t="s">
        <v>1</v>
      </c>
      <c r="N2700" s="200" t="s">
        <v>41</v>
      </c>
      <c r="O2700" s="72"/>
      <c r="P2700" s="201">
        <f>O2700*H2700</f>
        <v>0</v>
      </c>
      <c r="Q2700" s="201">
        <v>5.1330000000000001E-2</v>
      </c>
      <c r="R2700" s="201">
        <f>Q2700*H2700</f>
        <v>5.1330000000000001E-2</v>
      </c>
      <c r="S2700" s="201">
        <v>0</v>
      </c>
      <c r="T2700" s="202">
        <f>S2700*H2700</f>
        <v>0</v>
      </c>
      <c r="U2700" s="35"/>
      <c r="V2700" s="35"/>
      <c r="W2700" s="35"/>
      <c r="X2700" s="35"/>
      <c r="Y2700" s="35"/>
      <c r="Z2700" s="35"/>
      <c r="AA2700" s="35"/>
      <c r="AB2700" s="35"/>
      <c r="AC2700" s="35"/>
      <c r="AD2700" s="35"/>
      <c r="AE2700" s="35"/>
      <c r="AR2700" s="203" t="s">
        <v>309</v>
      </c>
      <c r="AT2700" s="203" t="s">
        <v>178</v>
      </c>
      <c r="AU2700" s="203" t="s">
        <v>85</v>
      </c>
      <c r="AY2700" s="18" t="s">
        <v>175</v>
      </c>
      <c r="BE2700" s="204">
        <f>IF(N2700="základní",J2700,0)</f>
        <v>0</v>
      </c>
      <c r="BF2700" s="204">
        <f>IF(N2700="snížená",J2700,0)</f>
        <v>0</v>
      </c>
      <c r="BG2700" s="204">
        <f>IF(N2700="zákl. přenesená",J2700,0)</f>
        <v>0</v>
      </c>
      <c r="BH2700" s="204">
        <f>IF(N2700="sníž. přenesená",J2700,0)</f>
        <v>0</v>
      </c>
      <c r="BI2700" s="204">
        <f>IF(N2700="nulová",J2700,0)</f>
        <v>0</v>
      </c>
      <c r="BJ2700" s="18" t="s">
        <v>83</v>
      </c>
      <c r="BK2700" s="204">
        <f>ROUND(I2700*H2700,2)</f>
        <v>0</v>
      </c>
      <c r="BL2700" s="18" t="s">
        <v>309</v>
      </c>
      <c r="BM2700" s="203" t="s">
        <v>2357</v>
      </c>
    </row>
    <row r="2701" spans="1:65" s="13" customFormat="1" ht="22.5">
      <c r="B2701" s="205"/>
      <c r="C2701" s="206"/>
      <c r="D2701" s="207" t="s">
        <v>184</v>
      </c>
      <c r="E2701" s="208" t="s">
        <v>1</v>
      </c>
      <c r="F2701" s="209" t="s">
        <v>206</v>
      </c>
      <c r="G2701" s="206"/>
      <c r="H2701" s="208" t="s">
        <v>1</v>
      </c>
      <c r="I2701" s="210"/>
      <c r="J2701" s="206"/>
      <c r="K2701" s="206"/>
      <c r="L2701" s="211"/>
      <c r="M2701" s="212"/>
      <c r="N2701" s="213"/>
      <c r="O2701" s="213"/>
      <c r="P2701" s="213"/>
      <c r="Q2701" s="213"/>
      <c r="R2701" s="213"/>
      <c r="S2701" s="213"/>
      <c r="T2701" s="214"/>
      <c r="AT2701" s="215" t="s">
        <v>184</v>
      </c>
      <c r="AU2701" s="215" t="s">
        <v>85</v>
      </c>
      <c r="AV2701" s="13" t="s">
        <v>83</v>
      </c>
      <c r="AW2701" s="13" t="s">
        <v>34</v>
      </c>
      <c r="AX2701" s="13" t="s">
        <v>76</v>
      </c>
      <c r="AY2701" s="215" t="s">
        <v>175</v>
      </c>
    </row>
    <row r="2702" spans="1:65" s="13" customFormat="1" ht="11.25">
      <c r="B2702" s="205"/>
      <c r="C2702" s="206"/>
      <c r="D2702" s="207" t="s">
        <v>184</v>
      </c>
      <c r="E2702" s="208" t="s">
        <v>1</v>
      </c>
      <c r="F2702" s="209" t="s">
        <v>187</v>
      </c>
      <c r="G2702" s="206"/>
      <c r="H2702" s="208" t="s">
        <v>1</v>
      </c>
      <c r="I2702" s="210"/>
      <c r="J2702" s="206"/>
      <c r="K2702" s="206"/>
      <c r="L2702" s="211"/>
      <c r="M2702" s="212"/>
      <c r="N2702" s="213"/>
      <c r="O2702" s="213"/>
      <c r="P2702" s="213"/>
      <c r="Q2702" s="213"/>
      <c r="R2702" s="213"/>
      <c r="S2702" s="213"/>
      <c r="T2702" s="214"/>
      <c r="AT2702" s="215" t="s">
        <v>184</v>
      </c>
      <c r="AU2702" s="215" t="s">
        <v>85</v>
      </c>
      <c r="AV2702" s="13" t="s">
        <v>83</v>
      </c>
      <c r="AW2702" s="13" t="s">
        <v>34</v>
      </c>
      <c r="AX2702" s="13" t="s">
        <v>76</v>
      </c>
      <c r="AY2702" s="215" t="s">
        <v>175</v>
      </c>
    </row>
    <row r="2703" spans="1:65" s="13" customFormat="1" ht="22.5">
      <c r="B2703" s="205"/>
      <c r="C2703" s="206"/>
      <c r="D2703" s="207" t="s">
        <v>184</v>
      </c>
      <c r="E2703" s="208" t="s">
        <v>1</v>
      </c>
      <c r="F2703" s="209" t="s">
        <v>2358</v>
      </c>
      <c r="G2703" s="206"/>
      <c r="H2703" s="208" t="s">
        <v>1</v>
      </c>
      <c r="I2703" s="210"/>
      <c r="J2703" s="206"/>
      <c r="K2703" s="206"/>
      <c r="L2703" s="211"/>
      <c r="M2703" s="212"/>
      <c r="N2703" s="213"/>
      <c r="O2703" s="213"/>
      <c r="P2703" s="213"/>
      <c r="Q2703" s="213"/>
      <c r="R2703" s="213"/>
      <c r="S2703" s="213"/>
      <c r="T2703" s="214"/>
      <c r="AT2703" s="215" t="s">
        <v>184</v>
      </c>
      <c r="AU2703" s="215" t="s">
        <v>85</v>
      </c>
      <c r="AV2703" s="13" t="s">
        <v>83</v>
      </c>
      <c r="AW2703" s="13" t="s">
        <v>34</v>
      </c>
      <c r="AX2703" s="13" t="s">
        <v>76</v>
      </c>
      <c r="AY2703" s="215" t="s">
        <v>175</v>
      </c>
    </row>
    <row r="2704" spans="1:65" s="13" customFormat="1" ht="22.5">
      <c r="B2704" s="205"/>
      <c r="C2704" s="206"/>
      <c r="D2704" s="207" t="s">
        <v>184</v>
      </c>
      <c r="E2704" s="208" t="s">
        <v>1</v>
      </c>
      <c r="F2704" s="209" t="s">
        <v>2359</v>
      </c>
      <c r="G2704" s="206"/>
      <c r="H2704" s="208" t="s">
        <v>1</v>
      </c>
      <c r="I2704" s="210"/>
      <c r="J2704" s="206"/>
      <c r="K2704" s="206"/>
      <c r="L2704" s="211"/>
      <c r="M2704" s="212"/>
      <c r="N2704" s="213"/>
      <c r="O2704" s="213"/>
      <c r="P2704" s="213"/>
      <c r="Q2704" s="213"/>
      <c r="R2704" s="213"/>
      <c r="S2704" s="213"/>
      <c r="T2704" s="214"/>
      <c r="AT2704" s="215" t="s">
        <v>184</v>
      </c>
      <c r="AU2704" s="215" t="s">
        <v>85</v>
      </c>
      <c r="AV2704" s="13" t="s">
        <v>83</v>
      </c>
      <c r="AW2704" s="13" t="s">
        <v>34</v>
      </c>
      <c r="AX2704" s="13" t="s">
        <v>76</v>
      </c>
      <c r="AY2704" s="215" t="s">
        <v>175</v>
      </c>
    </row>
    <row r="2705" spans="1:65" s="14" customFormat="1" ht="11.25">
      <c r="B2705" s="216"/>
      <c r="C2705" s="217"/>
      <c r="D2705" s="207" t="s">
        <v>184</v>
      </c>
      <c r="E2705" s="218" t="s">
        <v>1</v>
      </c>
      <c r="F2705" s="219" t="s">
        <v>83</v>
      </c>
      <c r="G2705" s="217"/>
      <c r="H2705" s="220">
        <v>1</v>
      </c>
      <c r="I2705" s="221"/>
      <c r="J2705" s="217"/>
      <c r="K2705" s="217"/>
      <c r="L2705" s="222"/>
      <c r="M2705" s="223"/>
      <c r="N2705" s="224"/>
      <c r="O2705" s="224"/>
      <c r="P2705" s="224"/>
      <c r="Q2705" s="224"/>
      <c r="R2705" s="224"/>
      <c r="S2705" s="224"/>
      <c r="T2705" s="225"/>
      <c r="AT2705" s="226" t="s">
        <v>184</v>
      </c>
      <c r="AU2705" s="226" t="s">
        <v>85</v>
      </c>
      <c r="AV2705" s="14" t="s">
        <v>85</v>
      </c>
      <c r="AW2705" s="14" t="s">
        <v>34</v>
      </c>
      <c r="AX2705" s="14" t="s">
        <v>76</v>
      </c>
      <c r="AY2705" s="226" t="s">
        <v>175</v>
      </c>
    </row>
    <row r="2706" spans="1:65" s="2" customFormat="1" ht="49.15" customHeight="1">
      <c r="A2706" s="35"/>
      <c r="B2706" s="36"/>
      <c r="C2706" s="192" t="s">
        <v>2360</v>
      </c>
      <c r="D2706" s="192" t="s">
        <v>178</v>
      </c>
      <c r="E2706" s="193" t="s">
        <v>2361</v>
      </c>
      <c r="F2706" s="194" t="s">
        <v>2362</v>
      </c>
      <c r="G2706" s="195" t="s">
        <v>242</v>
      </c>
      <c r="H2706" s="196">
        <v>15</v>
      </c>
      <c r="I2706" s="197"/>
      <c r="J2706" s="198">
        <f>ROUND(I2706*H2706,2)</f>
        <v>0</v>
      </c>
      <c r="K2706" s="194" t="s">
        <v>1</v>
      </c>
      <c r="L2706" s="40"/>
      <c r="M2706" s="199" t="s">
        <v>1</v>
      </c>
      <c r="N2706" s="200" t="s">
        <v>41</v>
      </c>
      <c r="O2706" s="72"/>
      <c r="P2706" s="201">
        <f>O2706*H2706</f>
        <v>0</v>
      </c>
      <c r="Q2706" s="201">
        <v>5.1330000000000001E-2</v>
      </c>
      <c r="R2706" s="201">
        <f>Q2706*H2706</f>
        <v>0.76995000000000002</v>
      </c>
      <c r="S2706" s="201">
        <v>0</v>
      </c>
      <c r="T2706" s="202">
        <f>S2706*H2706</f>
        <v>0</v>
      </c>
      <c r="U2706" s="35"/>
      <c r="V2706" s="35"/>
      <c r="W2706" s="35"/>
      <c r="X2706" s="35"/>
      <c r="Y2706" s="35"/>
      <c r="Z2706" s="35"/>
      <c r="AA2706" s="35"/>
      <c r="AB2706" s="35"/>
      <c r="AC2706" s="35"/>
      <c r="AD2706" s="35"/>
      <c r="AE2706" s="35"/>
      <c r="AR2706" s="203" t="s">
        <v>309</v>
      </c>
      <c r="AT2706" s="203" t="s">
        <v>178</v>
      </c>
      <c r="AU2706" s="203" t="s">
        <v>85</v>
      </c>
      <c r="AY2706" s="18" t="s">
        <v>175</v>
      </c>
      <c r="BE2706" s="204">
        <f>IF(N2706="základní",J2706,0)</f>
        <v>0</v>
      </c>
      <c r="BF2706" s="204">
        <f>IF(N2706="snížená",J2706,0)</f>
        <v>0</v>
      </c>
      <c r="BG2706" s="204">
        <f>IF(N2706="zákl. přenesená",J2706,0)</f>
        <v>0</v>
      </c>
      <c r="BH2706" s="204">
        <f>IF(N2706="sníž. přenesená",J2706,0)</f>
        <v>0</v>
      </c>
      <c r="BI2706" s="204">
        <f>IF(N2706="nulová",J2706,0)</f>
        <v>0</v>
      </c>
      <c r="BJ2706" s="18" t="s">
        <v>83</v>
      </c>
      <c r="BK2706" s="204">
        <f>ROUND(I2706*H2706,2)</f>
        <v>0</v>
      </c>
      <c r="BL2706" s="18" t="s">
        <v>309</v>
      </c>
      <c r="BM2706" s="203" t="s">
        <v>2363</v>
      </c>
    </row>
    <row r="2707" spans="1:65" s="13" customFormat="1" ht="22.5">
      <c r="B2707" s="205"/>
      <c r="C2707" s="206"/>
      <c r="D2707" s="207" t="s">
        <v>184</v>
      </c>
      <c r="E2707" s="208" t="s">
        <v>1</v>
      </c>
      <c r="F2707" s="209" t="s">
        <v>206</v>
      </c>
      <c r="G2707" s="206"/>
      <c r="H2707" s="208" t="s">
        <v>1</v>
      </c>
      <c r="I2707" s="210"/>
      <c r="J2707" s="206"/>
      <c r="K2707" s="206"/>
      <c r="L2707" s="211"/>
      <c r="M2707" s="212"/>
      <c r="N2707" s="213"/>
      <c r="O2707" s="213"/>
      <c r="P2707" s="213"/>
      <c r="Q2707" s="213"/>
      <c r="R2707" s="213"/>
      <c r="S2707" s="213"/>
      <c r="T2707" s="214"/>
      <c r="AT2707" s="215" t="s">
        <v>184</v>
      </c>
      <c r="AU2707" s="215" t="s">
        <v>85</v>
      </c>
      <c r="AV2707" s="13" t="s">
        <v>83</v>
      </c>
      <c r="AW2707" s="13" t="s">
        <v>34</v>
      </c>
      <c r="AX2707" s="13" t="s">
        <v>76</v>
      </c>
      <c r="AY2707" s="215" t="s">
        <v>175</v>
      </c>
    </row>
    <row r="2708" spans="1:65" s="13" customFormat="1" ht="11.25">
      <c r="B2708" s="205"/>
      <c r="C2708" s="206"/>
      <c r="D2708" s="207" t="s">
        <v>184</v>
      </c>
      <c r="E2708" s="208" t="s">
        <v>1</v>
      </c>
      <c r="F2708" s="209" t="s">
        <v>187</v>
      </c>
      <c r="G2708" s="206"/>
      <c r="H2708" s="208" t="s">
        <v>1</v>
      </c>
      <c r="I2708" s="210"/>
      <c r="J2708" s="206"/>
      <c r="K2708" s="206"/>
      <c r="L2708" s="211"/>
      <c r="M2708" s="212"/>
      <c r="N2708" s="213"/>
      <c r="O2708" s="213"/>
      <c r="P2708" s="213"/>
      <c r="Q2708" s="213"/>
      <c r="R2708" s="213"/>
      <c r="S2708" s="213"/>
      <c r="T2708" s="214"/>
      <c r="AT2708" s="215" t="s">
        <v>184</v>
      </c>
      <c r="AU2708" s="215" t="s">
        <v>85</v>
      </c>
      <c r="AV2708" s="13" t="s">
        <v>83</v>
      </c>
      <c r="AW2708" s="13" t="s">
        <v>34</v>
      </c>
      <c r="AX2708" s="13" t="s">
        <v>76</v>
      </c>
      <c r="AY2708" s="215" t="s">
        <v>175</v>
      </c>
    </row>
    <row r="2709" spans="1:65" s="13" customFormat="1" ht="11.25">
      <c r="B2709" s="205"/>
      <c r="C2709" s="206"/>
      <c r="D2709" s="207" t="s">
        <v>184</v>
      </c>
      <c r="E2709" s="208" t="s">
        <v>1</v>
      </c>
      <c r="F2709" s="209" t="s">
        <v>2364</v>
      </c>
      <c r="G2709" s="206"/>
      <c r="H2709" s="208" t="s">
        <v>1</v>
      </c>
      <c r="I2709" s="210"/>
      <c r="J2709" s="206"/>
      <c r="K2709" s="206"/>
      <c r="L2709" s="211"/>
      <c r="M2709" s="212"/>
      <c r="N2709" s="213"/>
      <c r="O2709" s="213"/>
      <c r="P2709" s="213"/>
      <c r="Q2709" s="213"/>
      <c r="R2709" s="213"/>
      <c r="S2709" s="213"/>
      <c r="T2709" s="214"/>
      <c r="AT2709" s="215" t="s">
        <v>184</v>
      </c>
      <c r="AU2709" s="215" t="s">
        <v>85</v>
      </c>
      <c r="AV2709" s="13" t="s">
        <v>83</v>
      </c>
      <c r="AW2709" s="13" t="s">
        <v>34</v>
      </c>
      <c r="AX2709" s="13" t="s">
        <v>76</v>
      </c>
      <c r="AY2709" s="215" t="s">
        <v>175</v>
      </c>
    </row>
    <row r="2710" spans="1:65" s="13" customFormat="1" ht="22.5">
      <c r="B2710" s="205"/>
      <c r="C2710" s="206"/>
      <c r="D2710" s="207" t="s">
        <v>184</v>
      </c>
      <c r="E2710" s="208" t="s">
        <v>1</v>
      </c>
      <c r="F2710" s="209" t="s">
        <v>2365</v>
      </c>
      <c r="G2710" s="206"/>
      <c r="H2710" s="208" t="s">
        <v>1</v>
      </c>
      <c r="I2710" s="210"/>
      <c r="J2710" s="206"/>
      <c r="K2710" s="206"/>
      <c r="L2710" s="211"/>
      <c r="M2710" s="212"/>
      <c r="N2710" s="213"/>
      <c r="O2710" s="213"/>
      <c r="P2710" s="213"/>
      <c r="Q2710" s="213"/>
      <c r="R2710" s="213"/>
      <c r="S2710" s="213"/>
      <c r="T2710" s="214"/>
      <c r="AT2710" s="215" t="s">
        <v>184</v>
      </c>
      <c r="AU2710" s="215" t="s">
        <v>85</v>
      </c>
      <c r="AV2710" s="13" t="s">
        <v>83</v>
      </c>
      <c r="AW2710" s="13" t="s">
        <v>34</v>
      </c>
      <c r="AX2710" s="13" t="s">
        <v>76</v>
      </c>
      <c r="AY2710" s="215" t="s">
        <v>175</v>
      </c>
    </row>
    <row r="2711" spans="1:65" s="13" customFormat="1" ht="11.25">
      <c r="B2711" s="205"/>
      <c r="C2711" s="206"/>
      <c r="D2711" s="207" t="s">
        <v>184</v>
      </c>
      <c r="E2711" s="208" t="s">
        <v>1</v>
      </c>
      <c r="F2711" s="209" t="s">
        <v>2366</v>
      </c>
      <c r="G2711" s="206"/>
      <c r="H2711" s="208" t="s">
        <v>1</v>
      </c>
      <c r="I2711" s="210"/>
      <c r="J2711" s="206"/>
      <c r="K2711" s="206"/>
      <c r="L2711" s="211"/>
      <c r="M2711" s="212"/>
      <c r="N2711" s="213"/>
      <c r="O2711" s="213"/>
      <c r="P2711" s="213"/>
      <c r="Q2711" s="213"/>
      <c r="R2711" s="213"/>
      <c r="S2711" s="213"/>
      <c r="T2711" s="214"/>
      <c r="AT2711" s="215" t="s">
        <v>184</v>
      </c>
      <c r="AU2711" s="215" t="s">
        <v>85</v>
      </c>
      <c r="AV2711" s="13" t="s">
        <v>83</v>
      </c>
      <c r="AW2711" s="13" t="s">
        <v>34</v>
      </c>
      <c r="AX2711" s="13" t="s">
        <v>76</v>
      </c>
      <c r="AY2711" s="215" t="s">
        <v>175</v>
      </c>
    </row>
    <row r="2712" spans="1:65" s="13" customFormat="1" ht="11.25">
      <c r="B2712" s="205"/>
      <c r="C2712" s="206"/>
      <c r="D2712" s="207" t="s">
        <v>184</v>
      </c>
      <c r="E2712" s="208" t="s">
        <v>1</v>
      </c>
      <c r="F2712" s="209" t="s">
        <v>187</v>
      </c>
      <c r="G2712" s="206"/>
      <c r="H2712" s="208" t="s">
        <v>1</v>
      </c>
      <c r="I2712" s="210"/>
      <c r="J2712" s="206"/>
      <c r="K2712" s="206"/>
      <c r="L2712" s="211"/>
      <c r="M2712" s="212"/>
      <c r="N2712" s="213"/>
      <c r="O2712" s="213"/>
      <c r="P2712" s="213"/>
      <c r="Q2712" s="213"/>
      <c r="R2712" s="213"/>
      <c r="S2712" s="213"/>
      <c r="T2712" s="214"/>
      <c r="AT2712" s="215" t="s">
        <v>184</v>
      </c>
      <c r="AU2712" s="215" t="s">
        <v>85</v>
      </c>
      <c r="AV2712" s="13" t="s">
        <v>83</v>
      </c>
      <c r="AW2712" s="13" t="s">
        <v>34</v>
      </c>
      <c r="AX2712" s="13" t="s">
        <v>76</v>
      </c>
      <c r="AY2712" s="215" t="s">
        <v>175</v>
      </c>
    </row>
    <row r="2713" spans="1:65" s="13" customFormat="1" ht="11.25">
      <c r="B2713" s="205"/>
      <c r="C2713" s="206"/>
      <c r="D2713" s="207" t="s">
        <v>184</v>
      </c>
      <c r="E2713" s="208" t="s">
        <v>1</v>
      </c>
      <c r="F2713" s="209" t="s">
        <v>2367</v>
      </c>
      <c r="G2713" s="206"/>
      <c r="H2713" s="208" t="s">
        <v>1</v>
      </c>
      <c r="I2713" s="210"/>
      <c r="J2713" s="206"/>
      <c r="K2713" s="206"/>
      <c r="L2713" s="211"/>
      <c r="M2713" s="212"/>
      <c r="N2713" s="213"/>
      <c r="O2713" s="213"/>
      <c r="P2713" s="213"/>
      <c r="Q2713" s="213"/>
      <c r="R2713" s="213"/>
      <c r="S2713" s="213"/>
      <c r="T2713" s="214"/>
      <c r="AT2713" s="215" t="s">
        <v>184</v>
      </c>
      <c r="AU2713" s="215" t="s">
        <v>85</v>
      </c>
      <c r="AV2713" s="13" t="s">
        <v>83</v>
      </c>
      <c r="AW2713" s="13" t="s">
        <v>34</v>
      </c>
      <c r="AX2713" s="13" t="s">
        <v>76</v>
      </c>
      <c r="AY2713" s="215" t="s">
        <v>175</v>
      </c>
    </row>
    <row r="2714" spans="1:65" s="13" customFormat="1" ht="11.25">
      <c r="B2714" s="205"/>
      <c r="C2714" s="206"/>
      <c r="D2714" s="207" t="s">
        <v>184</v>
      </c>
      <c r="E2714" s="208" t="s">
        <v>1</v>
      </c>
      <c r="F2714" s="209" t="s">
        <v>187</v>
      </c>
      <c r="G2714" s="206"/>
      <c r="H2714" s="208" t="s">
        <v>1</v>
      </c>
      <c r="I2714" s="210"/>
      <c r="J2714" s="206"/>
      <c r="K2714" s="206"/>
      <c r="L2714" s="211"/>
      <c r="M2714" s="212"/>
      <c r="N2714" s="213"/>
      <c r="O2714" s="213"/>
      <c r="P2714" s="213"/>
      <c r="Q2714" s="213"/>
      <c r="R2714" s="213"/>
      <c r="S2714" s="213"/>
      <c r="T2714" s="214"/>
      <c r="AT2714" s="215" t="s">
        <v>184</v>
      </c>
      <c r="AU2714" s="215" t="s">
        <v>85</v>
      </c>
      <c r="AV2714" s="13" t="s">
        <v>83</v>
      </c>
      <c r="AW2714" s="13" t="s">
        <v>34</v>
      </c>
      <c r="AX2714" s="13" t="s">
        <v>76</v>
      </c>
      <c r="AY2714" s="215" t="s">
        <v>175</v>
      </c>
    </row>
    <row r="2715" spans="1:65" s="13" customFormat="1" ht="11.25">
      <c r="B2715" s="205"/>
      <c r="C2715" s="206"/>
      <c r="D2715" s="207" t="s">
        <v>184</v>
      </c>
      <c r="E2715" s="208" t="s">
        <v>1</v>
      </c>
      <c r="F2715" s="209" t="s">
        <v>2368</v>
      </c>
      <c r="G2715" s="206"/>
      <c r="H2715" s="208" t="s">
        <v>1</v>
      </c>
      <c r="I2715" s="210"/>
      <c r="J2715" s="206"/>
      <c r="K2715" s="206"/>
      <c r="L2715" s="211"/>
      <c r="M2715" s="212"/>
      <c r="N2715" s="213"/>
      <c r="O2715" s="213"/>
      <c r="P2715" s="213"/>
      <c r="Q2715" s="213"/>
      <c r="R2715" s="213"/>
      <c r="S2715" s="213"/>
      <c r="T2715" s="214"/>
      <c r="AT2715" s="215" t="s">
        <v>184</v>
      </c>
      <c r="AU2715" s="215" t="s">
        <v>85</v>
      </c>
      <c r="AV2715" s="13" t="s">
        <v>83</v>
      </c>
      <c r="AW2715" s="13" t="s">
        <v>34</v>
      </c>
      <c r="AX2715" s="13" t="s">
        <v>76</v>
      </c>
      <c r="AY2715" s="215" t="s">
        <v>175</v>
      </c>
    </row>
    <row r="2716" spans="1:65" s="14" customFormat="1" ht="11.25">
      <c r="B2716" s="216"/>
      <c r="C2716" s="217"/>
      <c r="D2716" s="207" t="s">
        <v>184</v>
      </c>
      <c r="E2716" s="218" t="s">
        <v>1</v>
      </c>
      <c r="F2716" s="219" t="s">
        <v>2369</v>
      </c>
      <c r="G2716" s="217"/>
      <c r="H2716" s="220">
        <v>7.95</v>
      </c>
      <c r="I2716" s="221"/>
      <c r="J2716" s="217"/>
      <c r="K2716" s="217"/>
      <c r="L2716" s="222"/>
      <c r="M2716" s="223"/>
      <c r="N2716" s="224"/>
      <c r="O2716" s="224"/>
      <c r="P2716" s="224"/>
      <c r="Q2716" s="224"/>
      <c r="R2716" s="224"/>
      <c r="S2716" s="224"/>
      <c r="T2716" s="225"/>
      <c r="AT2716" s="226" t="s">
        <v>184</v>
      </c>
      <c r="AU2716" s="226" t="s">
        <v>85</v>
      </c>
      <c r="AV2716" s="14" t="s">
        <v>85</v>
      </c>
      <c r="AW2716" s="14" t="s">
        <v>34</v>
      </c>
      <c r="AX2716" s="14" t="s">
        <v>76</v>
      </c>
      <c r="AY2716" s="226" t="s">
        <v>175</v>
      </c>
    </row>
    <row r="2717" spans="1:65" s="14" customFormat="1" ht="11.25">
      <c r="B2717" s="216"/>
      <c r="C2717" s="217"/>
      <c r="D2717" s="207" t="s">
        <v>184</v>
      </c>
      <c r="E2717" s="218" t="s">
        <v>1</v>
      </c>
      <c r="F2717" s="219" t="s">
        <v>2370</v>
      </c>
      <c r="G2717" s="217"/>
      <c r="H2717" s="220">
        <v>7.05</v>
      </c>
      <c r="I2717" s="221"/>
      <c r="J2717" s="217"/>
      <c r="K2717" s="217"/>
      <c r="L2717" s="222"/>
      <c r="M2717" s="223"/>
      <c r="N2717" s="224"/>
      <c r="O2717" s="224"/>
      <c r="P2717" s="224"/>
      <c r="Q2717" s="224"/>
      <c r="R2717" s="224"/>
      <c r="S2717" s="224"/>
      <c r="T2717" s="225"/>
      <c r="AT2717" s="226" t="s">
        <v>184</v>
      </c>
      <c r="AU2717" s="226" t="s">
        <v>85</v>
      </c>
      <c r="AV2717" s="14" t="s">
        <v>85</v>
      </c>
      <c r="AW2717" s="14" t="s">
        <v>34</v>
      </c>
      <c r="AX2717" s="14" t="s">
        <v>76</v>
      </c>
      <c r="AY2717" s="226" t="s">
        <v>175</v>
      </c>
    </row>
    <row r="2718" spans="1:65" s="16" customFormat="1" ht="11.25">
      <c r="B2718" s="243"/>
      <c r="C2718" s="244"/>
      <c r="D2718" s="207" t="s">
        <v>184</v>
      </c>
      <c r="E2718" s="245" t="s">
        <v>1</v>
      </c>
      <c r="F2718" s="246" t="s">
        <v>291</v>
      </c>
      <c r="G2718" s="244"/>
      <c r="H2718" s="247">
        <v>15</v>
      </c>
      <c r="I2718" s="248"/>
      <c r="J2718" s="244"/>
      <c r="K2718" s="244"/>
      <c r="L2718" s="249"/>
      <c r="M2718" s="250"/>
      <c r="N2718" s="251"/>
      <c r="O2718" s="251"/>
      <c r="P2718" s="251"/>
      <c r="Q2718" s="251"/>
      <c r="R2718" s="251"/>
      <c r="S2718" s="251"/>
      <c r="T2718" s="252"/>
      <c r="AT2718" s="253" t="s">
        <v>184</v>
      </c>
      <c r="AU2718" s="253" t="s">
        <v>85</v>
      </c>
      <c r="AV2718" s="16" t="s">
        <v>182</v>
      </c>
      <c r="AW2718" s="16" t="s">
        <v>34</v>
      </c>
      <c r="AX2718" s="16" t="s">
        <v>83</v>
      </c>
      <c r="AY2718" s="253" t="s">
        <v>175</v>
      </c>
    </row>
    <row r="2719" spans="1:65" s="2" customFormat="1" ht="24.2" customHeight="1">
      <c r="A2719" s="35"/>
      <c r="B2719" s="36"/>
      <c r="C2719" s="192" t="s">
        <v>2371</v>
      </c>
      <c r="D2719" s="192" t="s">
        <v>178</v>
      </c>
      <c r="E2719" s="193" t="s">
        <v>2372</v>
      </c>
      <c r="F2719" s="194" t="s">
        <v>2373</v>
      </c>
      <c r="G2719" s="195" t="s">
        <v>242</v>
      </c>
      <c r="H2719" s="196">
        <v>15</v>
      </c>
      <c r="I2719" s="197"/>
      <c r="J2719" s="198">
        <f>ROUND(I2719*H2719,2)</f>
        <v>0</v>
      </c>
      <c r="K2719" s="194" t="s">
        <v>224</v>
      </c>
      <c r="L2719" s="40"/>
      <c r="M2719" s="199" t="s">
        <v>1</v>
      </c>
      <c r="N2719" s="200" t="s">
        <v>41</v>
      </c>
      <c r="O2719" s="72"/>
      <c r="P2719" s="201">
        <f>O2719*H2719</f>
        <v>0</v>
      </c>
      <c r="Q2719" s="201">
        <v>0</v>
      </c>
      <c r="R2719" s="201">
        <f>Q2719*H2719</f>
        <v>0</v>
      </c>
      <c r="S2719" s="201">
        <v>3.175E-2</v>
      </c>
      <c r="T2719" s="202">
        <f>S2719*H2719</f>
        <v>0.47625000000000001</v>
      </c>
      <c r="U2719" s="35"/>
      <c r="V2719" s="35"/>
      <c r="W2719" s="35"/>
      <c r="X2719" s="35"/>
      <c r="Y2719" s="35"/>
      <c r="Z2719" s="35"/>
      <c r="AA2719" s="35"/>
      <c r="AB2719" s="35"/>
      <c r="AC2719" s="35"/>
      <c r="AD2719" s="35"/>
      <c r="AE2719" s="35"/>
      <c r="AR2719" s="203" t="s">
        <v>309</v>
      </c>
      <c r="AT2719" s="203" t="s">
        <v>178</v>
      </c>
      <c r="AU2719" s="203" t="s">
        <v>85</v>
      </c>
      <c r="AY2719" s="18" t="s">
        <v>175</v>
      </c>
      <c r="BE2719" s="204">
        <f>IF(N2719="základní",J2719,0)</f>
        <v>0</v>
      </c>
      <c r="BF2719" s="204">
        <f>IF(N2719="snížená",J2719,0)</f>
        <v>0</v>
      </c>
      <c r="BG2719" s="204">
        <f>IF(N2719="zákl. přenesená",J2719,0)</f>
        <v>0</v>
      </c>
      <c r="BH2719" s="204">
        <f>IF(N2719="sníž. přenesená",J2719,0)</f>
        <v>0</v>
      </c>
      <c r="BI2719" s="204">
        <f>IF(N2719="nulová",J2719,0)</f>
        <v>0</v>
      </c>
      <c r="BJ2719" s="18" t="s">
        <v>83</v>
      </c>
      <c r="BK2719" s="204">
        <f>ROUND(I2719*H2719,2)</f>
        <v>0</v>
      </c>
      <c r="BL2719" s="18" t="s">
        <v>309</v>
      </c>
      <c r="BM2719" s="203" t="s">
        <v>2374</v>
      </c>
    </row>
    <row r="2720" spans="1:65" s="2" customFormat="1" ht="11.25">
      <c r="A2720" s="35"/>
      <c r="B2720" s="36"/>
      <c r="C2720" s="37"/>
      <c r="D2720" s="227" t="s">
        <v>193</v>
      </c>
      <c r="E2720" s="37"/>
      <c r="F2720" s="228" t="s">
        <v>2375</v>
      </c>
      <c r="G2720" s="37"/>
      <c r="H2720" s="37"/>
      <c r="I2720" s="229"/>
      <c r="J2720" s="37"/>
      <c r="K2720" s="37"/>
      <c r="L2720" s="40"/>
      <c r="M2720" s="230"/>
      <c r="N2720" s="231"/>
      <c r="O2720" s="72"/>
      <c r="P2720" s="72"/>
      <c r="Q2720" s="72"/>
      <c r="R2720" s="72"/>
      <c r="S2720" s="72"/>
      <c r="T2720" s="73"/>
      <c r="U2720" s="35"/>
      <c r="V2720" s="35"/>
      <c r="W2720" s="35"/>
      <c r="X2720" s="35"/>
      <c r="Y2720" s="35"/>
      <c r="Z2720" s="35"/>
      <c r="AA2720" s="35"/>
      <c r="AB2720" s="35"/>
      <c r="AC2720" s="35"/>
      <c r="AD2720" s="35"/>
      <c r="AE2720" s="35"/>
      <c r="AT2720" s="18" t="s">
        <v>193</v>
      </c>
      <c r="AU2720" s="18" t="s">
        <v>85</v>
      </c>
    </row>
    <row r="2721" spans="1:65" s="13" customFormat="1" ht="22.5">
      <c r="B2721" s="205"/>
      <c r="C2721" s="206"/>
      <c r="D2721" s="207" t="s">
        <v>184</v>
      </c>
      <c r="E2721" s="208" t="s">
        <v>1</v>
      </c>
      <c r="F2721" s="209" t="s">
        <v>206</v>
      </c>
      <c r="G2721" s="206"/>
      <c r="H2721" s="208" t="s">
        <v>1</v>
      </c>
      <c r="I2721" s="210"/>
      <c r="J2721" s="206"/>
      <c r="K2721" s="206"/>
      <c r="L2721" s="211"/>
      <c r="M2721" s="212"/>
      <c r="N2721" s="213"/>
      <c r="O2721" s="213"/>
      <c r="P2721" s="213"/>
      <c r="Q2721" s="213"/>
      <c r="R2721" s="213"/>
      <c r="S2721" s="213"/>
      <c r="T2721" s="214"/>
      <c r="AT2721" s="215" t="s">
        <v>184</v>
      </c>
      <c r="AU2721" s="215" t="s">
        <v>85</v>
      </c>
      <c r="AV2721" s="13" t="s">
        <v>83</v>
      </c>
      <c r="AW2721" s="13" t="s">
        <v>34</v>
      </c>
      <c r="AX2721" s="13" t="s">
        <v>76</v>
      </c>
      <c r="AY2721" s="215" t="s">
        <v>175</v>
      </c>
    </row>
    <row r="2722" spans="1:65" s="13" customFormat="1" ht="11.25">
      <c r="B2722" s="205"/>
      <c r="C2722" s="206"/>
      <c r="D2722" s="207" t="s">
        <v>184</v>
      </c>
      <c r="E2722" s="208" t="s">
        <v>1</v>
      </c>
      <c r="F2722" s="209" t="s">
        <v>187</v>
      </c>
      <c r="G2722" s="206"/>
      <c r="H2722" s="208" t="s">
        <v>1</v>
      </c>
      <c r="I2722" s="210"/>
      <c r="J2722" s="206"/>
      <c r="K2722" s="206"/>
      <c r="L2722" s="211"/>
      <c r="M2722" s="212"/>
      <c r="N2722" s="213"/>
      <c r="O2722" s="213"/>
      <c r="P2722" s="213"/>
      <c r="Q2722" s="213"/>
      <c r="R2722" s="213"/>
      <c r="S2722" s="213"/>
      <c r="T2722" s="214"/>
      <c r="AT2722" s="215" t="s">
        <v>184</v>
      </c>
      <c r="AU2722" s="215" t="s">
        <v>85</v>
      </c>
      <c r="AV2722" s="13" t="s">
        <v>83</v>
      </c>
      <c r="AW2722" s="13" t="s">
        <v>34</v>
      </c>
      <c r="AX2722" s="13" t="s">
        <v>76</v>
      </c>
      <c r="AY2722" s="215" t="s">
        <v>175</v>
      </c>
    </row>
    <row r="2723" spans="1:65" s="13" customFormat="1" ht="11.25">
      <c r="B2723" s="205"/>
      <c r="C2723" s="206"/>
      <c r="D2723" s="207" t="s">
        <v>184</v>
      </c>
      <c r="E2723" s="208" t="s">
        <v>1</v>
      </c>
      <c r="F2723" s="209" t="s">
        <v>2364</v>
      </c>
      <c r="G2723" s="206"/>
      <c r="H2723" s="208" t="s">
        <v>1</v>
      </c>
      <c r="I2723" s="210"/>
      <c r="J2723" s="206"/>
      <c r="K2723" s="206"/>
      <c r="L2723" s="211"/>
      <c r="M2723" s="212"/>
      <c r="N2723" s="213"/>
      <c r="O2723" s="213"/>
      <c r="P2723" s="213"/>
      <c r="Q2723" s="213"/>
      <c r="R2723" s="213"/>
      <c r="S2723" s="213"/>
      <c r="T2723" s="214"/>
      <c r="AT2723" s="215" t="s">
        <v>184</v>
      </c>
      <c r="AU2723" s="215" t="s">
        <v>85</v>
      </c>
      <c r="AV2723" s="13" t="s">
        <v>83</v>
      </c>
      <c r="AW2723" s="13" t="s">
        <v>34</v>
      </c>
      <c r="AX2723" s="13" t="s">
        <v>76</v>
      </c>
      <c r="AY2723" s="215" t="s">
        <v>175</v>
      </c>
    </row>
    <row r="2724" spans="1:65" s="13" customFormat="1" ht="22.5">
      <c r="B2724" s="205"/>
      <c r="C2724" s="206"/>
      <c r="D2724" s="207" t="s">
        <v>184</v>
      </c>
      <c r="E2724" s="208" t="s">
        <v>1</v>
      </c>
      <c r="F2724" s="209" t="s">
        <v>2365</v>
      </c>
      <c r="G2724" s="206"/>
      <c r="H2724" s="208" t="s">
        <v>1</v>
      </c>
      <c r="I2724" s="210"/>
      <c r="J2724" s="206"/>
      <c r="K2724" s="206"/>
      <c r="L2724" s="211"/>
      <c r="M2724" s="212"/>
      <c r="N2724" s="213"/>
      <c r="O2724" s="213"/>
      <c r="P2724" s="213"/>
      <c r="Q2724" s="213"/>
      <c r="R2724" s="213"/>
      <c r="S2724" s="213"/>
      <c r="T2724" s="214"/>
      <c r="AT2724" s="215" t="s">
        <v>184</v>
      </c>
      <c r="AU2724" s="215" t="s">
        <v>85</v>
      </c>
      <c r="AV2724" s="13" t="s">
        <v>83</v>
      </c>
      <c r="AW2724" s="13" t="s">
        <v>34</v>
      </c>
      <c r="AX2724" s="13" t="s">
        <v>76</v>
      </c>
      <c r="AY2724" s="215" t="s">
        <v>175</v>
      </c>
    </row>
    <row r="2725" spans="1:65" s="13" customFormat="1" ht="11.25">
      <c r="B2725" s="205"/>
      <c r="C2725" s="206"/>
      <c r="D2725" s="207" t="s">
        <v>184</v>
      </c>
      <c r="E2725" s="208" t="s">
        <v>1</v>
      </c>
      <c r="F2725" s="209" t="s">
        <v>2366</v>
      </c>
      <c r="G2725" s="206"/>
      <c r="H2725" s="208" t="s">
        <v>1</v>
      </c>
      <c r="I2725" s="210"/>
      <c r="J2725" s="206"/>
      <c r="K2725" s="206"/>
      <c r="L2725" s="211"/>
      <c r="M2725" s="212"/>
      <c r="N2725" s="213"/>
      <c r="O2725" s="213"/>
      <c r="P2725" s="213"/>
      <c r="Q2725" s="213"/>
      <c r="R2725" s="213"/>
      <c r="S2725" s="213"/>
      <c r="T2725" s="214"/>
      <c r="AT2725" s="215" t="s">
        <v>184</v>
      </c>
      <c r="AU2725" s="215" t="s">
        <v>85</v>
      </c>
      <c r="AV2725" s="13" t="s">
        <v>83</v>
      </c>
      <c r="AW2725" s="13" t="s">
        <v>34</v>
      </c>
      <c r="AX2725" s="13" t="s">
        <v>76</v>
      </c>
      <c r="AY2725" s="215" t="s">
        <v>175</v>
      </c>
    </row>
    <row r="2726" spans="1:65" s="13" customFormat="1" ht="11.25">
      <c r="B2726" s="205"/>
      <c r="C2726" s="206"/>
      <c r="D2726" s="207" t="s">
        <v>184</v>
      </c>
      <c r="E2726" s="208" t="s">
        <v>1</v>
      </c>
      <c r="F2726" s="209" t="s">
        <v>187</v>
      </c>
      <c r="G2726" s="206"/>
      <c r="H2726" s="208" t="s">
        <v>1</v>
      </c>
      <c r="I2726" s="210"/>
      <c r="J2726" s="206"/>
      <c r="K2726" s="206"/>
      <c r="L2726" s="211"/>
      <c r="M2726" s="212"/>
      <c r="N2726" s="213"/>
      <c r="O2726" s="213"/>
      <c r="P2726" s="213"/>
      <c r="Q2726" s="213"/>
      <c r="R2726" s="213"/>
      <c r="S2726" s="213"/>
      <c r="T2726" s="214"/>
      <c r="AT2726" s="215" t="s">
        <v>184</v>
      </c>
      <c r="AU2726" s="215" t="s">
        <v>85</v>
      </c>
      <c r="AV2726" s="13" t="s">
        <v>83</v>
      </c>
      <c r="AW2726" s="13" t="s">
        <v>34</v>
      </c>
      <c r="AX2726" s="13" t="s">
        <v>76</v>
      </c>
      <c r="AY2726" s="215" t="s">
        <v>175</v>
      </c>
    </row>
    <row r="2727" spans="1:65" s="13" customFormat="1" ht="11.25">
      <c r="B2727" s="205"/>
      <c r="C2727" s="206"/>
      <c r="D2727" s="207" t="s">
        <v>184</v>
      </c>
      <c r="E2727" s="208" t="s">
        <v>1</v>
      </c>
      <c r="F2727" s="209" t="s">
        <v>2367</v>
      </c>
      <c r="G2727" s="206"/>
      <c r="H2727" s="208" t="s">
        <v>1</v>
      </c>
      <c r="I2727" s="210"/>
      <c r="J2727" s="206"/>
      <c r="K2727" s="206"/>
      <c r="L2727" s="211"/>
      <c r="M2727" s="212"/>
      <c r="N2727" s="213"/>
      <c r="O2727" s="213"/>
      <c r="P2727" s="213"/>
      <c r="Q2727" s="213"/>
      <c r="R2727" s="213"/>
      <c r="S2727" s="213"/>
      <c r="T2727" s="214"/>
      <c r="AT2727" s="215" t="s">
        <v>184</v>
      </c>
      <c r="AU2727" s="215" t="s">
        <v>85</v>
      </c>
      <c r="AV2727" s="13" t="s">
        <v>83</v>
      </c>
      <c r="AW2727" s="13" t="s">
        <v>34</v>
      </c>
      <c r="AX2727" s="13" t="s">
        <v>76</v>
      </c>
      <c r="AY2727" s="215" t="s">
        <v>175</v>
      </c>
    </row>
    <row r="2728" spans="1:65" s="13" customFormat="1" ht="11.25">
      <c r="B2728" s="205"/>
      <c r="C2728" s="206"/>
      <c r="D2728" s="207" t="s">
        <v>184</v>
      </c>
      <c r="E2728" s="208" t="s">
        <v>1</v>
      </c>
      <c r="F2728" s="209" t="s">
        <v>187</v>
      </c>
      <c r="G2728" s="206"/>
      <c r="H2728" s="208" t="s">
        <v>1</v>
      </c>
      <c r="I2728" s="210"/>
      <c r="J2728" s="206"/>
      <c r="K2728" s="206"/>
      <c r="L2728" s="211"/>
      <c r="M2728" s="212"/>
      <c r="N2728" s="213"/>
      <c r="O2728" s="213"/>
      <c r="P2728" s="213"/>
      <c r="Q2728" s="213"/>
      <c r="R2728" s="213"/>
      <c r="S2728" s="213"/>
      <c r="T2728" s="214"/>
      <c r="AT2728" s="215" t="s">
        <v>184</v>
      </c>
      <c r="AU2728" s="215" t="s">
        <v>85</v>
      </c>
      <c r="AV2728" s="13" t="s">
        <v>83</v>
      </c>
      <c r="AW2728" s="13" t="s">
        <v>34</v>
      </c>
      <c r="AX2728" s="13" t="s">
        <v>76</v>
      </c>
      <c r="AY2728" s="215" t="s">
        <v>175</v>
      </c>
    </row>
    <row r="2729" spans="1:65" s="13" customFormat="1" ht="11.25">
      <c r="B2729" s="205"/>
      <c r="C2729" s="206"/>
      <c r="D2729" s="207" t="s">
        <v>184</v>
      </c>
      <c r="E2729" s="208" t="s">
        <v>1</v>
      </c>
      <c r="F2729" s="209" t="s">
        <v>2368</v>
      </c>
      <c r="G2729" s="206"/>
      <c r="H2729" s="208" t="s">
        <v>1</v>
      </c>
      <c r="I2729" s="210"/>
      <c r="J2729" s="206"/>
      <c r="K2729" s="206"/>
      <c r="L2729" s="211"/>
      <c r="M2729" s="212"/>
      <c r="N2729" s="213"/>
      <c r="O2729" s="213"/>
      <c r="P2729" s="213"/>
      <c r="Q2729" s="213"/>
      <c r="R2729" s="213"/>
      <c r="S2729" s="213"/>
      <c r="T2729" s="214"/>
      <c r="AT2729" s="215" t="s">
        <v>184</v>
      </c>
      <c r="AU2729" s="215" t="s">
        <v>85</v>
      </c>
      <c r="AV2729" s="13" t="s">
        <v>83</v>
      </c>
      <c r="AW2729" s="13" t="s">
        <v>34</v>
      </c>
      <c r="AX2729" s="13" t="s">
        <v>76</v>
      </c>
      <c r="AY2729" s="215" t="s">
        <v>175</v>
      </c>
    </row>
    <row r="2730" spans="1:65" s="14" customFormat="1" ht="11.25">
      <c r="B2730" s="216"/>
      <c r="C2730" s="217"/>
      <c r="D2730" s="207" t="s">
        <v>184</v>
      </c>
      <c r="E2730" s="218" t="s">
        <v>1</v>
      </c>
      <c r="F2730" s="219" t="s">
        <v>2369</v>
      </c>
      <c r="G2730" s="217"/>
      <c r="H2730" s="220">
        <v>7.95</v>
      </c>
      <c r="I2730" s="221"/>
      <c r="J2730" s="217"/>
      <c r="K2730" s="217"/>
      <c r="L2730" s="222"/>
      <c r="M2730" s="223"/>
      <c r="N2730" s="224"/>
      <c r="O2730" s="224"/>
      <c r="P2730" s="224"/>
      <c r="Q2730" s="224"/>
      <c r="R2730" s="224"/>
      <c r="S2730" s="224"/>
      <c r="T2730" s="225"/>
      <c r="AT2730" s="226" t="s">
        <v>184</v>
      </c>
      <c r="AU2730" s="226" t="s">
        <v>85</v>
      </c>
      <c r="AV2730" s="14" t="s">
        <v>85</v>
      </c>
      <c r="AW2730" s="14" t="s">
        <v>34</v>
      </c>
      <c r="AX2730" s="14" t="s">
        <v>76</v>
      </c>
      <c r="AY2730" s="226" t="s">
        <v>175</v>
      </c>
    </row>
    <row r="2731" spans="1:65" s="14" customFormat="1" ht="11.25">
      <c r="B2731" s="216"/>
      <c r="C2731" s="217"/>
      <c r="D2731" s="207" t="s">
        <v>184</v>
      </c>
      <c r="E2731" s="218" t="s">
        <v>1</v>
      </c>
      <c r="F2731" s="219" t="s">
        <v>2370</v>
      </c>
      <c r="G2731" s="217"/>
      <c r="H2731" s="220">
        <v>7.05</v>
      </c>
      <c r="I2731" s="221"/>
      <c r="J2731" s="217"/>
      <c r="K2731" s="217"/>
      <c r="L2731" s="222"/>
      <c r="M2731" s="223"/>
      <c r="N2731" s="224"/>
      <c r="O2731" s="224"/>
      <c r="P2731" s="224"/>
      <c r="Q2731" s="224"/>
      <c r="R2731" s="224"/>
      <c r="S2731" s="224"/>
      <c r="T2731" s="225"/>
      <c r="AT2731" s="226" t="s">
        <v>184</v>
      </c>
      <c r="AU2731" s="226" t="s">
        <v>85</v>
      </c>
      <c r="AV2731" s="14" t="s">
        <v>85</v>
      </c>
      <c r="AW2731" s="14" t="s">
        <v>34</v>
      </c>
      <c r="AX2731" s="14" t="s">
        <v>76</v>
      </c>
      <c r="AY2731" s="226" t="s">
        <v>175</v>
      </c>
    </row>
    <row r="2732" spans="1:65" s="16" customFormat="1" ht="11.25">
      <c r="B2732" s="243"/>
      <c r="C2732" s="244"/>
      <c r="D2732" s="207" t="s">
        <v>184</v>
      </c>
      <c r="E2732" s="245" t="s">
        <v>1</v>
      </c>
      <c r="F2732" s="246" t="s">
        <v>291</v>
      </c>
      <c r="G2732" s="244"/>
      <c r="H2732" s="247">
        <v>15</v>
      </c>
      <c r="I2732" s="248"/>
      <c r="J2732" s="244"/>
      <c r="K2732" s="244"/>
      <c r="L2732" s="249"/>
      <c r="M2732" s="250"/>
      <c r="N2732" s="251"/>
      <c r="O2732" s="251"/>
      <c r="P2732" s="251"/>
      <c r="Q2732" s="251"/>
      <c r="R2732" s="251"/>
      <c r="S2732" s="251"/>
      <c r="T2732" s="252"/>
      <c r="AT2732" s="253" t="s">
        <v>184</v>
      </c>
      <c r="AU2732" s="253" t="s">
        <v>85</v>
      </c>
      <c r="AV2732" s="16" t="s">
        <v>182</v>
      </c>
      <c r="AW2732" s="16" t="s">
        <v>34</v>
      </c>
      <c r="AX2732" s="16" t="s">
        <v>83</v>
      </c>
      <c r="AY2732" s="253" t="s">
        <v>175</v>
      </c>
    </row>
    <row r="2733" spans="1:65" s="2" customFormat="1" ht="21.75" customHeight="1">
      <c r="A2733" s="35"/>
      <c r="B2733" s="36"/>
      <c r="C2733" s="192" t="s">
        <v>2376</v>
      </c>
      <c r="D2733" s="192" t="s">
        <v>178</v>
      </c>
      <c r="E2733" s="193" t="s">
        <v>2377</v>
      </c>
      <c r="F2733" s="194" t="s">
        <v>2378</v>
      </c>
      <c r="G2733" s="195" t="s">
        <v>181</v>
      </c>
      <c r="H2733" s="196">
        <v>2</v>
      </c>
      <c r="I2733" s="197"/>
      <c r="J2733" s="198">
        <f>ROUND(I2733*H2733,2)</f>
        <v>0</v>
      </c>
      <c r="K2733" s="194" t="s">
        <v>224</v>
      </c>
      <c r="L2733" s="40"/>
      <c r="M2733" s="199" t="s">
        <v>1</v>
      </c>
      <c r="N2733" s="200" t="s">
        <v>41</v>
      </c>
      <c r="O2733" s="72"/>
      <c r="P2733" s="201">
        <f>O2733*H2733</f>
        <v>0</v>
      </c>
      <c r="Q2733" s="201">
        <v>2.2000000000000001E-4</v>
      </c>
      <c r="R2733" s="201">
        <f>Q2733*H2733</f>
        <v>4.4000000000000002E-4</v>
      </c>
      <c r="S2733" s="201">
        <v>0</v>
      </c>
      <c r="T2733" s="202">
        <f>S2733*H2733</f>
        <v>0</v>
      </c>
      <c r="U2733" s="35"/>
      <c r="V2733" s="35"/>
      <c r="W2733" s="35"/>
      <c r="X2733" s="35"/>
      <c r="Y2733" s="35"/>
      <c r="Z2733" s="35"/>
      <c r="AA2733" s="35"/>
      <c r="AB2733" s="35"/>
      <c r="AC2733" s="35"/>
      <c r="AD2733" s="35"/>
      <c r="AE2733" s="35"/>
      <c r="AR2733" s="203" t="s">
        <v>309</v>
      </c>
      <c r="AT2733" s="203" t="s">
        <v>178</v>
      </c>
      <c r="AU2733" s="203" t="s">
        <v>85</v>
      </c>
      <c r="AY2733" s="18" t="s">
        <v>175</v>
      </c>
      <c r="BE2733" s="204">
        <f>IF(N2733="základní",J2733,0)</f>
        <v>0</v>
      </c>
      <c r="BF2733" s="204">
        <f>IF(N2733="snížená",J2733,0)</f>
        <v>0</v>
      </c>
      <c r="BG2733" s="204">
        <f>IF(N2733="zákl. přenesená",J2733,0)</f>
        <v>0</v>
      </c>
      <c r="BH2733" s="204">
        <f>IF(N2733="sníž. přenesená",J2733,0)</f>
        <v>0</v>
      </c>
      <c r="BI2733" s="204">
        <f>IF(N2733="nulová",J2733,0)</f>
        <v>0</v>
      </c>
      <c r="BJ2733" s="18" t="s">
        <v>83</v>
      </c>
      <c r="BK2733" s="204">
        <f>ROUND(I2733*H2733,2)</f>
        <v>0</v>
      </c>
      <c r="BL2733" s="18" t="s">
        <v>309</v>
      </c>
      <c r="BM2733" s="203" t="s">
        <v>2379</v>
      </c>
    </row>
    <row r="2734" spans="1:65" s="2" customFormat="1" ht="11.25">
      <c r="A2734" s="35"/>
      <c r="B2734" s="36"/>
      <c r="C2734" s="37"/>
      <c r="D2734" s="227" t="s">
        <v>193</v>
      </c>
      <c r="E2734" s="37"/>
      <c r="F2734" s="228" t="s">
        <v>2380</v>
      </c>
      <c r="G2734" s="37"/>
      <c r="H2734" s="37"/>
      <c r="I2734" s="229"/>
      <c r="J2734" s="37"/>
      <c r="K2734" s="37"/>
      <c r="L2734" s="40"/>
      <c r="M2734" s="230"/>
      <c r="N2734" s="231"/>
      <c r="O2734" s="72"/>
      <c r="P2734" s="72"/>
      <c r="Q2734" s="72"/>
      <c r="R2734" s="72"/>
      <c r="S2734" s="72"/>
      <c r="T2734" s="73"/>
      <c r="U2734" s="35"/>
      <c r="V2734" s="35"/>
      <c r="W2734" s="35"/>
      <c r="X2734" s="35"/>
      <c r="Y2734" s="35"/>
      <c r="Z2734" s="35"/>
      <c r="AA2734" s="35"/>
      <c r="AB2734" s="35"/>
      <c r="AC2734" s="35"/>
      <c r="AD2734" s="35"/>
      <c r="AE2734" s="35"/>
      <c r="AT2734" s="18" t="s">
        <v>193</v>
      </c>
      <c r="AU2734" s="18" t="s">
        <v>85</v>
      </c>
    </row>
    <row r="2735" spans="1:65" s="13" customFormat="1" ht="22.5">
      <c r="B2735" s="205"/>
      <c r="C2735" s="206"/>
      <c r="D2735" s="207" t="s">
        <v>184</v>
      </c>
      <c r="E2735" s="208" t="s">
        <v>1</v>
      </c>
      <c r="F2735" s="209" t="s">
        <v>206</v>
      </c>
      <c r="G2735" s="206"/>
      <c r="H2735" s="208" t="s">
        <v>1</v>
      </c>
      <c r="I2735" s="210"/>
      <c r="J2735" s="206"/>
      <c r="K2735" s="206"/>
      <c r="L2735" s="211"/>
      <c r="M2735" s="212"/>
      <c r="N2735" s="213"/>
      <c r="O2735" s="213"/>
      <c r="P2735" s="213"/>
      <c r="Q2735" s="213"/>
      <c r="R2735" s="213"/>
      <c r="S2735" s="213"/>
      <c r="T2735" s="214"/>
      <c r="AT2735" s="215" t="s">
        <v>184</v>
      </c>
      <c r="AU2735" s="215" t="s">
        <v>85</v>
      </c>
      <c r="AV2735" s="13" t="s">
        <v>83</v>
      </c>
      <c r="AW2735" s="13" t="s">
        <v>34</v>
      </c>
      <c r="AX2735" s="13" t="s">
        <v>76</v>
      </c>
      <c r="AY2735" s="215" t="s">
        <v>175</v>
      </c>
    </row>
    <row r="2736" spans="1:65" s="13" customFormat="1" ht="11.25">
      <c r="B2736" s="205"/>
      <c r="C2736" s="206"/>
      <c r="D2736" s="207" t="s">
        <v>184</v>
      </c>
      <c r="E2736" s="208" t="s">
        <v>1</v>
      </c>
      <c r="F2736" s="209" t="s">
        <v>280</v>
      </c>
      <c r="G2736" s="206"/>
      <c r="H2736" s="208" t="s">
        <v>1</v>
      </c>
      <c r="I2736" s="210"/>
      <c r="J2736" s="206"/>
      <c r="K2736" s="206"/>
      <c r="L2736" s="211"/>
      <c r="M2736" s="212"/>
      <c r="N2736" s="213"/>
      <c r="O2736" s="213"/>
      <c r="P2736" s="213"/>
      <c r="Q2736" s="213"/>
      <c r="R2736" s="213"/>
      <c r="S2736" s="213"/>
      <c r="T2736" s="214"/>
      <c r="AT2736" s="215" t="s">
        <v>184</v>
      </c>
      <c r="AU2736" s="215" t="s">
        <v>85</v>
      </c>
      <c r="AV2736" s="13" t="s">
        <v>83</v>
      </c>
      <c r="AW2736" s="13" t="s">
        <v>34</v>
      </c>
      <c r="AX2736" s="13" t="s">
        <v>76</v>
      </c>
      <c r="AY2736" s="215" t="s">
        <v>175</v>
      </c>
    </row>
    <row r="2737" spans="1:65" s="13" customFormat="1" ht="11.25">
      <c r="B2737" s="205"/>
      <c r="C2737" s="206"/>
      <c r="D2737" s="207" t="s">
        <v>184</v>
      </c>
      <c r="E2737" s="208" t="s">
        <v>1</v>
      </c>
      <c r="F2737" s="209" t="s">
        <v>187</v>
      </c>
      <c r="G2737" s="206"/>
      <c r="H2737" s="208" t="s">
        <v>1</v>
      </c>
      <c r="I2737" s="210"/>
      <c r="J2737" s="206"/>
      <c r="K2737" s="206"/>
      <c r="L2737" s="211"/>
      <c r="M2737" s="212"/>
      <c r="N2737" s="213"/>
      <c r="O2737" s="213"/>
      <c r="P2737" s="213"/>
      <c r="Q2737" s="213"/>
      <c r="R2737" s="213"/>
      <c r="S2737" s="213"/>
      <c r="T2737" s="214"/>
      <c r="AT2737" s="215" t="s">
        <v>184</v>
      </c>
      <c r="AU2737" s="215" t="s">
        <v>85</v>
      </c>
      <c r="AV2737" s="13" t="s">
        <v>83</v>
      </c>
      <c r="AW2737" s="13" t="s">
        <v>34</v>
      </c>
      <c r="AX2737" s="13" t="s">
        <v>76</v>
      </c>
      <c r="AY2737" s="215" t="s">
        <v>175</v>
      </c>
    </row>
    <row r="2738" spans="1:65" s="13" customFormat="1" ht="11.25">
      <c r="B2738" s="205"/>
      <c r="C2738" s="206"/>
      <c r="D2738" s="207" t="s">
        <v>184</v>
      </c>
      <c r="E2738" s="208" t="s">
        <v>1</v>
      </c>
      <c r="F2738" s="209" t="s">
        <v>2381</v>
      </c>
      <c r="G2738" s="206"/>
      <c r="H2738" s="208" t="s">
        <v>1</v>
      </c>
      <c r="I2738" s="210"/>
      <c r="J2738" s="206"/>
      <c r="K2738" s="206"/>
      <c r="L2738" s="211"/>
      <c r="M2738" s="212"/>
      <c r="N2738" s="213"/>
      <c r="O2738" s="213"/>
      <c r="P2738" s="213"/>
      <c r="Q2738" s="213"/>
      <c r="R2738" s="213"/>
      <c r="S2738" s="213"/>
      <c r="T2738" s="214"/>
      <c r="AT2738" s="215" t="s">
        <v>184</v>
      </c>
      <c r="AU2738" s="215" t="s">
        <v>85</v>
      </c>
      <c r="AV2738" s="13" t="s">
        <v>83</v>
      </c>
      <c r="AW2738" s="13" t="s">
        <v>34</v>
      </c>
      <c r="AX2738" s="13" t="s">
        <v>76</v>
      </c>
      <c r="AY2738" s="215" t="s">
        <v>175</v>
      </c>
    </row>
    <row r="2739" spans="1:65" s="14" customFormat="1" ht="11.25">
      <c r="B2739" s="216"/>
      <c r="C2739" s="217"/>
      <c r="D2739" s="207" t="s">
        <v>184</v>
      </c>
      <c r="E2739" s="218" t="s">
        <v>1</v>
      </c>
      <c r="F2739" s="219" t="s">
        <v>2382</v>
      </c>
      <c r="G2739" s="217"/>
      <c r="H2739" s="220">
        <v>1</v>
      </c>
      <c r="I2739" s="221"/>
      <c r="J2739" s="217"/>
      <c r="K2739" s="217"/>
      <c r="L2739" s="222"/>
      <c r="M2739" s="223"/>
      <c r="N2739" s="224"/>
      <c r="O2739" s="224"/>
      <c r="P2739" s="224"/>
      <c r="Q2739" s="224"/>
      <c r="R2739" s="224"/>
      <c r="S2739" s="224"/>
      <c r="T2739" s="225"/>
      <c r="AT2739" s="226" t="s">
        <v>184</v>
      </c>
      <c r="AU2739" s="226" t="s">
        <v>85</v>
      </c>
      <c r="AV2739" s="14" t="s">
        <v>85</v>
      </c>
      <c r="AW2739" s="14" t="s">
        <v>34</v>
      </c>
      <c r="AX2739" s="14" t="s">
        <v>76</v>
      </c>
      <c r="AY2739" s="226" t="s">
        <v>175</v>
      </c>
    </row>
    <row r="2740" spans="1:65" s="14" customFormat="1" ht="11.25">
      <c r="B2740" s="216"/>
      <c r="C2740" s="217"/>
      <c r="D2740" s="207" t="s">
        <v>184</v>
      </c>
      <c r="E2740" s="218" t="s">
        <v>1</v>
      </c>
      <c r="F2740" s="219" t="s">
        <v>2383</v>
      </c>
      <c r="G2740" s="217"/>
      <c r="H2740" s="220">
        <v>1</v>
      </c>
      <c r="I2740" s="221"/>
      <c r="J2740" s="217"/>
      <c r="K2740" s="217"/>
      <c r="L2740" s="222"/>
      <c r="M2740" s="223"/>
      <c r="N2740" s="224"/>
      <c r="O2740" s="224"/>
      <c r="P2740" s="224"/>
      <c r="Q2740" s="224"/>
      <c r="R2740" s="224"/>
      <c r="S2740" s="224"/>
      <c r="T2740" s="225"/>
      <c r="AT2740" s="226" t="s">
        <v>184</v>
      </c>
      <c r="AU2740" s="226" t="s">
        <v>85</v>
      </c>
      <c r="AV2740" s="14" t="s">
        <v>85</v>
      </c>
      <c r="AW2740" s="14" t="s">
        <v>34</v>
      </c>
      <c r="AX2740" s="14" t="s">
        <v>76</v>
      </c>
      <c r="AY2740" s="226" t="s">
        <v>175</v>
      </c>
    </row>
    <row r="2741" spans="1:65" s="16" customFormat="1" ht="11.25">
      <c r="B2741" s="243"/>
      <c r="C2741" s="244"/>
      <c r="D2741" s="207" t="s">
        <v>184</v>
      </c>
      <c r="E2741" s="245" t="s">
        <v>1</v>
      </c>
      <c r="F2741" s="246" t="s">
        <v>291</v>
      </c>
      <c r="G2741" s="244"/>
      <c r="H2741" s="247">
        <v>2</v>
      </c>
      <c r="I2741" s="248"/>
      <c r="J2741" s="244"/>
      <c r="K2741" s="244"/>
      <c r="L2741" s="249"/>
      <c r="M2741" s="250"/>
      <c r="N2741" s="251"/>
      <c r="O2741" s="251"/>
      <c r="P2741" s="251"/>
      <c r="Q2741" s="251"/>
      <c r="R2741" s="251"/>
      <c r="S2741" s="251"/>
      <c r="T2741" s="252"/>
      <c r="AT2741" s="253" t="s">
        <v>184</v>
      </c>
      <c r="AU2741" s="253" t="s">
        <v>85</v>
      </c>
      <c r="AV2741" s="16" t="s">
        <v>182</v>
      </c>
      <c r="AW2741" s="16" t="s">
        <v>34</v>
      </c>
      <c r="AX2741" s="16" t="s">
        <v>83</v>
      </c>
      <c r="AY2741" s="253" t="s">
        <v>175</v>
      </c>
    </row>
    <row r="2742" spans="1:65" s="2" customFormat="1" ht="37.9" customHeight="1">
      <c r="A2742" s="35"/>
      <c r="B2742" s="36"/>
      <c r="C2742" s="254" t="s">
        <v>2384</v>
      </c>
      <c r="D2742" s="254" t="s">
        <v>539</v>
      </c>
      <c r="E2742" s="255" t="s">
        <v>2385</v>
      </c>
      <c r="F2742" s="256" t="s">
        <v>2386</v>
      </c>
      <c r="G2742" s="257" t="s">
        <v>181</v>
      </c>
      <c r="H2742" s="258">
        <v>2</v>
      </c>
      <c r="I2742" s="259"/>
      <c r="J2742" s="260">
        <f>ROUND(I2742*H2742,2)</f>
        <v>0</v>
      </c>
      <c r="K2742" s="256" t="s">
        <v>1</v>
      </c>
      <c r="L2742" s="261"/>
      <c r="M2742" s="262" t="s">
        <v>1</v>
      </c>
      <c r="N2742" s="263" t="s">
        <v>41</v>
      </c>
      <c r="O2742" s="72"/>
      <c r="P2742" s="201">
        <f>O2742*H2742</f>
        <v>0</v>
      </c>
      <c r="Q2742" s="201">
        <v>1.6240000000000001E-2</v>
      </c>
      <c r="R2742" s="201">
        <f>Q2742*H2742</f>
        <v>3.2480000000000002E-2</v>
      </c>
      <c r="S2742" s="201">
        <v>0</v>
      </c>
      <c r="T2742" s="202">
        <f>S2742*H2742</f>
        <v>0</v>
      </c>
      <c r="U2742" s="35"/>
      <c r="V2742" s="35"/>
      <c r="W2742" s="35"/>
      <c r="X2742" s="35"/>
      <c r="Y2742" s="35"/>
      <c r="Z2742" s="35"/>
      <c r="AA2742" s="35"/>
      <c r="AB2742" s="35"/>
      <c r="AC2742" s="35"/>
      <c r="AD2742" s="35"/>
      <c r="AE2742" s="35"/>
      <c r="AR2742" s="203" t="s">
        <v>532</v>
      </c>
      <c r="AT2742" s="203" t="s">
        <v>539</v>
      </c>
      <c r="AU2742" s="203" t="s">
        <v>85</v>
      </c>
      <c r="AY2742" s="18" t="s">
        <v>175</v>
      </c>
      <c r="BE2742" s="204">
        <f>IF(N2742="základní",J2742,0)</f>
        <v>0</v>
      </c>
      <c r="BF2742" s="204">
        <f>IF(N2742="snížená",J2742,0)</f>
        <v>0</v>
      </c>
      <c r="BG2742" s="204">
        <f>IF(N2742="zákl. přenesená",J2742,0)</f>
        <v>0</v>
      </c>
      <c r="BH2742" s="204">
        <f>IF(N2742="sníž. přenesená",J2742,0)</f>
        <v>0</v>
      </c>
      <c r="BI2742" s="204">
        <f>IF(N2742="nulová",J2742,0)</f>
        <v>0</v>
      </c>
      <c r="BJ2742" s="18" t="s">
        <v>83</v>
      </c>
      <c r="BK2742" s="204">
        <f>ROUND(I2742*H2742,2)</f>
        <v>0</v>
      </c>
      <c r="BL2742" s="18" t="s">
        <v>309</v>
      </c>
      <c r="BM2742" s="203" t="s">
        <v>2387</v>
      </c>
    </row>
    <row r="2743" spans="1:65" s="2" customFormat="1" ht="24.2" customHeight="1">
      <c r="A2743" s="35"/>
      <c r="B2743" s="36"/>
      <c r="C2743" s="192" t="s">
        <v>2388</v>
      </c>
      <c r="D2743" s="192" t="s">
        <v>178</v>
      </c>
      <c r="E2743" s="193" t="s">
        <v>2389</v>
      </c>
      <c r="F2743" s="194" t="s">
        <v>2390</v>
      </c>
      <c r="G2743" s="195" t="s">
        <v>181</v>
      </c>
      <c r="H2743" s="196">
        <v>2</v>
      </c>
      <c r="I2743" s="197"/>
      <c r="J2743" s="198">
        <f>ROUND(I2743*H2743,2)</f>
        <v>0</v>
      </c>
      <c r="K2743" s="194" t="s">
        <v>1</v>
      </c>
      <c r="L2743" s="40"/>
      <c r="M2743" s="199" t="s">
        <v>1</v>
      </c>
      <c r="N2743" s="200" t="s">
        <v>41</v>
      </c>
      <c r="O2743" s="72"/>
      <c r="P2743" s="201">
        <f>O2743*H2743</f>
        <v>0</v>
      </c>
      <c r="Q2743" s="201">
        <v>2.2000000000000001E-4</v>
      </c>
      <c r="R2743" s="201">
        <f>Q2743*H2743</f>
        <v>4.4000000000000002E-4</v>
      </c>
      <c r="S2743" s="201">
        <v>0</v>
      </c>
      <c r="T2743" s="202">
        <f>S2743*H2743</f>
        <v>0</v>
      </c>
      <c r="U2743" s="35"/>
      <c r="V2743" s="35"/>
      <c r="W2743" s="35"/>
      <c r="X2743" s="35"/>
      <c r="Y2743" s="35"/>
      <c r="Z2743" s="35"/>
      <c r="AA2743" s="35"/>
      <c r="AB2743" s="35"/>
      <c r="AC2743" s="35"/>
      <c r="AD2743" s="35"/>
      <c r="AE2743" s="35"/>
      <c r="AR2743" s="203" t="s">
        <v>309</v>
      </c>
      <c r="AT2743" s="203" t="s">
        <v>178</v>
      </c>
      <c r="AU2743" s="203" t="s">
        <v>85</v>
      </c>
      <c r="AY2743" s="18" t="s">
        <v>175</v>
      </c>
      <c r="BE2743" s="204">
        <f>IF(N2743="základní",J2743,0)</f>
        <v>0</v>
      </c>
      <c r="BF2743" s="204">
        <f>IF(N2743="snížená",J2743,0)</f>
        <v>0</v>
      </c>
      <c r="BG2743" s="204">
        <f>IF(N2743="zákl. přenesená",J2743,0)</f>
        <v>0</v>
      </c>
      <c r="BH2743" s="204">
        <f>IF(N2743="sníž. přenesená",J2743,0)</f>
        <v>0</v>
      </c>
      <c r="BI2743" s="204">
        <f>IF(N2743="nulová",J2743,0)</f>
        <v>0</v>
      </c>
      <c r="BJ2743" s="18" t="s">
        <v>83</v>
      </c>
      <c r="BK2743" s="204">
        <f>ROUND(I2743*H2743,2)</f>
        <v>0</v>
      </c>
      <c r="BL2743" s="18" t="s">
        <v>309</v>
      </c>
      <c r="BM2743" s="203" t="s">
        <v>2391</v>
      </c>
    </row>
    <row r="2744" spans="1:65" s="13" customFormat="1" ht="22.5">
      <c r="B2744" s="205"/>
      <c r="C2744" s="206"/>
      <c r="D2744" s="207" t="s">
        <v>184</v>
      </c>
      <c r="E2744" s="208" t="s">
        <v>1</v>
      </c>
      <c r="F2744" s="209" t="s">
        <v>2392</v>
      </c>
      <c r="G2744" s="206"/>
      <c r="H2744" s="208" t="s">
        <v>1</v>
      </c>
      <c r="I2744" s="210"/>
      <c r="J2744" s="206"/>
      <c r="K2744" s="206"/>
      <c r="L2744" s="211"/>
      <c r="M2744" s="212"/>
      <c r="N2744" s="213"/>
      <c r="O2744" s="213"/>
      <c r="P2744" s="213"/>
      <c r="Q2744" s="213"/>
      <c r="R2744" s="213"/>
      <c r="S2744" s="213"/>
      <c r="T2744" s="214"/>
      <c r="AT2744" s="215" t="s">
        <v>184</v>
      </c>
      <c r="AU2744" s="215" t="s">
        <v>85</v>
      </c>
      <c r="AV2744" s="13" t="s">
        <v>83</v>
      </c>
      <c r="AW2744" s="13" t="s">
        <v>34</v>
      </c>
      <c r="AX2744" s="13" t="s">
        <v>76</v>
      </c>
      <c r="AY2744" s="215" t="s">
        <v>175</v>
      </c>
    </row>
    <row r="2745" spans="1:65" s="13" customFormat="1" ht="11.25">
      <c r="B2745" s="205"/>
      <c r="C2745" s="206"/>
      <c r="D2745" s="207" t="s">
        <v>184</v>
      </c>
      <c r="E2745" s="208" t="s">
        <v>1</v>
      </c>
      <c r="F2745" s="209" t="s">
        <v>280</v>
      </c>
      <c r="G2745" s="206"/>
      <c r="H2745" s="208" t="s">
        <v>1</v>
      </c>
      <c r="I2745" s="210"/>
      <c r="J2745" s="206"/>
      <c r="K2745" s="206"/>
      <c r="L2745" s="211"/>
      <c r="M2745" s="212"/>
      <c r="N2745" s="213"/>
      <c r="O2745" s="213"/>
      <c r="P2745" s="213"/>
      <c r="Q2745" s="213"/>
      <c r="R2745" s="213"/>
      <c r="S2745" s="213"/>
      <c r="T2745" s="214"/>
      <c r="AT2745" s="215" t="s">
        <v>184</v>
      </c>
      <c r="AU2745" s="215" t="s">
        <v>85</v>
      </c>
      <c r="AV2745" s="13" t="s">
        <v>83</v>
      </c>
      <c r="AW2745" s="13" t="s">
        <v>34</v>
      </c>
      <c r="AX2745" s="13" t="s">
        <v>76</v>
      </c>
      <c r="AY2745" s="215" t="s">
        <v>175</v>
      </c>
    </row>
    <row r="2746" spans="1:65" s="13" customFormat="1" ht="11.25">
      <c r="B2746" s="205"/>
      <c r="C2746" s="206"/>
      <c r="D2746" s="207" t="s">
        <v>184</v>
      </c>
      <c r="E2746" s="208" t="s">
        <v>1</v>
      </c>
      <c r="F2746" s="209" t="s">
        <v>187</v>
      </c>
      <c r="G2746" s="206"/>
      <c r="H2746" s="208" t="s">
        <v>1</v>
      </c>
      <c r="I2746" s="210"/>
      <c r="J2746" s="206"/>
      <c r="K2746" s="206"/>
      <c r="L2746" s="211"/>
      <c r="M2746" s="212"/>
      <c r="N2746" s="213"/>
      <c r="O2746" s="213"/>
      <c r="P2746" s="213"/>
      <c r="Q2746" s="213"/>
      <c r="R2746" s="213"/>
      <c r="S2746" s="213"/>
      <c r="T2746" s="214"/>
      <c r="AT2746" s="215" t="s">
        <v>184</v>
      </c>
      <c r="AU2746" s="215" t="s">
        <v>85</v>
      </c>
      <c r="AV2746" s="13" t="s">
        <v>83</v>
      </c>
      <c r="AW2746" s="13" t="s">
        <v>34</v>
      </c>
      <c r="AX2746" s="13" t="s">
        <v>76</v>
      </c>
      <c r="AY2746" s="215" t="s">
        <v>175</v>
      </c>
    </row>
    <row r="2747" spans="1:65" s="13" customFormat="1" ht="33.75">
      <c r="B2747" s="205"/>
      <c r="C2747" s="206"/>
      <c r="D2747" s="207" t="s">
        <v>184</v>
      </c>
      <c r="E2747" s="208" t="s">
        <v>1</v>
      </c>
      <c r="F2747" s="209" t="s">
        <v>2393</v>
      </c>
      <c r="G2747" s="206"/>
      <c r="H2747" s="208" t="s">
        <v>1</v>
      </c>
      <c r="I2747" s="210"/>
      <c r="J2747" s="206"/>
      <c r="K2747" s="206"/>
      <c r="L2747" s="211"/>
      <c r="M2747" s="212"/>
      <c r="N2747" s="213"/>
      <c r="O2747" s="213"/>
      <c r="P2747" s="213"/>
      <c r="Q2747" s="213"/>
      <c r="R2747" s="213"/>
      <c r="S2747" s="213"/>
      <c r="T2747" s="214"/>
      <c r="AT2747" s="215" t="s">
        <v>184</v>
      </c>
      <c r="AU2747" s="215" t="s">
        <v>85</v>
      </c>
      <c r="AV2747" s="13" t="s">
        <v>83</v>
      </c>
      <c r="AW2747" s="13" t="s">
        <v>34</v>
      </c>
      <c r="AX2747" s="13" t="s">
        <v>76</v>
      </c>
      <c r="AY2747" s="215" t="s">
        <v>175</v>
      </c>
    </row>
    <row r="2748" spans="1:65" s="13" customFormat="1" ht="11.25">
      <c r="B2748" s="205"/>
      <c r="C2748" s="206"/>
      <c r="D2748" s="207" t="s">
        <v>184</v>
      </c>
      <c r="E2748" s="208" t="s">
        <v>1</v>
      </c>
      <c r="F2748" s="209" t="s">
        <v>2394</v>
      </c>
      <c r="G2748" s="206"/>
      <c r="H2748" s="208" t="s">
        <v>1</v>
      </c>
      <c r="I2748" s="210"/>
      <c r="J2748" s="206"/>
      <c r="K2748" s="206"/>
      <c r="L2748" s="211"/>
      <c r="M2748" s="212"/>
      <c r="N2748" s="213"/>
      <c r="O2748" s="213"/>
      <c r="P2748" s="213"/>
      <c r="Q2748" s="213"/>
      <c r="R2748" s="213"/>
      <c r="S2748" s="213"/>
      <c r="T2748" s="214"/>
      <c r="AT2748" s="215" t="s">
        <v>184</v>
      </c>
      <c r="AU2748" s="215" t="s">
        <v>85</v>
      </c>
      <c r="AV2748" s="13" t="s">
        <v>83</v>
      </c>
      <c r="AW2748" s="13" t="s">
        <v>34</v>
      </c>
      <c r="AX2748" s="13" t="s">
        <v>76</v>
      </c>
      <c r="AY2748" s="215" t="s">
        <v>175</v>
      </c>
    </row>
    <row r="2749" spans="1:65" s="14" customFormat="1" ht="11.25">
      <c r="B2749" s="216"/>
      <c r="C2749" s="217"/>
      <c r="D2749" s="207" t="s">
        <v>184</v>
      </c>
      <c r="E2749" s="218" t="s">
        <v>1</v>
      </c>
      <c r="F2749" s="219" t="s">
        <v>85</v>
      </c>
      <c r="G2749" s="217"/>
      <c r="H2749" s="220">
        <v>2</v>
      </c>
      <c r="I2749" s="221"/>
      <c r="J2749" s="217"/>
      <c r="K2749" s="217"/>
      <c r="L2749" s="222"/>
      <c r="M2749" s="223"/>
      <c r="N2749" s="224"/>
      <c r="O2749" s="224"/>
      <c r="P2749" s="224"/>
      <c r="Q2749" s="224"/>
      <c r="R2749" s="224"/>
      <c r="S2749" s="224"/>
      <c r="T2749" s="225"/>
      <c r="AT2749" s="226" t="s">
        <v>184</v>
      </c>
      <c r="AU2749" s="226" t="s">
        <v>85</v>
      </c>
      <c r="AV2749" s="14" t="s">
        <v>85</v>
      </c>
      <c r="AW2749" s="14" t="s">
        <v>34</v>
      </c>
      <c r="AX2749" s="14" t="s">
        <v>76</v>
      </c>
      <c r="AY2749" s="226" t="s">
        <v>175</v>
      </c>
    </row>
    <row r="2750" spans="1:65" s="16" customFormat="1" ht="11.25">
      <c r="B2750" s="243"/>
      <c r="C2750" s="244"/>
      <c r="D2750" s="207" t="s">
        <v>184</v>
      </c>
      <c r="E2750" s="245" t="s">
        <v>1</v>
      </c>
      <c r="F2750" s="246" t="s">
        <v>291</v>
      </c>
      <c r="G2750" s="244"/>
      <c r="H2750" s="247">
        <v>2</v>
      </c>
      <c r="I2750" s="248"/>
      <c r="J2750" s="244"/>
      <c r="K2750" s="244"/>
      <c r="L2750" s="249"/>
      <c r="M2750" s="250"/>
      <c r="N2750" s="251"/>
      <c r="O2750" s="251"/>
      <c r="P2750" s="251"/>
      <c r="Q2750" s="251"/>
      <c r="R2750" s="251"/>
      <c r="S2750" s="251"/>
      <c r="T2750" s="252"/>
      <c r="AT2750" s="253" t="s">
        <v>184</v>
      </c>
      <c r="AU2750" s="253" t="s">
        <v>85</v>
      </c>
      <c r="AV2750" s="16" t="s">
        <v>182</v>
      </c>
      <c r="AW2750" s="16" t="s">
        <v>34</v>
      </c>
      <c r="AX2750" s="16" t="s">
        <v>83</v>
      </c>
      <c r="AY2750" s="253" t="s">
        <v>175</v>
      </c>
    </row>
    <row r="2751" spans="1:65" s="2" customFormat="1" ht="24.2" customHeight="1">
      <c r="A2751" s="35"/>
      <c r="B2751" s="36"/>
      <c r="C2751" s="192" t="s">
        <v>2395</v>
      </c>
      <c r="D2751" s="192" t="s">
        <v>178</v>
      </c>
      <c r="E2751" s="193" t="s">
        <v>2396</v>
      </c>
      <c r="F2751" s="194" t="s">
        <v>2397</v>
      </c>
      <c r="G2751" s="195" t="s">
        <v>181</v>
      </c>
      <c r="H2751" s="196">
        <v>2</v>
      </c>
      <c r="I2751" s="197"/>
      <c r="J2751" s="198">
        <f>ROUND(I2751*H2751,2)</f>
        <v>0</v>
      </c>
      <c r="K2751" s="194" t="s">
        <v>224</v>
      </c>
      <c r="L2751" s="40"/>
      <c r="M2751" s="199" t="s">
        <v>1</v>
      </c>
      <c r="N2751" s="200" t="s">
        <v>41</v>
      </c>
      <c r="O2751" s="72"/>
      <c r="P2751" s="201">
        <f>O2751*H2751</f>
        <v>0</v>
      </c>
      <c r="Q2751" s="201">
        <v>0</v>
      </c>
      <c r="R2751" s="201">
        <f>Q2751*H2751</f>
        <v>0</v>
      </c>
      <c r="S2751" s="201">
        <v>1.6899999999999998E-2</v>
      </c>
      <c r="T2751" s="202">
        <f>S2751*H2751</f>
        <v>3.3799999999999997E-2</v>
      </c>
      <c r="U2751" s="35"/>
      <c r="V2751" s="35"/>
      <c r="W2751" s="35"/>
      <c r="X2751" s="35"/>
      <c r="Y2751" s="35"/>
      <c r="Z2751" s="35"/>
      <c r="AA2751" s="35"/>
      <c r="AB2751" s="35"/>
      <c r="AC2751" s="35"/>
      <c r="AD2751" s="35"/>
      <c r="AE2751" s="35"/>
      <c r="AR2751" s="203" t="s">
        <v>309</v>
      </c>
      <c r="AT2751" s="203" t="s">
        <v>178</v>
      </c>
      <c r="AU2751" s="203" t="s">
        <v>85</v>
      </c>
      <c r="AY2751" s="18" t="s">
        <v>175</v>
      </c>
      <c r="BE2751" s="204">
        <f>IF(N2751="základní",J2751,0)</f>
        <v>0</v>
      </c>
      <c r="BF2751" s="204">
        <f>IF(N2751="snížená",J2751,0)</f>
        <v>0</v>
      </c>
      <c r="BG2751" s="204">
        <f>IF(N2751="zákl. přenesená",J2751,0)</f>
        <v>0</v>
      </c>
      <c r="BH2751" s="204">
        <f>IF(N2751="sníž. přenesená",J2751,0)</f>
        <v>0</v>
      </c>
      <c r="BI2751" s="204">
        <f>IF(N2751="nulová",J2751,0)</f>
        <v>0</v>
      </c>
      <c r="BJ2751" s="18" t="s">
        <v>83</v>
      </c>
      <c r="BK2751" s="204">
        <f>ROUND(I2751*H2751,2)</f>
        <v>0</v>
      </c>
      <c r="BL2751" s="18" t="s">
        <v>309</v>
      </c>
      <c r="BM2751" s="203" t="s">
        <v>2398</v>
      </c>
    </row>
    <row r="2752" spans="1:65" s="2" customFormat="1" ht="11.25">
      <c r="A2752" s="35"/>
      <c r="B2752" s="36"/>
      <c r="C2752" s="37"/>
      <c r="D2752" s="227" t="s">
        <v>193</v>
      </c>
      <c r="E2752" s="37"/>
      <c r="F2752" s="228" t="s">
        <v>2399</v>
      </c>
      <c r="G2752" s="37"/>
      <c r="H2752" s="37"/>
      <c r="I2752" s="229"/>
      <c r="J2752" s="37"/>
      <c r="K2752" s="37"/>
      <c r="L2752" s="40"/>
      <c r="M2752" s="230"/>
      <c r="N2752" s="231"/>
      <c r="O2752" s="72"/>
      <c r="P2752" s="72"/>
      <c r="Q2752" s="72"/>
      <c r="R2752" s="72"/>
      <c r="S2752" s="72"/>
      <c r="T2752" s="73"/>
      <c r="U2752" s="35"/>
      <c r="V2752" s="35"/>
      <c r="W2752" s="35"/>
      <c r="X2752" s="35"/>
      <c r="Y2752" s="35"/>
      <c r="Z2752" s="35"/>
      <c r="AA2752" s="35"/>
      <c r="AB2752" s="35"/>
      <c r="AC2752" s="35"/>
      <c r="AD2752" s="35"/>
      <c r="AE2752" s="35"/>
      <c r="AT2752" s="18" t="s">
        <v>193</v>
      </c>
      <c r="AU2752" s="18" t="s">
        <v>85</v>
      </c>
    </row>
    <row r="2753" spans="1:65" s="13" customFormat="1" ht="22.5">
      <c r="B2753" s="205"/>
      <c r="C2753" s="206"/>
      <c r="D2753" s="207" t="s">
        <v>184</v>
      </c>
      <c r="E2753" s="208" t="s">
        <v>1</v>
      </c>
      <c r="F2753" s="209" t="s">
        <v>2392</v>
      </c>
      <c r="G2753" s="206"/>
      <c r="H2753" s="208" t="s">
        <v>1</v>
      </c>
      <c r="I2753" s="210"/>
      <c r="J2753" s="206"/>
      <c r="K2753" s="206"/>
      <c r="L2753" s="211"/>
      <c r="M2753" s="212"/>
      <c r="N2753" s="213"/>
      <c r="O2753" s="213"/>
      <c r="P2753" s="213"/>
      <c r="Q2753" s="213"/>
      <c r="R2753" s="213"/>
      <c r="S2753" s="213"/>
      <c r="T2753" s="214"/>
      <c r="AT2753" s="215" t="s">
        <v>184</v>
      </c>
      <c r="AU2753" s="215" t="s">
        <v>85</v>
      </c>
      <c r="AV2753" s="13" t="s">
        <v>83</v>
      </c>
      <c r="AW2753" s="13" t="s">
        <v>34</v>
      </c>
      <c r="AX2753" s="13" t="s">
        <v>76</v>
      </c>
      <c r="AY2753" s="215" t="s">
        <v>175</v>
      </c>
    </row>
    <row r="2754" spans="1:65" s="13" customFormat="1" ht="11.25">
      <c r="B2754" s="205"/>
      <c r="C2754" s="206"/>
      <c r="D2754" s="207" t="s">
        <v>184</v>
      </c>
      <c r="E2754" s="208" t="s">
        <v>1</v>
      </c>
      <c r="F2754" s="209" t="s">
        <v>187</v>
      </c>
      <c r="G2754" s="206"/>
      <c r="H2754" s="208" t="s">
        <v>1</v>
      </c>
      <c r="I2754" s="210"/>
      <c r="J2754" s="206"/>
      <c r="K2754" s="206"/>
      <c r="L2754" s="211"/>
      <c r="M2754" s="212"/>
      <c r="N2754" s="213"/>
      <c r="O2754" s="213"/>
      <c r="P2754" s="213"/>
      <c r="Q2754" s="213"/>
      <c r="R2754" s="213"/>
      <c r="S2754" s="213"/>
      <c r="T2754" s="214"/>
      <c r="AT2754" s="215" t="s">
        <v>184</v>
      </c>
      <c r="AU2754" s="215" t="s">
        <v>85</v>
      </c>
      <c r="AV2754" s="13" t="s">
        <v>83</v>
      </c>
      <c r="AW2754" s="13" t="s">
        <v>34</v>
      </c>
      <c r="AX2754" s="13" t="s">
        <v>76</v>
      </c>
      <c r="AY2754" s="215" t="s">
        <v>175</v>
      </c>
    </row>
    <row r="2755" spans="1:65" s="14" customFormat="1" ht="11.25">
      <c r="B2755" s="216"/>
      <c r="C2755" s="217"/>
      <c r="D2755" s="207" t="s">
        <v>184</v>
      </c>
      <c r="E2755" s="218" t="s">
        <v>1</v>
      </c>
      <c r="F2755" s="219" t="s">
        <v>2400</v>
      </c>
      <c r="G2755" s="217"/>
      <c r="H2755" s="220">
        <v>2</v>
      </c>
      <c r="I2755" s="221"/>
      <c r="J2755" s="217"/>
      <c r="K2755" s="217"/>
      <c r="L2755" s="222"/>
      <c r="M2755" s="223"/>
      <c r="N2755" s="224"/>
      <c r="O2755" s="224"/>
      <c r="P2755" s="224"/>
      <c r="Q2755" s="224"/>
      <c r="R2755" s="224"/>
      <c r="S2755" s="224"/>
      <c r="T2755" s="225"/>
      <c r="AT2755" s="226" t="s">
        <v>184</v>
      </c>
      <c r="AU2755" s="226" t="s">
        <v>85</v>
      </c>
      <c r="AV2755" s="14" t="s">
        <v>85</v>
      </c>
      <c r="AW2755" s="14" t="s">
        <v>34</v>
      </c>
      <c r="AX2755" s="14" t="s">
        <v>76</v>
      </c>
      <c r="AY2755" s="226" t="s">
        <v>175</v>
      </c>
    </row>
    <row r="2756" spans="1:65" s="16" customFormat="1" ht="11.25">
      <c r="B2756" s="243"/>
      <c r="C2756" s="244"/>
      <c r="D2756" s="207" t="s">
        <v>184</v>
      </c>
      <c r="E2756" s="245" t="s">
        <v>1</v>
      </c>
      <c r="F2756" s="246" t="s">
        <v>291</v>
      </c>
      <c r="G2756" s="244"/>
      <c r="H2756" s="247">
        <v>2</v>
      </c>
      <c r="I2756" s="248"/>
      <c r="J2756" s="244"/>
      <c r="K2756" s="244"/>
      <c r="L2756" s="249"/>
      <c r="M2756" s="250"/>
      <c r="N2756" s="251"/>
      <c r="O2756" s="251"/>
      <c r="P2756" s="251"/>
      <c r="Q2756" s="251"/>
      <c r="R2756" s="251"/>
      <c r="S2756" s="251"/>
      <c r="T2756" s="252"/>
      <c r="AT2756" s="253" t="s">
        <v>184</v>
      </c>
      <c r="AU2756" s="253" t="s">
        <v>85</v>
      </c>
      <c r="AV2756" s="16" t="s">
        <v>182</v>
      </c>
      <c r="AW2756" s="16" t="s">
        <v>34</v>
      </c>
      <c r="AX2756" s="16" t="s">
        <v>83</v>
      </c>
      <c r="AY2756" s="253" t="s">
        <v>175</v>
      </c>
    </row>
    <row r="2757" spans="1:65" s="2" customFormat="1" ht="24.2" customHeight="1">
      <c r="A2757" s="35"/>
      <c r="B2757" s="36"/>
      <c r="C2757" s="192" t="s">
        <v>2401</v>
      </c>
      <c r="D2757" s="192" t="s">
        <v>178</v>
      </c>
      <c r="E2757" s="193" t="s">
        <v>2402</v>
      </c>
      <c r="F2757" s="194" t="s">
        <v>2403</v>
      </c>
      <c r="G2757" s="195" t="s">
        <v>1527</v>
      </c>
      <c r="H2757" s="196">
        <v>2</v>
      </c>
      <c r="I2757" s="197"/>
      <c r="J2757" s="198">
        <f>ROUND(I2757*H2757,2)</f>
        <v>0</v>
      </c>
      <c r="K2757" s="194" t="s">
        <v>1</v>
      </c>
      <c r="L2757" s="40"/>
      <c r="M2757" s="199" t="s">
        <v>1</v>
      </c>
      <c r="N2757" s="200" t="s">
        <v>41</v>
      </c>
      <c r="O2757" s="72"/>
      <c r="P2757" s="201">
        <f>O2757*H2757</f>
        <v>0</v>
      </c>
      <c r="Q2757" s="201">
        <v>0</v>
      </c>
      <c r="R2757" s="201">
        <f>Q2757*H2757</f>
        <v>0</v>
      </c>
      <c r="S2757" s="201">
        <v>0</v>
      </c>
      <c r="T2757" s="202">
        <f>S2757*H2757</f>
        <v>0</v>
      </c>
      <c r="U2757" s="35"/>
      <c r="V2757" s="35"/>
      <c r="W2757" s="35"/>
      <c r="X2757" s="35"/>
      <c r="Y2757" s="35"/>
      <c r="Z2757" s="35"/>
      <c r="AA2757" s="35"/>
      <c r="AB2757" s="35"/>
      <c r="AC2757" s="35"/>
      <c r="AD2757" s="35"/>
      <c r="AE2757" s="35"/>
      <c r="AR2757" s="203" t="s">
        <v>309</v>
      </c>
      <c r="AT2757" s="203" t="s">
        <v>178</v>
      </c>
      <c r="AU2757" s="203" t="s">
        <v>85</v>
      </c>
      <c r="AY2757" s="18" t="s">
        <v>175</v>
      </c>
      <c r="BE2757" s="204">
        <f>IF(N2757="základní",J2757,0)</f>
        <v>0</v>
      </c>
      <c r="BF2757" s="204">
        <f>IF(N2757="snížená",J2757,0)</f>
        <v>0</v>
      </c>
      <c r="BG2757" s="204">
        <f>IF(N2757="zákl. přenesená",J2757,0)</f>
        <v>0</v>
      </c>
      <c r="BH2757" s="204">
        <f>IF(N2757="sníž. přenesená",J2757,0)</f>
        <v>0</v>
      </c>
      <c r="BI2757" s="204">
        <f>IF(N2757="nulová",J2757,0)</f>
        <v>0</v>
      </c>
      <c r="BJ2757" s="18" t="s">
        <v>83</v>
      </c>
      <c r="BK2757" s="204">
        <f>ROUND(I2757*H2757,2)</f>
        <v>0</v>
      </c>
      <c r="BL2757" s="18" t="s">
        <v>309</v>
      </c>
      <c r="BM2757" s="203" t="s">
        <v>2404</v>
      </c>
    </row>
    <row r="2758" spans="1:65" s="13" customFormat="1" ht="22.5">
      <c r="B2758" s="205"/>
      <c r="C2758" s="206"/>
      <c r="D2758" s="207" t="s">
        <v>184</v>
      </c>
      <c r="E2758" s="208" t="s">
        <v>1</v>
      </c>
      <c r="F2758" s="209" t="s">
        <v>206</v>
      </c>
      <c r="G2758" s="206"/>
      <c r="H2758" s="208" t="s">
        <v>1</v>
      </c>
      <c r="I2758" s="210"/>
      <c r="J2758" s="206"/>
      <c r="K2758" s="206"/>
      <c r="L2758" s="211"/>
      <c r="M2758" s="212"/>
      <c r="N2758" s="213"/>
      <c r="O2758" s="213"/>
      <c r="P2758" s="213"/>
      <c r="Q2758" s="213"/>
      <c r="R2758" s="213"/>
      <c r="S2758" s="213"/>
      <c r="T2758" s="214"/>
      <c r="AT2758" s="215" t="s">
        <v>184</v>
      </c>
      <c r="AU2758" s="215" t="s">
        <v>85</v>
      </c>
      <c r="AV2758" s="13" t="s">
        <v>83</v>
      </c>
      <c r="AW2758" s="13" t="s">
        <v>34</v>
      </c>
      <c r="AX2758" s="13" t="s">
        <v>76</v>
      </c>
      <c r="AY2758" s="215" t="s">
        <v>175</v>
      </c>
    </row>
    <row r="2759" spans="1:65" s="13" customFormat="1" ht="11.25">
      <c r="B2759" s="205"/>
      <c r="C2759" s="206"/>
      <c r="D2759" s="207" t="s">
        <v>184</v>
      </c>
      <c r="E2759" s="208" t="s">
        <v>1</v>
      </c>
      <c r="F2759" s="209" t="s">
        <v>280</v>
      </c>
      <c r="G2759" s="206"/>
      <c r="H2759" s="208" t="s">
        <v>1</v>
      </c>
      <c r="I2759" s="210"/>
      <c r="J2759" s="206"/>
      <c r="K2759" s="206"/>
      <c r="L2759" s="211"/>
      <c r="M2759" s="212"/>
      <c r="N2759" s="213"/>
      <c r="O2759" s="213"/>
      <c r="P2759" s="213"/>
      <c r="Q2759" s="213"/>
      <c r="R2759" s="213"/>
      <c r="S2759" s="213"/>
      <c r="T2759" s="214"/>
      <c r="AT2759" s="215" t="s">
        <v>184</v>
      </c>
      <c r="AU2759" s="215" t="s">
        <v>85</v>
      </c>
      <c r="AV2759" s="13" t="s">
        <v>83</v>
      </c>
      <c r="AW2759" s="13" t="s">
        <v>34</v>
      </c>
      <c r="AX2759" s="13" t="s">
        <v>76</v>
      </c>
      <c r="AY2759" s="215" t="s">
        <v>175</v>
      </c>
    </row>
    <row r="2760" spans="1:65" s="13" customFormat="1" ht="11.25">
      <c r="B2760" s="205"/>
      <c r="C2760" s="206"/>
      <c r="D2760" s="207" t="s">
        <v>184</v>
      </c>
      <c r="E2760" s="208" t="s">
        <v>1</v>
      </c>
      <c r="F2760" s="209" t="s">
        <v>187</v>
      </c>
      <c r="G2760" s="206"/>
      <c r="H2760" s="208" t="s">
        <v>1</v>
      </c>
      <c r="I2760" s="210"/>
      <c r="J2760" s="206"/>
      <c r="K2760" s="206"/>
      <c r="L2760" s="211"/>
      <c r="M2760" s="212"/>
      <c r="N2760" s="213"/>
      <c r="O2760" s="213"/>
      <c r="P2760" s="213"/>
      <c r="Q2760" s="213"/>
      <c r="R2760" s="213"/>
      <c r="S2760" s="213"/>
      <c r="T2760" s="214"/>
      <c r="AT2760" s="215" t="s">
        <v>184</v>
      </c>
      <c r="AU2760" s="215" t="s">
        <v>85</v>
      </c>
      <c r="AV2760" s="13" t="s">
        <v>83</v>
      </c>
      <c r="AW2760" s="13" t="s">
        <v>34</v>
      </c>
      <c r="AX2760" s="13" t="s">
        <v>76</v>
      </c>
      <c r="AY2760" s="215" t="s">
        <v>175</v>
      </c>
    </row>
    <row r="2761" spans="1:65" s="13" customFormat="1" ht="11.25">
      <c r="B2761" s="205"/>
      <c r="C2761" s="206"/>
      <c r="D2761" s="207" t="s">
        <v>184</v>
      </c>
      <c r="E2761" s="208" t="s">
        <v>1</v>
      </c>
      <c r="F2761" s="209" t="s">
        <v>2381</v>
      </c>
      <c r="G2761" s="206"/>
      <c r="H2761" s="208" t="s">
        <v>1</v>
      </c>
      <c r="I2761" s="210"/>
      <c r="J2761" s="206"/>
      <c r="K2761" s="206"/>
      <c r="L2761" s="211"/>
      <c r="M2761" s="212"/>
      <c r="N2761" s="213"/>
      <c r="O2761" s="213"/>
      <c r="P2761" s="213"/>
      <c r="Q2761" s="213"/>
      <c r="R2761" s="213"/>
      <c r="S2761" s="213"/>
      <c r="T2761" s="214"/>
      <c r="AT2761" s="215" t="s">
        <v>184</v>
      </c>
      <c r="AU2761" s="215" t="s">
        <v>85</v>
      </c>
      <c r="AV2761" s="13" t="s">
        <v>83</v>
      </c>
      <c r="AW2761" s="13" t="s">
        <v>34</v>
      </c>
      <c r="AX2761" s="13" t="s">
        <v>76</v>
      </c>
      <c r="AY2761" s="215" t="s">
        <v>175</v>
      </c>
    </row>
    <row r="2762" spans="1:65" s="14" customFormat="1" ht="11.25">
      <c r="B2762" s="216"/>
      <c r="C2762" s="217"/>
      <c r="D2762" s="207" t="s">
        <v>184</v>
      </c>
      <c r="E2762" s="218" t="s">
        <v>1</v>
      </c>
      <c r="F2762" s="219" t="s">
        <v>2382</v>
      </c>
      <c r="G2762" s="217"/>
      <c r="H2762" s="220">
        <v>1</v>
      </c>
      <c r="I2762" s="221"/>
      <c r="J2762" s="217"/>
      <c r="K2762" s="217"/>
      <c r="L2762" s="222"/>
      <c r="M2762" s="223"/>
      <c r="N2762" s="224"/>
      <c r="O2762" s="224"/>
      <c r="P2762" s="224"/>
      <c r="Q2762" s="224"/>
      <c r="R2762" s="224"/>
      <c r="S2762" s="224"/>
      <c r="T2762" s="225"/>
      <c r="AT2762" s="226" t="s">
        <v>184</v>
      </c>
      <c r="AU2762" s="226" t="s">
        <v>85</v>
      </c>
      <c r="AV2762" s="14" t="s">
        <v>85</v>
      </c>
      <c r="AW2762" s="14" t="s">
        <v>34</v>
      </c>
      <c r="AX2762" s="14" t="s">
        <v>76</v>
      </c>
      <c r="AY2762" s="226" t="s">
        <v>175</v>
      </c>
    </row>
    <row r="2763" spans="1:65" s="14" customFormat="1" ht="11.25">
      <c r="B2763" s="216"/>
      <c r="C2763" s="217"/>
      <c r="D2763" s="207" t="s">
        <v>184</v>
      </c>
      <c r="E2763" s="218" t="s">
        <v>1</v>
      </c>
      <c r="F2763" s="219" t="s">
        <v>2383</v>
      </c>
      <c r="G2763" s="217"/>
      <c r="H2763" s="220">
        <v>1</v>
      </c>
      <c r="I2763" s="221"/>
      <c r="J2763" s="217"/>
      <c r="K2763" s="217"/>
      <c r="L2763" s="222"/>
      <c r="M2763" s="223"/>
      <c r="N2763" s="224"/>
      <c r="O2763" s="224"/>
      <c r="P2763" s="224"/>
      <c r="Q2763" s="224"/>
      <c r="R2763" s="224"/>
      <c r="S2763" s="224"/>
      <c r="T2763" s="225"/>
      <c r="AT2763" s="226" t="s">
        <v>184</v>
      </c>
      <c r="AU2763" s="226" t="s">
        <v>85</v>
      </c>
      <c r="AV2763" s="14" t="s">
        <v>85</v>
      </c>
      <c r="AW2763" s="14" t="s">
        <v>34</v>
      </c>
      <c r="AX2763" s="14" t="s">
        <v>76</v>
      </c>
      <c r="AY2763" s="226" t="s">
        <v>175</v>
      </c>
    </row>
    <row r="2764" spans="1:65" s="16" customFormat="1" ht="11.25">
      <c r="B2764" s="243"/>
      <c r="C2764" s="244"/>
      <c r="D2764" s="207" t="s">
        <v>184</v>
      </c>
      <c r="E2764" s="245" t="s">
        <v>1</v>
      </c>
      <c r="F2764" s="246" t="s">
        <v>291</v>
      </c>
      <c r="G2764" s="244"/>
      <c r="H2764" s="247">
        <v>2</v>
      </c>
      <c r="I2764" s="248"/>
      <c r="J2764" s="244"/>
      <c r="K2764" s="244"/>
      <c r="L2764" s="249"/>
      <c r="M2764" s="250"/>
      <c r="N2764" s="251"/>
      <c r="O2764" s="251"/>
      <c r="P2764" s="251"/>
      <c r="Q2764" s="251"/>
      <c r="R2764" s="251"/>
      <c r="S2764" s="251"/>
      <c r="T2764" s="252"/>
      <c r="AT2764" s="253" t="s">
        <v>184</v>
      </c>
      <c r="AU2764" s="253" t="s">
        <v>85</v>
      </c>
      <c r="AV2764" s="16" t="s">
        <v>182</v>
      </c>
      <c r="AW2764" s="16" t="s">
        <v>34</v>
      </c>
      <c r="AX2764" s="16" t="s">
        <v>83</v>
      </c>
      <c r="AY2764" s="253" t="s">
        <v>175</v>
      </c>
    </row>
    <row r="2765" spans="1:65" s="2" customFormat="1" ht="16.5" customHeight="1">
      <c r="A2765" s="35"/>
      <c r="B2765" s="36"/>
      <c r="C2765" s="192" t="s">
        <v>2405</v>
      </c>
      <c r="D2765" s="192" t="s">
        <v>178</v>
      </c>
      <c r="E2765" s="193" t="s">
        <v>2406</v>
      </c>
      <c r="F2765" s="194" t="s">
        <v>2407</v>
      </c>
      <c r="G2765" s="195" t="s">
        <v>1527</v>
      </c>
      <c r="H2765" s="196">
        <v>2</v>
      </c>
      <c r="I2765" s="197"/>
      <c r="J2765" s="198">
        <f>ROUND(I2765*H2765,2)</f>
        <v>0</v>
      </c>
      <c r="K2765" s="194" t="s">
        <v>1</v>
      </c>
      <c r="L2765" s="40"/>
      <c r="M2765" s="199" t="s">
        <v>1</v>
      </c>
      <c r="N2765" s="200" t="s">
        <v>41</v>
      </c>
      <c r="O2765" s="72"/>
      <c r="P2765" s="201">
        <f>O2765*H2765</f>
        <v>0</v>
      </c>
      <c r="Q2765" s="201">
        <v>0</v>
      </c>
      <c r="R2765" s="201">
        <f>Q2765*H2765</f>
        <v>0</v>
      </c>
      <c r="S2765" s="201">
        <v>0.03</v>
      </c>
      <c r="T2765" s="202">
        <f>S2765*H2765</f>
        <v>0.06</v>
      </c>
      <c r="U2765" s="35"/>
      <c r="V2765" s="35"/>
      <c r="W2765" s="35"/>
      <c r="X2765" s="35"/>
      <c r="Y2765" s="35"/>
      <c r="Z2765" s="35"/>
      <c r="AA2765" s="35"/>
      <c r="AB2765" s="35"/>
      <c r="AC2765" s="35"/>
      <c r="AD2765" s="35"/>
      <c r="AE2765" s="35"/>
      <c r="AR2765" s="203" t="s">
        <v>309</v>
      </c>
      <c r="AT2765" s="203" t="s">
        <v>178</v>
      </c>
      <c r="AU2765" s="203" t="s">
        <v>85</v>
      </c>
      <c r="AY2765" s="18" t="s">
        <v>175</v>
      </c>
      <c r="BE2765" s="204">
        <f>IF(N2765="základní",J2765,0)</f>
        <v>0</v>
      </c>
      <c r="BF2765" s="204">
        <f>IF(N2765="snížená",J2765,0)</f>
        <v>0</v>
      </c>
      <c r="BG2765" s="204">
        <f>IF(N2765="zákl. přenesená",J2765,0)</f>
        <v>0</v>
      </c>
      <c r="BH2765" s="204">
        <f>IF(N2765="sníž. přenesená",J2765,0)</f>
        <v>0</v>
      </c>
      <c r="BI2765" s="204">
        <f>IF(N2765="nulová",J2765,0)</f>
        <v>0</v>
      </c>
      <c r="BJ2765" s="18" t="s">
        <v>83</v>
      </c>
      <c r="BK2765" s="204">
        <f>ROUND(I2765*H2765,2)</f>
        <v>0</v>
      </c>
      <c r="BL2765" s="18" t="s">
        <v>309</v>
      </c>
      <c r="BM2765" s="203" t="s">
        <v>2408</v>
      </c>
    </row>
    <row r="2766" spans="1:65" s="13" customFormat="1" ht="22.5">
      <c r="B2766" s="205"/>
      <c r="C2766" s="206"/>
      <c r="D2766" s="207" t="s">
        <v>184</v>
      </c>
      <c r="E2766" s="208" t="s">
        <v>1</v>
      </c>
      <c r="F2766" s="209" t="s">
        <v>2392</v>
      </c>
      <c r="G2766" s="206"/>
      <c r="H2766" s="208" t="s">
        <v>1</v>
      </c>
      <c r="I2766" s="210"/>
      <c r="J2766" s="206"/>
      <c r="K2766" s="206"/>
      <c r="L2766" s="211"/>
      <c r="M2766" s="212"/>
      <c r="N2766" s="213"/>
      <c r="O2766" s="213"/>
      <c r="P2766" s="213"/>
      <c r="Q2766" s="213"/>
      <c r="R2766" s="213"/>
      <c r="S2766" s="213"/>
      <c r="T2766" s="214"/>
      <c r="AT2766" s="215" t="s">
        <v>184</v>
      </c>
      <c r="AU2766" s="215" t="s">
        <v>85</v>
      </c>
      <c r="AV2766" s="13" t="s">
        <v>83</v>
      </c>
      <c r="AW2766" s="13" t="s">
        <v>34</v>
      </c>
      <c r="AX2766" s="13" t="s">
        <v>76</v>
      </c>
      <c r="AY2766" s="215" t="s">
        <v>175</v>
      </c>
    </row>
    <row r="2767" spans="1:65" s="13" customFormat="1" ht="11.25">
      <c r="B2767" s="205"/>
      <c r="C2767" s="206"/>
      <c r="D2767" s="207" t="s">
        <v>184</v>
      </c>
      <c r="E2767" s="208" t="s">
        <v>1</v>
      </c>
      <c r="F2767" s="209" t="s">
        <v>187</v>
      </c>
      <c r="G2767" s="206"/>
      <c r="H2767" s="208" t="s">
        <v>1</v>
      </c>
      <c r="I2767" s="210"/>
      <c r="J2767" s="206"/>
      <c r="K2767" s="206"/>
      <c r="L2767" s="211"/>
      <c r="M2767" s="212"/>
      <c r="N2767" s="213"/>
      <c r="O2767" s="213"/>
      <c r="P2767" s="213"/>
      <c r="Q2767" s="213"/>
      <c r="R2767" s="213"/>
      <c r="S2767" s="213"/>
      <c r="T2767" s="214"/>
      <c r="AT2767" s="215" t="s">
        <v>184</v>
      </c>
      <c r="AU2767" s="215" t="s">
        <v>85</v>
      </c>
      <c r="AV2767" s="13" t="s">
        <v>83</v>
      </c>
      <c r="AW2767" s="13" t="s">
        <v>34</v>
      </c>
      <c r="AX2767" s="13" t="s">
        <v>76</v>
      </c>
      <c r="AY2767" s="215" t="s">
        <v>175</v>
      </c>
    </row>
    <row r="2768" spans="1:65" s="14" customFormat="1" ht="11.25">
      <c r="B2768" s="216"/>
      <c r="C2768" s="217"/>
      <c r="D2768" s="207" t="s">
        <v>184</v>
      </c>
      <c r="E2768" s="218" t="s">
        <v>1</v>
      </c>
      <c r="F2768" s="219" t="s">
        <v>2409</v>
      </c>
      <c r="G2768" s="217"/>
      <c r="H2768" s="220">
        <v>2</v>
      </c>
      <c r="I2768" s="221"/>
      <c r="J2768" s="217"/>
      <c r="K2768" s="217"/>
      <c r="L2768" s="222"/>
      <c r="M2768" s="223"/>
      <c r="N2768" s="224"/>
      <c r="O2768" s="224"/>
      <c r="P2768" s="224"/>
      <c r="Q2768" s="224"/>
      <c r="R2768" s="224"/>
      <c r="S2768" s="224"/>
      <c r="T2768" s="225"/>
      <c r="AT2768" s="226" t="s">
        <v>184</v>
      </c>
      <c r="AU2768" s="226" t="s">
        <v>85</v>
      </c>
      <c r="AV2768" s="14" t="s">
        <v>85</v>
      </c>
      <c r="AW2768" s="14" t="s">
        <v>34</v>
      </c>
      <c r="AX2768" s="14" t="s">
        <v>76</v>
      </c>
      <c r="AY2768" s="226" t="s">
        <v>175</v>
      </c>
    </row>
    <row r="2769" spans="1:65" s="2" customFormat="1" ht="24.2" customHeight="1">
      <c r="A2769" s="35"/>
      <c r="B2769" s="36"/>
      <c r="C2769" s="192" t="s">
        <v>2410</v>
      </c>
      <c r="D2769" s="192" t="s">
        <v>178</v>
      </c>
      <c r="E2769" s="193" t="s">
        <v>2411</v>
      </c>
      <c r="F2769" s="194" t="s">
        <v>2412</v>
      </c>
      <c r="G2769" s="195" t="s">
        <v>233</v>
      </c>
      <c r="H2769" s="196">
        <v>0.56999999999999995</v>
      </c>
      <c r="I2769" s="197"/>
      <c r="J2769" s="198">
        <f>ROUND(I2769*H2769,2)</f>
        <v>0</v>
      </c>
      <c r="K2769" s="194" t="s">
        <v>1</v>
      </c>
      <c r="L2769" s="40"/>
      <c r="M2769" s="199" t="s">
        <v>1</v>
      </c>
      <c r="N2769" s="200" t="s">
        <v>41</v>
      </c>
      <c r="O2769" s="72"/>
      <c r="P2769" s="201">
        <f>O2769*H2769</f>
        <v>0</v>
      </c>
      <c r="Q2769" s="201">
        <v>0</v>
      </c>
      <c r="R2769" s="201">
        <f>Q2769*H2769</f>
        <v>0</v>
      </c>
      <c r="S2769" s="201">
        <v>0</v>
      </c>
      <c r="T2769" s="202">
        <f>S2769*H2769</f>
        <v>0</v>
      </c>
      <c r="U2769" s="35"/>
      <c r="V2769" s="35"/>
      <c r="W2769" s="35"/>
      <c r="X2769" s="35"/>
      <c r="Y2769" s="35"/>
      <c r="Z2769" s="35"/>
      <c r="AA2769" s="35"/>
      <c r="AB2769" s="35"/>
      <c r="AC2769" s="35"/>
      <c r="AD2769" s="35"/>
      <c r="AE2769" s="35"/>
      <c r="AR2769" s="203" t="s">
        <v>309</v>
      </c>
      <c r="AT2769" s="203" t="s">
        <v>178</v>
      </c>
      <c r="AU2769" s="203" t="s">
        <v>85</v>
      </c>
      <c r="AY2769" s="18" t="s">
        <v>175</v>
      </c>
      <c r="BE2769" s="204">
        <f>IF(N2769="základní",J2769,0)</f>
        <v>0</v>
      </c>
      <c r="BF2769" s="204">
        <f>IF(N2769="snížená",J2769,0)</f>
        <v>0</v>
      </c>
      <c r="BG2769" s="204">
        <f>IF(N2769="zákl. přenesená",J2769,0)</f>
        <v>0</v>
      </c>
      <c r="BH2769" s="204">
        <f>IF(N2769="sníž. přenesená",J2769,0)</f>
        <v>0</v>
      </c>
      <c r="BI2769" s="204">
        <f>IF(N2769="nulová",J2769,0)</f>
        <v>0</v>
      </c>
      <c r="BJ2769" s="18" t="s">
        <v>83</v>
      </c>
      <c r="BK2769" s="204">
        <f>ROUND(I2769*H2769,2)</f>
        <v>0</v>
      </c>
      <c r="BL2769" s="18" t="s">
        <v>309</v>
      </c>
      <c r="BM2769" s="203" t="s">
        <v>2413</v>
      </c>
    </row>
    <row r="2770" spans="1:65" s="2" customFormat="1" ht="33" customHeight="1">
      <c r="A2770" s="35"/>
      <c r="B2770" s="36"/>
      <c r="C2770" s="192" t="s">
        <v>2414</v>
      </c>
      <c r="D2770" s="192" t="s">
        <v>178</v>
      </c>
      <c r="E2770" s="193" t="s">
        <v>1510</v>
      </c>
      <c r="F2770" s="194" t="s">
        <v>1511</v>
      </c>
      <c r="G2770" s="195" t="s">
        <v>233</v>
      </c>
      <c r="H2770" s="196">
        <v>0.85499999999999998</v>
      </c>
      <c r="I2770" s="197"/>
      <c r="J2770" s="198">
        <f>ROUND(I2770*H2770,2)</f>
        <v>0</v>
      </c>
      <c r="K2770" s="194" t="s">
        <v>224</v>
      </c>
      <c r="L2770" s="40"/>
      <c r="M2770" s="199" t="s">
        <v>1</v>
      </c>
      <c r="N2770" s="200" t="s">
        <v>41</v>
      </c>
      <c r="O2770" s="72"/>
      <c r="P2770" s="201">
        <f>O2770*H2770</f>
        <v>0</v>
      </c>
      <c r="Q2770" s="201">
        <v>0</v>
      </c>
      <c r="R2770" s="201">
        <f>Q2770*H2770</f>
        <v>0</v>
      </c>
      <c r="S2770" s="201">
        <v>0</v>
      </c>
      <c r="T2770" s="202">
        <f>S2770*H2770</f>
        <v>0</v>
      </c>
      <c r="U2770" s="35"/>
      <c r="V2770" s="35"/>
      <c r="W2770" s="35"/>
      <c r="X2770" s="35"/>
      <c r="Y2770" s="35"/>
      <c r="Z2770" s="35"/>
      <c r="AA2770" s="35"/>
      <c r="AB2770" s="35"/>
      <c r="AC2770" s="35"/>
      <c r="AD2770" s="35"/>
      <c r="AE2770" s="35"/>
      <c r="AR2770" s="203" t="s">
        <v>309</v>
      </c>
      <c r="AT2770" s="203" t="s">
        <v>178</v>
      </c>
      <c r="AU2770" s="203" t="s">
        <v>85</v>
      </c>
      <c r="AY2770" s="18" t="s">
        <v>175</v>
      </c>
      <c r="BE2770" s="204">
        <f>IF(N2770="základní",J2770,0)</f>
        <v>0</v>
      </c>
      <c r="BF2770" s="204">
        <f>IF(N2770="snížená",J2770,0)</f>
        <v>0</v>
      </c>
      <c r="BG2770" s="204">
        <f>IF(N2770="zákl. přenesená",J2770,0)</f>
        <v>0</v>
      </c>
      <c r="BH2770" s="204">
        <f>IF(N2770="sníž. přenesená",J2770,0)</f>
        <v>0</v>
      </c>
      <c r="BI2770" s="204">
        <f>IF(N2770="nulová",J2770,0)</f>
        <v>0</v>
      </c>
      <c r="BJ2770" s="18" t="s">
        <v>83</v>
      </c>
      <c r="BK2770" s="204">
        <f>ROUND(I2770*H2770,2)</f>
        <v>0</v>
      </c>
      <c r="BL2770" s="18" t="s">
        <v>309</v>
      </c>
      <c r="BM2770" s="203" t="s">
        <v>2415</v>
      </c>
    </row>
    <row r="2771" spans="1:65" s="2" customFormat="1" ht="11.25">
      <c r="A2771" s="35"/>
      <c r="B2771" s="36"/>
      <c r="C2771" s="37"/>
      <c r="D2771" s="227" t="s">
        <v>193</v>
      </c>
      <c r="E2771" s="37"/>
      <c r="F2771" s="228" t="s">
        <v>1513</v>
      </c>
      <c r="G2771" s="37"/>
      <c r="H2771" s="37"/>
      <c r="I2771" s="229"/>
      <c r="J2771" s="37"/>
      <c r="K2771" s="37"/>
      <c r="L2771" s="40"/>
      <c r="M2771" s="266"/>
      <c r="N2771" s="267"/>
      <c r="O2771" s="268"/>
      <c r="P2771" s="268"/>
      <c r="Q2771" s="268"/>
      <c r="R2771" s="268"/>
      <c r="S2771" s="268"/>
      <c r="T2771" s="269"/>
      <c r="U2771" s="35"/>
      <c r="V2771" s="35"/>
      <c r="W2771" s="35"/>
      <c r="X2771" s="35"/>
      <c r="Y2771" s="35"/>
      <c r="Z2771" s="35"/>
      <c r="AA2771" s="35"/>
      <c r="AB2771" s="35"/>
      <c r="AC2771" s="35"/>
      <c r="AD2771" s="35"/>
      <c r="AE2771" s="35"/>
      <c r="AT2771" s="18" t="s">
        <v>193</v>
      </c>
      <c r="AU2771" s="18" t="s">
        <v>85</v>
      </c>
    </row>
    <row r="2772" spans="1:65" s="2" customFormat="1" ht="6.95" customHeight="1">
      <c r="A2772" s="35"/>
      <c r="B2772" s="55"/>
      <c r="C2772" s="56"/>
      <c r="D2772" s="56"/>
      <c r="E2772" s="56"/>
      <c r="F2772" s="56"/>
      <c r="G2772" s="56"/>
      <c r="H2772" s="56"/>
      <c r="I2772" s="56"/>
      <c r="J2772" s="56"/>
      <c r="K2772" s="56"/>
      <c r="L2772" s="40"/>
      <c r="M2772" s="35"/>
      <c r="O2772" s="35"/>
      <c r="P2772" s="35"/>
      <c r="Q2772" s="35"/>
      <c r="R2772" s="35"/>
      <c r="S2772" s="35"/>
      <c r="T2772" s="35"/>
      <c r="U2772" s="35"/>
      <c r="V2772" s="35"/>
      <c r="W2772" s="35"/>
      <c r="X2772" s="35"/>
      <c r="Y2772" s="35"/>
      <c r="Z2772" s="35"/>
      <c r="AA2772" s="35"/>
      <c r="AB2772" s="35"/>
      <c r="AC2772" s="35"/>
      <c r="AD2772" s="35"/>
      <c r="AE2772" s="35"/>
    </row>
  </sheetData>
  <sheetProtection algorithmName="SHA-512" hashValue="NEOmk6l3YPPjhrNAUA/V/xH+lAnj5nqSJboBnZD+4Y1QwaQGqcFz9yMkWIXw2aX7KhU2UHzUkjJKuFIT6NHKkw==" saltValue="7WjMhnxpFqQsv69+V2EMnp9SIks8SIVFDV/tE3UxEFGEatnbVnFs73kNsXURPMW/R9y4DJO3NYqcnLLQ4HZBIQ==" spinCount="100000" sheet="1" objects="1" scenarios="1" formatColumns="0" formatRows="0" autoFilter="0"/>
  <autoFilter ref="C145:K2771"/>
  <mergeCells count="12">
    <mergeCell ref="E138:H138"/>
    <mergeCell ref="L2:V2"/>
    <mergeCell ref="E85:H85"/>
    <mergeCell ref="E87:H87"/>
    <mergeCell ref="E89:H89"/>
    <mergeCell ref="E134:H134"/>
    <mergeCell ref="E136:H136"/>
    <mergeCell ref="E7:H7"/>
    <mergeCell ref="E9:H9"/>
    <mergeCell ref="E11:H11"/>
    <mergeCell ref="E20:H20"/>
    <mergeCell ref="E29:H29"/>
  </mergeCells>
  <hyperlinks>
    <hyperlink ref="F155" r:id="rId1"/>
    <hyperlink ref="F161" r:id="rId2"/>
    <hyperlink ref="F167" r:id="rId3"/>
    <hyperlink ref="F173" r:id="rId4"/>
    <hyperlink ref="F186" r:id="rId5"/>
    <hyperlink ref="F195" r:id="rId6"/>
    <hyperlink ref="F205" r:id="rId7"/>
    <hyperlink ref="F216" r:id="rId8"/>
    <hyperlink ref="F227" r:id="rId9"/>
    <hyperlink ref="F238" r:id="rId10"/>
    <hyperlink ref="F249" r:id="rId11"/>
    <hyperlink ref="F265" r:id="rId12"/>
    <hyperlink ref="F270" r:id="rId13"/>
    <hyperlink ref="F286" r:id="rId14"/>
    <hyperlink ref="F289" r:id="rId15"/>
    <hyperlink ref="F305" r:id="rId16"/>
    <hyperlink ref="F311" r:id="rId17"/>
    <hyperlink ref="F318" r:id="rId18"/>
    <hyperlink ref="F325" r:id="rId19"/>
    <hyperlink ref="F333" r:id="rId20"/>
    <hyperlink ref="F365" r:id="rId21"/>
    <hyperlink ref="F423" r:id="rId22"/>
    <hyperlink ref="F425" r:id="rId23"/>
    <hyperlink ref="F483" r:id="rId24"/>
    <hyperlink ref="F540" r:id="rId25"/>
    <hyperlink ref="F550" r:id="rId26"/>
    <hyperlink ref="F560" r:id="rId27"/>
    <hyperlink ref="F567" r:id="rId28"/>
    <hyperlink ref="F608" r:id="rId29"/>
    <hyperlink ref="F649" r:id="rId30"/>
    <hyperlink ref="F663" r:id="rId31"/>
    <hyperlink ref="F669" r:id="rId32"/>
    <hyperlink ref="F675" r:id="rId33"/>
    <hyperlink ref="F680" r:id="rId34"/>
    <hyperlink ref="F685" r:id="rId35"/>
    <hyperlink ref="F690" r:id="rId36"/>
    <hyperlink ref="F696" r:id="rId37"/>
    <hyperlink ref="F702" r:id="rId38"/>
    <hyperlink ref="F716" r:id="rId39"/>
    <hyperlink ref="F726" r:id="rId40"/>
    <hyperlink ref="F732" r:id="rId41"/>
    <hyperlink ref="F740" r:id="rId42"/>
    <hyperlink ref="F746" r:id="rId43"/>
    <hyperlink ref="F754" r:id="rId44"/>
    <hyperlink ref="F760" r:id="rId45"/>
    <hyperlink ref="F768" r:id="rId46"/>
    <hyperlink ref="F787" r:id="rId47"/>
    <hyperlink ref="F806" r:id="rId48"/>
    <hyperlink ref="F813" r:id="rId49"/>
    <hyperlink ref="F819" r:id="rId50"/>
    <hyperlink ref="F825" r:id="rId51"/>
    <hyperlink ref="F832" r:id="rId52"/>
    <hyperlink ref="F847" r:id="rId53"/>
    <hyperlink ref="F850" r:id="rId54"/>
    <hyperlink ref="F856" r:id="rId55"/>
    <hyperlink ref="F864" r:id="rId56"/>
    <hyperlink ref="F874" r:id="rId57"/>
    <hyperlink ref="F887" r:id="rId58"/>
    <hyperlink ref="F900" r:id="rId59"/>
    <hyperlink ref="F909" r:id="rId60"/>
    <hyperlink ref="F915" r:id="rId61"/>
    <hyperlink ref="F921" r:id="rId62"/>
    <hyperlink ref="F927" r:id="rId63"/>
    <hyperlink ref="F933" r:id="rId64"/>
    <hyperlink ref="F939" r:id="rId65"/>
    <hyperlink ref="F945" r:id="rId66"/>
    <hyperlink ref="F951" r:id="rId67"/>
    <hyperlink ref="F957" r:id="rId68"/>
    <hyperlink ref="F963" r:id="rId69"/>
    <hyperlink ref="F969" r:id="rId70"/>
    <hyperlink ref="F975" r:id="rId71"/>
    <hyperlink ref="F981" r:id="rId72"/>
    <hyperlink ref="F987" r:id="rId73"/>
    <hyperlink ref="F993" r:id="rId74"/>
    <hyperlink ref="F999" r:id="rId75"/>
    <hyperlink ref="F1005" r:id="rId76"/>
    <hyperlink ref="F1011" r:id="rId77"/>
    <hyperlink ref="F1029" r:id="rId78"/>
    <hyperlink ref="F1035" r:id="rId79"/>
    <hyperlink ref="F1040" r:id="rId80"/>
    <hyperlink ref="F1045" r:id="rId81"/>
    <hyperlink ref="F1050" r:id="rId82"/>
    <hyperlink ref="F1055" r:id="rId83"/>
    <hyperlink ref="F1060" r:id="rId84"/>
    <hyperlink ref="F1065" r:id="rId85"/>
    <hyperlink ref="F1070" r:id="rId86"/>
    <hyperlink ref="F1075" r:id="rId87"/>
    <hyperlink ref="F1083" r:id="rId88"/>
    <hyperlink ref="F1092" r:id="rId89"/>
    <hyperlink ref="F1098" r:id="rId90"/>
    <hyperlink ref="F1107" r:id="rId91"/>
    <hyperlink ref="F1112" r:id="rId92"/>
    <hyperlink ref="F1118" r:id="rId93"/>
    <hyperlink ref="F1123" r:id="rId94"/>
    <hyperlink ref="F1129" r:id="rId95"/>
    <hyperlink ref="F1135" r:id="rId96"/>
    <hyperlink ref="F1141" r:id="rId97"/>
    <hyperlink ref="F1147" r:id="rId98"/>
    <hyperlink ref="F1153" r:id="rId99"/>
    <hyperlink ref="F1159" r:id="rId100"/>
    <hyperlink ref="F1165" r:id="rId101"/>
    <hyperlink ref="F1171" r:id="rId102"/>
    <hyperlink ref="F1177" r:id="rId103"/>
    <hyperlink ref="F1183" r:id="rId104"/>
    <hyperlink ref="F1189" r:id="rId105"/>
    <hyperlink ref="F1198" r:id="rId106"/>
    <hyperlink ref="F1207" r:id="rId107"/>
    <hyperlink ref="F1217" r:id="rId108"/>
    <hyperlink ref="F1227" r:id="rId109"/>
    <hyperlink ref="F1236" r:id="rId110"/>
    <hyperlink ref="F1238" r:id="rId111"/>
    <hyperlink ref="F1241" r:id="rId112"/>
    <hyperlink ref="F1243" r:id="rId113"/>
    <hyperlink ref="F1246" r:id="rId114"/>
    <hyperlink ref="F1249" r:id="rId115"/>
    <hyperlink ref="F1252" r:id="rId116"/>
    <hyperlink ref="F1255" r:id="rId117"/>
    <hyperlink ref="F1258" r:id="rId118"/>
    <hyperlink ref="F1260" r:id="rId119"/>
    <hyperlink ref="F1264" r:id="rId120"/>
    <hyperlink ref="F1277" r:id="rId121"/>
    <hyperlink ref="F1303" r:id="rId122"/>
    <hyperlink ref="F1306" r:id="rId123"/>
    <hyperlink ref="F1384" r:id="rId124"/>
    <hyperlink ref="F1396" r:id="rId125"/>
    <hyperlink ref="F1452" r:id="rId126"/>
    <hyperlink ref="F1455" r:id="rId127"/>
    <hyperlink ref="F1463" r:id="rId128"/>
    <hyperlink ref="F1474" r:id="rId129"/>
    <hyperlink ref="F1477" r:id="rId130"/>
    <hyperlink ref="F1483" r:id="rId131"/>
    <hyperlink ref="F1489" r:id="rId132"/>
    <hyperlink ref="F1499" r:id="rId133"/>
    <hyperlink ref="F1522" r:id="rId134"/>
    <hyperlink ref="F1534" r:id="rId135"/>
    <hyperlink ref="F1544" r:id="rId136"/>
    <hyperlink ref="F1551" r:id="rId137"/>
    <hyperlink ref="F1578" r:id="rId138"/>
    <hyperlink ref="F1580" r:id="rId139"/>
    <hyperlink ref="F1586" r:id="rId140"/>
    <hyperlink ref="F1595" r:id="rId141"/>
    <hyperlink ref="F1601" r:id="rId142"/>
    <hyperlink ref="F1607" r:id="rId143"/>
    <hyperlink ref="F1613" r:id="rId144"/>
    <hyperlink ref="F1619" r:id="rId145"/>
    <hyperlink ref="F1636" r:id="rId146"/>
    <hyperlink ref="F1643" r:id="rId147"/>
    <hyperlink ref="F1655" r:id="rId148"/>
    <hyperlink ref="F1657" r:id="rId149"/>
    <hyperlink ref="F1663" r:id="rId150"/>
    <hyperlink ref="F1669" r:id="rId151"/>
    <hyperlink ref="F1679" r:id="rId152"/>
    <hyperlink ref="F1687" r:id="rId153"/>
    <hyperlink ref="F1697" r:id="rId154"/>
    <hyperlink ref="F1707" r:id="rId155"/>
    <hyperlink ref="F1713" r:id="rId156"/>
    <hyperlink ref="F1735" r:id="rId157"/>
    <hyperlink ref="F1776" r:id="rId158"/>
    <hyperlink ref="F1794" r:id="rId159"/>
    <hyperlink ref="F1797" r:id="rId160"/>
    <hyperlink ref="F1825" r:id="rId161"/>
    <hyperlink ref="F1842" r:id="rId162"/>
    <hyperlink ref="F1906" r:id="rId163"/>
    <hyperlink ref="F1940" r:id="rId164"/>
    <hyperlink ref="F1974" r:id="rId165"/>
    <hyperlink ref="F1984" r:id="rId166"/>
    <hyperlink ref="F2010" r:id="rId167"/>
    <hyperlink ref="F2040" r:id="rId168"/>
    <hyperlink ref="F2057" r:id="rId169"/>
    <hyperlink ref="F2072" r:id="rId170"/>
    <hyperlink ref="F2083" r:id="rId171"/>
    <hyperlink ref="F2093" r:id="rId172"/>
    <hyperlink ref="F2104" r:id="rId173"/>
    <hyperlink ref="F2115" r:id="rId174"/>
    <hyperlink ref="F2126" r:id="rId175"/>
    <hyperlink ref="F2137" r:id="rId176"/>
    <hyperlink ref="F2140" r:id="rId177"/>
    <hyperlink ref="F2177" r:id="rId178"/>
    <hyperlink ref="F2179" r:id="rId179"/>
    <hyperlink ref="F2205" r:id="rId180"/>
    <hyperlink ref="F2224" r:id="rId181"/>
    <hyperlink ref="F2267" r:id="rId182"/>
    <hyperlink ref="F2291" r:id="rId183"/>
    <hyperlink ref="F2302" r:id="rId184"/>
    <hyperlink ref="F2350" r:id="rId185"/>
    <hyperlink ref="F2426" r:id="rId186"/>
    <hyperlink ref="F2438" r:id="rId187"/>
    <hyperlink ref="F2440" r:id="rId188"/>
    <hyperlink ref="F2443" r:id="rId189"/>
    <hyperlink ref="F2463" r:id="rId190"/>
    <hyperlink ref="F2483" r:id="rId191"/>
    <hyperlink ref="F2495" r:id="rId192"/>
    <hyperlink ref="F2531" r:id="rId193"/>
    <hyperlink ref="F2542" r:id="rId194"/>
    <hyperlink ref="F2557" r:id="rId195"/>
    <hyperlink ref="F2582" r:id="rId196"/>
    <hyperlink ref="F2585" r:id="rId197"/>
    <hyperlink ref="F2594" r:id="rId198"/>
    <hyperlink ref="F2603" r:id="rId199"/>
    <hyperlink ref="F2605" r:id="rId200"/>
    <hyperlink ref="F2620" r:id="rId201"/>
    <hyperlink ref="F2630" r:id="rId202"/>
    <hyperlink ref="F2638" r:id="rId203"/>
    <hyperlink ref="F2650" r:id="rId204"/>
    <hyperlink ref="F2720" r:id="rId205"/>
    <hyperlink ref="F2734" r:id="rId206"/>
    <hyperlink ref="F2752" r:id="rId207"/>
    <hyperlink ref="F2771" r:id="rId208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0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9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93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2416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">
        <v>1</v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">
        <v>2417</v>
      </c>
      <c r="F26" s="35"/>
      <c r="G26" s="35"/>
      <c r="H26" s="35"/>
      <c r="I26" s="120" t="s">
        <v>27</v>
      </c>
      <c r="J26" s="111" t="s">
        <v>1</v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ROUND(J122,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ROUND((SUM(BE122:BE188)),  2)</f>
        <v>0</v>
      </c>
      <c r="G35" s="35"/>
      <c r="H35" s="35"/>
      <c r="I35" s="131">
        <v>0.21</v>
      </c>
      <c r="J35" s="130">
        <f>ROUND(((SUM(BE122:BE188))*I35),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ROUND((SUM(BF122:BF188)),  2)</f>
        <v>0</v>
      </c>
      <c r="G36" s="35"/>
      <c r="H36" s="35"/>
      <c r="I36" s="131">
        <v>0.12</v>
      </c>
      <c r="J36" s="130">
        <f>ROUND(((SUM(BF122:BF188))*I36),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ROUND((SUM(BG122:BG188)),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ROUND((SUM(BH122:BH188)),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ROUND((SUM(BI122:BI188)),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D1.01.3 - Požárně bezpečnostní řešení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Polický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J122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2418</v>
      </c>
      <c r="E99" s="157"/>
      <c r="F99" s="157"/>
      <c r="G99" s="157"/>
      <c r="H99" s="157"/>
      <c r="I99" s="157"/>
      <c r="J99" s="158">
        <f>J123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2419</v>
      </c>
      <c r="E100" s="157"/>
      <c r="F100" s="157"/>
      <c r="G100" s="157"/>
      <c r="H100" s="157"/>
      <c r="I100" s="157"/>
      <c r="J100" s="158">
        <f>J178</f>
        <v>0</v>
      </c>
      <c r="K100" s="155"/>
      <c r="L100" s="159"/>
    </row>
    <row r="101" spans="1:47" s="2" customFormat="1" ht="21.75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52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47" s="2" customFormat="1" ht="6.95" customHeight="1">
      <c r="A102" s="35"/>
      <c r="B102" s="55"/>
      <c r="C102" s="56"/>
      <c r="D102" s="56"/>
      <c r="E102" s="56"/>
      <c r="F102" s="56"/>
      <c r="G102" s="56"/>
      <c r="H102" s="56"/>
      <c r="I102" s="56"/>
      <c r="J102" s="56"/>
      <c r="K102" s="56"/>
      <c r="L102" s="52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pans="1:47" s="2" customFormat="1" ht="6.95" customHeight="1">
      <c r="A106" s="35"/>
      <c r="B106" s="57"/>
      <c r="C106" s="58"/>
      <c r="D106" s="58"/>
      <c r="E106" s="58"/>
      <c r="F106" s="58"/>
      <c r="G106" s="58"/>
      <c r="H106" s="58"/>
      <c r="I106" s="58"/>
      <c r="J106" s="58"/>
      <c r="K106" s="58"/>
      <c r="L106" s="52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47" s="2" customFormat="1" ht="24.95" customHeight="1">
      <c r="A107" s="35"/>
      <c r="B107" s="36"/>
      <c r="C107" s="24" t="s">
        <v>160</v>
      </c>
      <c r="D107" s="37"/>
      <c r="E107" s="37"/>
      <c r="F107" s="37"/>
      <c r="G107" s="37"/>
      <c r="H107" s="37"/>
      <c r="I107" s="37"/>
      <c r="J107" s="37"/>
      <c r="K107" s="37"/>
      <c r="L107" s="52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47" s="2" customFormat="1" ht="6.95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52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47" s="2" customFormat="1" ht="12" customHeight="1">
      <c r="A109" s="35"/>
      <c r="B109" s="36"/>
      <c r="C109" s="30" t="s">
        <v>16</v>
      </c>
      <c r="D109" s="37"/>
      <c r="E109" s="37"/>
      <c r="F109" s="37"/>
      <c r="G109" s="37"/>
      <c r="H109" s="37"/>
      <c r="I109" s="37"/>
      <c r="J109" s="37"/>
      <c r="K109" s="37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26.25" customHeight="1">
      <c r="A110" s="35"/>
      <c r="B110" s="36"/>
      <c r="C110" s="37"/>
      <c r="D110" s="37"/>
      <c r="E110" s="331" t="str">
        <f>E7</f>
        <v>OBJEKT E 1.PP+1.NP ETAPA 1 - stavební úpravy, Krajská zdravotní, a.s. – Nemocnice Děčín - Optimalizace 1.PP</v>
      </c>
      <c r="F110" s="332"/>
      <c r="G110" s="332"/>
      <c r="H110" s="332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1" customFormat="1" ht="12" customHeight="1">
      <c r="B111" s="22"/>
      <c r="C111" s="30" t="s">
        <v>125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pans="1:47" s="2" customFormat="1" ht="16.5" customHeight="1">
      <c r="A112" s="35"/>
      <c r="B112" s="36"/>
      <c r="C112" s="37"/>
      <c r="D112" s="37"/>
      <c r="E112" s="331" t="s">
        <v>126</v>
      </c>
      <c r="F112" s="333"/>
      <c r="G112" s="333"/>
      <c r="H112" s="333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12" customHeight="1">
      <c r="A113" s="35"/>
      <c r="B113" s="36"/>
      <c r="C113" s="30" t="s">
        <v>127</v>
      </c>
      <c r="D113" s="37"/>
      <c r="E113" s="37"/>
      <c r="F113" s="37"/>
      <c r="G113" s="37"/>
      <c r="H113" s="37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16.5" customHeight="1">
      <c r="A114" s="35"/>
      <c r="B114" s="36"/>
      <c r="C114" s="37"/>
      <c r="D114" s="37"/>
      <c r="E114" s="284" t="str">
        <f>E11</f>
        <v>D1.01.3 - Požárně bezpečnostní řešení</v>
      </c>
      <c r="F114" s="333"/>
      <c r="G114" s="333"/>
      <c r="H114" s="333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6.95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2" customHeight="1">
      <c r="A116" s="35"/>
      <c r="B116" s="36"/>
      <c r="C116" s="30" t="s">
        <v>20</v>
      </c>
      <c r="D116" s="37"/>
      <c r="E116" s="37"/>
      <c r="F116" s="28" t="str">
        <f>F14</f>
        <v>Děčín</v>
      </c>
      <c r="G116" s="37"/>
      <c r="H116" s="37"/>
      <c r="I116" s="30" t="s">
        <v>22</v>
      </c>
      <c r="J116" s="67" t="str">
        <f>IF(J14="","",J14)</f>
        <v>24. 6. 2025</v>
      </c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6.95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25.7" customHeight="1">
      <c r="A118" s="35"/>
      <c r="B118" s="36"/>
      <c r="C118" s="30" t="s">
        <v>24</v>
      </c>
      <c r="D118" s="37"/>
      <c r="E118" s="37"/>
      <c r="F118" s="28" t="str">
        <f>E17</f>
        <v>Krajská zdravotní, a.s., Ústí nad Labem</v>
      </c>
      <c r="G118" s="37"/>
      <c r="H118" s="37"/>
      <c r="I118" s="30" t="s">
        <v>30</v>
      </c>
      <c r="J118" s="33" t="str">
        <f>E23</f>
        <v>PENTA PROJEKT s.r.o., Jihlava</v>
      </c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5.2" customHeight="1">
      <c r="A119" s="35"/>
      <c r="B119" s="36"/>
      <c r="C119" s="30" t="s">
        <v>28</v>
      </c>
      <c r="D119" s="37"/>
      <c r="E119" s="37"/>
      <c r="F119" s="28" t="str">
        <f>IF(E20="","",E20)</f>
        <v>Vyplň údaj</v>
      </c>
      <c r="G119" s="37"/>
      <c r="H119" s="37"/>
      <c r="I119" s="30" t="s">
        <v>32</v>
      </c>
      <c r="J119" s="33" t="str">
        <f>E26</f>
        <v>Ing. Polický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10.35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11" customFormat="1" ht="29.25" customHeight="1">
      <c r="A121" s="165"/>
      <c r="B121" s="166"/>
      <c r="C121" s="167" t="s">
        <v>161</v>
      </c>
      <c r="D121" s="168" t="s">
        <v>61</v>
      </c>
      <c r="E121" s="168" t="s">
        <v>57</v>
      </c>
      <c r="F121" s="168" t="s">
        <v>58</v>
      </c>
      <c r="G121" s="168" t="s">
        <v>162</v>
      </c>
      <c r="H121" s="168" t="s">
        <v>163</v>
      </c>
      <c r="I121" s="168" t="s">
        <v>164</v>
      </c>
      <c r="J121" s="168" t="s">
        <v>131</v>
      </c>
      <c r="K121" s="169" t="s">
        <v>165</v>
      </c>
      <c r="L121" s="170"/>
      <c r="M121" s="76" t="s">
        <v>1</v>
      </c>
      <c r="N121" s="77" t="s">
        <v>40</v>
      </c>
      <c r="O121" s="77" t="s">
        <v>166</v>
      </c>
      <c r="P121" s="77" t="s">
        <v>167</v>
      </c>
      <c r="Q121" s="77" t="s">
        <v>168</v>
      </c>
      <c r="R121" s="77" t="s">
        <v>169</v>
      </c>
      <c r="S121" s="77" t="s">
        <v>170</v>
      </c>
      <c r="T121" s="78" t="s">
        <v>171</v>
      </c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</row>
    <row r="122" spans="1:65" s="2" customFormat="1" ht="22.9" customHeight="1">
      <c r="A122" s="35"/>
      <c r="B122" s="36"/>
      <c r="C122" s="83" t="s">
        <v>172</v>
      </c>
      <c r="D122" s="37"/>
      <c r="E122" s="37"/>
      <c r="F122" s="37"/>
      <c r="G122" s="37"/>
      <c r="H122" s="37"/>
      <c r="I122" s="37"/>
      <c r="J122" s="171">
        <f>BK122</f>
        <v>0</v>
      </c>
      <c r="K122" s="37"/>
      <c r="L122" s="40"/>
      <c r="M122" s="79"/>
      <c r="N122" s="172"/>
      <c r="O122" s="80"/>
      <c r="P122" s="173">
        <f>P123+P178</f>
        <v>0</v>
      </c>
      <c r="Q122" s="80"/>
      <c r="R122" s="173">
        <f>R123+R178</f>
        <v>0.22199999999999998</v>
      </c>
      <c r="S122" s="80"/>
      <c r="T122" s="174">
        <f>T123+T178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8" t="s">
        <v>75</v>
      </c>
      <c r="AU122" s="18" t="s">
        <v>133</v>
      </c>
      <c r="BK122" s="175">
        <f>BK123+BK178</f>
        <v>0</v>
      </c>
    </row>
    <row r="123" spans="1:65" s="12" customFormat="1" ht="25.9" customHeight="1">
      <c r="B123" s="176"/>
      <c r="C123" s="177"/>
      <c r="D123" s="178" t="s">
        <v>75</v>
      </c>
      <c r="E123" s="179" t="s">
        <v>2420</v>
      </c>
      <c r="F123" s="179" t="s">
        <v>2421</v>
      </c>
      <c r="G123" s="177"/>
      <c r="H123" s="177"/>
      <c r="I123" s="180"/>
      <c r="J123" s="181">
        <f>BK123</f>
        <v>0</v>
      </c>
      <c r="K123" s="177"/>
      <c r="L123" s="182"/>
      <c r="M123" s="183"/>
      <c r="N123" s="184"/>
      <c r="O123" s="184"/>
      <c r="P123" s="185">
        <f>SUM(P124:P177)</f>
        <v>0</v>
      </c>
      <c r="Q123" s="184"/>
      <c r="R123" s="185">
        <f>SUM(R124:R177)</f>
        <v>0.17327999999999999</v>
      </c>
      <c r="S123" s="184"/>
      <c r="T123" s="186">
        <f>SUM(T124:T177)</f>
        <v>0</v>
      </c>
      <c r="AR123" s="187" t="s">
        <v>83</v>
      </c>
      <c r="AT123" s="188" t="s">
        <v>75</v>
      </c>
      <c r="AU123" s="188" t="s">
        <v>76</v>
      </c>
      <c r="AY123" s="187" t="s">
        <v>175</v>
      </c>
      <c r="BK123" s="189">
        <f>SUM(BK124:BK177)</f>
        <v>0</v>
      </c>
    </row>
    <row r="124" spans="1:65" s="2" customFormat="1" ht="16.5" customHeight="1">
      <c r="A124" s="35"/>
      <c r="B124" s="36"/>
      <c r="C124" s="192" t="s">
        <v>83</v>
      </c>
      <c r="D124" s="192" t="s">
        <v>178</v>
      </c>
      <c r="E124" s="193" t="s">
        <v>2422</v>
      </c>
      <c r="F124" s="194" t="s">
        <v>2423</v>
      </c>
      <c r="G124" s="195" t="s">
        <v>251</v>
      </c>
      <c r="H124" s="196">
        <v>5</v>
      </c>
      <c r="I124" s="197"/>
      <c r="J124" s="198">
        <f>ROUND(I124*H124,2)</f>
        <v>0</v>
      </c>
      <c r="K124" s="194" t="s">
        <v>2424</v>
      </c>
      <c r="L124" s="40"/>
      <c r="M124" s="199" t="s">
        <v>1</v>
      </c>
      <c r="N124" s="200" t="s">
        <v>41</v>
      </c>
      <c r="O124" s="72"/>
      <c r="P124" s="201">
        <f>O124*H124</f>
        <v>0</v>
      </c>
      <c r="Q124" s="201">
        <v>3.0000000000000001E-5</v>
      </c>
      <c r="R124" s="201">
        <f>Q124*H124</f>
        <v>1.5000000000000001E-4</v>
      </c>
      <c r="S124" s="201">
        <v>0</v>
      </c>
      <c r="T124" s="202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03" t="s">
        <v>309</v>
      </c>
      <c r="AT124" s="203" t="s">
        <v>178</v>
      </c>
      <c r="AU124" s="203" t="s">
        <v>83</v>
      </c>
      <c r="AY124" s="18" t="s">
        <v>175</v>
      </c>
      <c r="BE124" s="204">
        <f>IF(N124="základní",J124,0)</f>
        <v>0</v>
      </c>
      <c r="BF124" s="204">
        <f>IF(N124="snížená",J124,0)</f>
        <v>0</v>
      </c>
      <c r="BG124" s="204">
        <f>IF(N124="zákl. přenesená",J124,0)</f>
        <v>0</v>
      </c>
      <c r="BH124" s="204">
        <f>IF(N124="sníž. přenesená",J124,0)</f>
        <v>0</v>
      </c>
      <c r="BI124" s="204">
        <f>IF(N124="nulová",J124,0)</f>
        <v>0</v>
      </c>
      <c r="BJ124" s="18" t="s">
        <v>83</v>
      </c>
      <c r="BK124" s="204">
        <f>ROUND(I124*H124,2)</f>
        <v>0</v>
      </c>
      <c r="BL124" s="18" t="s">
        <v>309</v>
      </c>
      <c r="BM124" s="203" t="s">
        <v>2425</v>
      </c>
    </row>
    <row r="125" spans="1:65" s="14" customFormat="1" ht="11.25">
      <c r="B125" s="216"/>
      <c r="C125" s="217"/>
      <c r="D125" s="207" t="s">
        <v>184</v>
      </c>
      <c r="E125" s="218" t="s">
        <v>1</v>
      </c>
      <c r="F125" s="219" t="s">
        <v>209</v>
      </c>
      <c r="G125" s="217"/>
      <c r="H125" s="220">
        <v>5</v>
      </c>
      <c r="I125" s="221"/>
      <c r="J125" s="217"/>
      <c r="K125" s="217"/>
      <c r="L125" s="222"/>
      <c r="M125" s="223"/>
      <c r="N125" s="224"/>
      <c r="O125" s="224"/>
      <c r="P125" s="224"/>
      <c r="Q125" s="224"/>
      <c r="R125" s="224"/>
      <c r="S125" s="224"/>
      <c r="T125" s="225"/>
      <c r="AT125" s="226" t="s">
        <v>184</v>
      </c>
      <c r="AU125" s="226" t="s">
        <v>83</v>
      </c>
      <c r="AV125" s="14" t="s">
        <v>85</v>
      </c>
      <c r="AW125" s="14" t="s">
        <v>34</v>
      </c>
      <c r="AX125" s="14" t="s">
        <v>76</v>
      </c>
      <c r="AY125" s="226" t="s">
        <v>175</v>
      </c>
    </row>
    <row r="126" spans="1:65" s="16" customFormat="1" ht="11.25">
      <c r="B126" s="243"/>
      <c r="C126" s="244"/>
      <c r="D126" s="207" t="s">
        <v>184</v>
      </c>
      <c r="E126" s="245" t="s">
        <v>1</v>
      </c>
      <c r="F126" s="246" t="s">
        <v>291</v>
      </c>
      <c r="G126" s="244"/>
      <c r="H126" s="247">
        <v>5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AT126" s="253" t="s">
        <v>184</v>
      </c>
      <c r="AU126" s="253" t="s">
        <v>83</v>
      </c>
      <c r="AV126" s="16" t="s">
        <v>182</v>
      </c>
      <c r="AW126" s="16" t="s">
        <v>34</v>
      </c>
      <c r="AX126" s="16" t="s">
        <v>83</v>
      </c>
      <c r="AY126" s="253" t="s">
        <v>175</v>
      </c>
    </row>
    <row r="127" spans="1:65" s="2" customFormat="1" ht="16.5" customHeight="1">
      <c r="A127" s="35"/>
      <c r="B127" s="36"/>
      <c r="C127" s="254" t="s">
        <v>85</v>
      </c>
      <c r="D127" s="254" t="s">
        <v>539</v>
      </c>
      <c r="E127" s="255" t="s">
        <v>2426</v>
      </c>
      <c r="F127" s="256" t="s">
        <v>2427</v>
      </c>
      <c r="G127" s="257" t="s">
        <v>2428</v>
      </c>
      <c r="H127" s="258">
        <v>5</v>
      </c>
      <c r="I127" s="259"/>
      <c r="J127" s="260">
        <f>ROUND(I127*H127,2)</f>
        <v>0</v>
      </c>
      <c r="K127" s="256" t="s">
        <v>224</v>
      </c>
      <c r="L127" s="261"/>
      <c r="M127" s="262" t="s">
        <v>1</v>
      </c>
      <c r="N127" s="263" t="s">
        <v>41</v>
      </c>
      <c r="O127" s="72"/>
      <c r="P127" s="201">
        <f>O127*H127</f>
        <v>0</v>
      </c>
      <c r="Q127" s="201">
        <v>1.07E-3</v>
      </c>
      <c r="R127" s="201">
        <f>Q127*H127</f>
        <v>5.3499999999999997E-3</v>
      </c>
      <c r="S127" s="201">
        <v>0</v>
      </c>
      <c r="T127" s="20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239</v>
      </c>
      <c r="AT127" s="203" t="s">
        <v>539</v>
      </c>
      <c r="AU127" s="203" t="s">
        <v>83</v>
      </c>
      <c r="AY127" s="18" t="s">
        <v>175</v>
      </c>
      <c r="BE127" s="204">
        <f>IF(N127="základní",J127,0)</f>
        <v>0</v>
      </c>
      <c r="BF127" s="204">
        <f>IF(N127="snížená",J127,0)</f>
        <v>0</v>
      </c>
      <c r="BG127" s="204">
        <f>IF(N127="zákl. přenesená",J127,0)</f>
        <v>0</v>
      </c>
      <c r="BH127" s="204">
        <f>IF(N127="sníž. přenesená",J127,0)</f>
        <v>0</v>
      </c>
      <c r="BI127" s="204">
        <f>IF(N127="nulová",J127,0)</f>
        <v>0</v>
      </c>
      <c r="BJ127" s="18" t="s">
        <v>83</v>
      </c>
      <c r="BK127" s="204">
        <f>ROUND(I127*H127,2)</f>
        <v>0</v>
      </c>
      <c r="BL127" s="18" t="s">
        <v>182</v>
      </c>
      <c r="BM127" s="203" t="s">
        <v>2429</v>
      </c>
    </row>
    <row r="128" spans="1:65" s="14" customFormat="1" ht="11.25">
      <c r="B128" s="216"/>
      <c r="C128" s="217"/>
      <c r="D128" s="207" t="s">
        <v>184</v>
      </c>
      <c r="E128" s="218" t="s">
        <v>1</v>
      </c>
      <c r="F128" s="219" t="s">
        <v>209</v>
      </c>
      <c r="G128" s="217"/>
      <c r="H128" s="220">
        <v>5</v>
      </c>
      <c r="I128" s="221"/>
      <c r="J128" s="217"/>
      <c r="K128" s="217"/>
      <c r="L128" s="222"/>
      <c r="M128" s="223"/>
      <c r="N128" s="224"/>
      <c r="O128" s="224"/>
      <c r="P128" s="224"/>
      <c r="Q128" s="224"/>
      <c r="R128" s="224"/>
      <c r="S128" s="224"/>
      <c r="T128" s="225"/>
      <c r="AT128" s="226" t="s">
        <v>184</v>
      </c>
      <c r="AU128" s="226" t="s">
        <v>83</v>
      </c>
      <c r="AV128" s="14" t="s">
        <v>85</v>
      </c>
      <c r="AW128" s="14" t="s">
        <v>34</v>
      </c>
      <c r="AX128" s="14" t="s">
        <v>76</v>
      </c>
      <c r="AY128" s="226" t="s">
        <v>175</v>
      </c>
    </row>
    <row r="129" spans="1:65" s="16" customFormat="1" ht="11.25">
      <c r="B129" s="243"/>
      <c r="C129" s="244"/>
      <c r="D129" s="207" t="s">
        <v>184</v>
      </c>
      <c r="E129" s="245" t="s">
        <v>1</v>
      </c>
      <c r="F129" s="246" t="s">
        <v>291</v>
      </c>
      <c r="G129" s="244"/>
      <c r="H129" s="247">
        <v>5</v>
      </c>
      <c r="I129" s="248"/>
      <c r="J129" s="244"/>
      <c r="K129" s="244"/>
      <c r="L129" s="249"/>
      <c r="M129" s="250"/>
      <c r="N129" s="251"/>
      <c r="O129" s="251"/>
      <c r="P129" s="251"/>
      <c r="Q129" s="251"/>
      <c r="R129" s="251"/>
      <c r="S129" s="251"/>
      <c r="T129" s="252"/>
      <c r="AT129" s="253" t="s">
        <v>184</v>
      </c>
      <c r="AU129" s="253" t="s">
        <v>83</v>
      </c>
      <c r="AV129" s="16" t="s">
        <v>182</v>
      </c>
      <c r="AW129" s="16" t="s">
        <v>34</v>
      </c>
      <c r="AX129" s="16" t="s">
        <v>83</v>
      </c>
      <c r="AY129" s="253" t="s">
        <v>175</v>
      </c>
    </row>
    <row r="130" spans="1:65" s="2" customFormat="1" ht="33" customHeight="1">
      <c r="A130" s="35"/>
      <c r="B130" s="36"/>
      <c r="C130" s="192" t="s">
        <v>176</v>
      </c>
      <c r="D130" s="192" t="s">
        <v>178</v>
      </c>
      <c r="E130" s="193" t="s">
        <v>2430</v>
      </c>
      <c r="F130" s="194" t="s">
        <v>2431</v>
      </c>
      <c r="G130" s="195" t="s">
        <v>251</v>
      </c>
      <c r="H130" s="196">
        <v>20</v>
      </c>
      <c r="I130" s="197"/>
      <c r="J130" s="198">
        <f>ROUND(I130*H130,2)</f>
        <v>0</v>
      </c>
      <c r="K130" s="194" t="s">
        <v>224</v>
      </c>
      <c r="L130" s="40"/>
      <c r="M130" s="199" t="s">
        <v>1</v>
      </c>
      <c r="N130" s="200" t="s">
        <v>41</v>
      </c>
      <c r="O130" s="72"/>
      <c r="P130" s="201">
        <f>O130*H130</f>
        <v>0</v>
      </c>
      <c r="Q130" s="201">
        <v>6.0000000000000002E-5</v>
      </c>
      <c r="R130" s="201">
        <f>Q130*H130</f>
        <v>1.2000000000000001E-3</v>
      </c>
      <c r="S130" s="201">
        <v>0</v>
      </c>
      <c r="T130" s="20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309</v>
      </c>
      <c r="AT130" s="203" t="s">
        <v>178</v>
      </c>
      <c r="AU130" s="203" t="s">
        <v>83</v>
      </c>
      <c r="AY130" s="18" t="s">
        <v>175</v>
      </c>
      <c r="BE130" s="204">
        <f>IF(N130="základní",J130,0)</f>
        <v>0</v>
      </c>
      <c r="BF130" s="204">
        <f>IF(N130="snížená",J130,0)</f>
        <v>0</v>
      </c>
      <c r="BG130" s="204">
        <f>IF(N130="zákl. přenesená",J130,0)</f>
        <v>0</v>
      </c>
      <c r="BH130" s="204">
        <f>IF(N130="sníž. přenesená",J130,0)</f>
        <v>0</v>
      </c>
      <c r="BI130" s="204">
        <f>IF(N130="nulová",J130,0)</f>
        <v>0</v>
      </c>
      <c r="BJ130" s="18" t="s">
        <v>83</v>
      </c>
      <c r="BK130" s="204">
        <f>ROUND(I130*H130,2)</f>
        <v>0</v>
      </c>
      <c r="BL130" s="18" t="s">
        <v>309</v>
      </c>
      <c r="BM130" s="203" t="s">
        <v>2432</v>
      </c>
    </row>
    <row r="131" spans="1:65" s="2" customFormat="1" ht="11.25">
      <c r="A131" s="35"/>
      <c r="B131" s="36"/>
      <c r="C131" s="37"/>
      <c r="D131" s="227" t="s">
        <v>193</v>
      </c>
      <c r="E131" s="37"/>
      <c r="F131" s="228" t="s">
        <v>2433</v>
      </c>
      <c r="G131" s="37"/>
      <c r="H131" s="37"/>
      <c r="I131" s="229"/>
      <c r="J131" s="37"/>
      <c r="K131" s="37"/>
      <c r="L131" s="40"/>
      <c r="M131" s="230"/>
      <c r="N131" s="231"/>
      <c r="O131" s="72"/>
      <c r="P131" s="72"/>
      <c r="Q131" s="72"/>
      <c r="R131" s="72"/>
      <c r="S131" s="72"/>
      <c r="T131" s="73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8" t="s">
        <v>193</v>
      </c>
      <c r="AU131" s="18" t="s">
        <v>83</v>
      </c>
    </row>
    <row r="132" spans="1:65" s="14" customFormat="1" ht="11.25">
      <c r="B132" s="216"/>
      <c r="C132" s="217"/>
      <c r="D132" s="207" t="s">
        <v>184</v>
      </c>
      <c r="E132" s="218" t="s">
        <v>1</v>
      </c>
      <c r="F132" s="219" t="s">
        <v>335</v>
      </c>
      <c r="G132" s="217"/>
      <c r="H132" s="220">
        <v>20</v>
      </c>
      <c r="I132" s="221"/>
      <c r="J132" s="217"/>
      <c r="K132" s="217"/>
      <c r="L132" s="222"/>
      <c r="M132" s="223"/>
      <c r="N132" s="224"/>
      <c r="O132" s="224"/>
      <c r="P132" s="224"/>
      <c r="Q132" s="224"/>
      <c r="R132" s="224"/>
      <c r="S132" s="224"/>
      <c r="T132" s="225"/>
      <c r="AT132" s="226" t="s">
        <v>184</v>
      </c>
      <c r="AU132" s="226" t="s">
        <v>83</v>
      </c>
      <c r="AV132" s="14" t="s">
        <v>85</v>
      </c>
      <c r="AW132" s="14" t="s">
        <v>34</v>
      </c>
      <c r="AX132" s="14" t="s">
        <v>76</v>
      </c>
      <c r="AY132" s="226" t="s">
        <v>175</v>
      </c>
    </row>
    <row r="133" spans="1:65" s="16" customFormat="1" ht="11.25">
      <c r="B133" s="243"/>
      <c r="C133" s="244"/>
      <c r="D133" s="207" t="s">
        <v>184</v>
      </c>
      <c r="E133" s="245" t="s">
        <v>1</v>
      </c>
      <c r="F133" s="246" t="s">
        <v>291</v>
      </c>
      <c r="G133" s="244"/>
      <c r="H133" s="247">
        <v>20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2"/>
      <c r="AT133" s="253" t="s">
        <v>184</v>
      </c>
      <c r="AU133" s="253" t="s">
        <v>83</v>
      </c>
      <c r="AV133" s="16" t="s">
        <v>182</v>
      </c>
      <c r="AW133" s="16" t="s">
        <v>34</v>
      </c>
      <c r="AX133" s="16" t="s">
        <v>83</v>
      </c>
      <c r="AY133" s="253" t="s">
        <v>175</v>
      </c>
    </row>
    <row r="134" spans="1:65" s="2" customFormat="1" ht="16.5" customHeight="1">
      <c r="A134" s="35"/>
      <c r="B134" s="36"/>
      <c r="C134" s="254" t="s">
        <v>182</v>
      </c>
      <c r="D134" s="254" t="s">
        <v>539</v>
      </c>
      <c r="E134" s="255" t="s">
        <v>2434</v>
      </c>
      <c r="F134" s="256" t="s">
        <v>2435</v>
      </c>
      <c r="G134" s="257" t="s">
        <v>251</v>
      </c>
      <c r="H134" s="258">
        <v>20</v>
      </c>
      <c r="I134" s="259"/>
      <c r="J134" s="260">
        <f>ROUND(I134*H134,2)</f>
        <v>0</v>
      </c>
      <c r="K134" s="256" t="s">
        <v>224</v>
      </c>
      <c r="L134" s="261"/>
      <c r="M134" s="262" t="s">
        <v>1</v>
      </c>
      <c r="N134" s="263" t="s">
        <v>41</v>
      </c>
      <c r="O134" s="72"/>
      <c r="P134" s="201">
        <f>O134*H134</f>
        <v>0</v>
      </c>
      <c r="Q134" s="201">
        <v>3.2000000000000003E-4</v>
      </c>
      <c r="R134" s="201">
        <f>Q134*H134</f>
        <v>6.4000000000000003E-3</v>
      </c>
      <c r="S134" s="201">
        <v>0</v>
      </c>
      <c r="T134" s="20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239</v>
      </c>
      <c r="AT134" s="203" t="s">
        <v>539</v>
      </c>
      <c r="AU134" s="203" t="s">
        <v>83</v>
      </c>
      <c r="AY134" s="18" t="s">
        <v>175</v>
      </c>
      <c r="BE134" s="204">
        <f>IF(N134="základní",J134,0)</f>
        <v>0</v>
      </c>
      <c r="BF134" s="204">
        <f>IF(N134="snížená",J134,0)</f>
        <v>0</v>
      </c>
      <c r="BG134" s="204">
        <f>IF(N134="zákl. přenesená",J134,0)</f>
        <v>0</v>
      </c>
      <c r="BH134" s="204">
        <f>IF(N134="sníž. přenesená",J134,0)</f>
        <v>0</v>
      </c>
      <c r="BI134" s="204">
        <f>IF(N134="nulová",J134,0)</f>
        <v>0</v>
      </c>
      <c r="BJ134" s="18" t="s">
        <v>83</v>
      </c>
      <c r="BK134" s="204">
        <f>ROUND(I134*H134,2)</f>
        <v>0</v>
      </c>
      <c r="BL134" s="18" t="s">
        <v>182</v>
      </c>
      <c r="BM134" s="203" t="s">
        <v>2436</v>
      </c>
    </row>
    <row r="135" spans="1:65" s="2" customFormat="1" ht="37.9" customHeight="1">
      <c r="A135" s="35"/>
      <c r="B135" s="36"/>
      <c r="C135" s="192" t="s">
        <v>209</v>
      </c>
      <c r="D135" s="192" t="s">
        <v>178</v>
      </c>
      <c r="E135" s="193" t="s">
        <v>2437</v>
      </c>
      <c r="F135" s="194" t="s">
        <v>2438</v>
      </c>
      <c r="G135" s="195" t="s">
        <v>242</v>
      </c>
      <c r="H135" s="196">
        <v>12</v>
      </c>
      <c r="I135" s="197"/>
      <c r="J135" s="198">
        <f>ROUND(I135*H135,2)</f>
        <v>0</v>
      </c>
      <c r="K135" s="194" t="s">
        <v>224</v>
      </c>
      <c r="L135" s="40"/>
      <c r="M135" s="199" t="s">
        <v>1</v>
      </c>
      <c r="N135" s="200" t="s">
        <v>41</v>
      </c>
      <c r="O135" s="72"/>
      <c r="P135" s="201">
        <f>O135*H135</f>
        <v>0</v>
      </c>
      <c r="Q135" s="201">
        <v>0</v>
      </c>
      <c r="R135" s="201">
        <f>Q135*H135</f>
        <v>0</v>
      </c>
      <c r="S135" s="201">
        <v>0</v>
      </c>
      <c r="T135" s="20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309</v>
      </c>
      <c r="AT135" s="203" t="s">
        <v>178</v>
      </c>
      <c r="AU135" s="203" t="s">
        <v>83</v>
      </c>
      <c r="AY135" s="18" t="s">
        <v>175</v>
      </c>
      <c r="BE135" s="204">
        <f>IF(N135="základní",J135,0)</f>
        <v>0</v>
      </c>
      <c r="BF135" s="204">
        <f>IF(N135="snížená",J135,0)</f>
        <v>0</v>
      </c>
      <c r="BG135" s="204">
        <f>IF(N135="zákl. přenesená",J135,0)</f>
        <v>0</v>
      </c>
      <c r="BH135" s="204">
        <f>IF(N135="sníž. přenesená",J135,0)</f>
        <v>0</v>
      </c>
      <c r="BI135" s="204">
        <f>IF(N135="nulová",J135,0)</f>
        <v>0</v>
      </c>
      <c r="BJ135" s="18" t="s">
        <v>83</v>
      </c>
      <c r="BK135" s="204">
        <f>ROUND(I135*H135,2)</f>
        <v>0</v>
      </c>
      <c r="BL135" s="18" t="s">
        <v>309</v>
      </c>
      <c r="BM135" s="203" t="s">
        <v>2439</v>
      </c>
    </row>
    <row r="136" spans="1:65" s="2" customFormat="1" ht="11.25">
      <c r="A136" s="35"/>
      <c r="B136" s="36"/>
      <c r="C136" s="37"/>
      <c r="D136" s="227" t="s">
        <v>193</v>
      </c>
      <c r="E136" s="37"/>
      <c r="F136" s="228" t="s">
        <v>2440</v>
      </c>
      <c r="G136" s="37"/>
      <c r="H136" s="37"/>
      <c r="I136" s="229"/>
      <c r="J136" s="37"/>
      <c r="K136" s="37"/>
      <c r="L136" s="40"/>
      <c r="M136" s="230"/>
      <c r="N136" s="231"/>
      <c r="O136" s="72"/>
      <c r="P136" s="72"/>
      <c r="Q136" s="72"/>
      <c r="R136" s="72"/>
      <c r="S136" s="72"/>
      <c r="T136" s="73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T136" s="18" t="s">
        <v>193</v>
      </c>
      <c r="AU136" s="18" t="s">
        <v>83</v>
      </c>
    </row>
    <row r="137" spans="1:65" s="14" customFormat="1" ht="11.25">
      <c r="B137" s="216"/>
      <c r="C137" s="217"/>
      <c r="D137" s="207" t="s">
        <v>184</v>
      </c>
      <c r="E137" s="218" t="s">
        <v>1</v>
      </c>
      <c r="F137" s="219" t="s">
        <v>8</v>
      </c>
      <c r="G137" s="217"/>
      <c r="H137" s="220">
        <v>12</v>
      </c>
      <c r="I137" s="221"/>
      <c r="J137" s="217"/>
      <c r="K137" s="217"/>
      <c r="L137" s="222"/>
      <c r="M137" s="223"/>
      <c r="N137" s="224"/>
      <c r="O137" s="224"/>
      <c r="P137" s="224"/>
      <c r="Q137" s="224"/>
      <c r="R137" s="224"/>
      <c r="S137" s="224"/>
      <c r="T137" s="225"/>
      <c r="AT137" s="226" t="s">
        <v>184</v>
      </c>
      <c r="AU137" s="226" t="s">
        <v>83</v>
      </c>
      <c r="AV137" s="14" t="s">
        <v>85</v>
      </c>
      <c r="AW137" s="14" t="s">
        <v>34</v>
      </c>
      <c r="AX137" s="14" t="s">
        <v>83</v>
      </c>
      <c r="AY137" s="226" t="s">
        <v>175</v>
      </c>
    </row>
    <row r="138" spans="1:65" s="2" customFormat="1" ht="16.5" customHeight="1">
      <c r="A138" s="35"/>
      <c r="B138" s="36"/>
      <c r="C138" s="254" t="s">
        <v>221</v>
      </c>
      <c r="D138" s="254" t="s">
        <v>539</v>
      </c>
      <c r="E138" s="255" t="s">
        <v>2441</v>
      </c>
      <c r="F138" s="256" t="s">
        <v>2442</v>
      </c>
      <c r="G138" s="257" t="s">
        <v>654</v>
      </c>
      <c r="H138" s="258">
        <v>36</v>
      </c>
      <c r="I138" s="259"/>
      <c r="J138" s="260">
        <f>ROUND(I138*H138,2)</f>
        <v>0</v>
      </c>
      <c r="K138" s="256" t="s">
        <v>224</v>
      </c>
      <c r="L138" s="261"/>
      <c r="M138" s="262" t="s">
        <v>1</v>
      </c>
      <c r="N138" s="263" t="s">
        <v>41</v>
      </c>
      <c r="O138" s="72"/>
      <c r="P138" s="201">
        <f>O138*H138</f>
        <v>0</v>
      </c>
      <c r="Q138" s="201">
        <v>1E-3</v>
      </c>
      <c r="R138" s="201">
        <f>Q138*H138</f>
        <v>3.6000000000000004E-2</v>
      </c>
      <c r="S138" s="201">
        <v>0</v>
      </c>
      <c r="T138" s="20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239</v>
      </c>
      <c r="AT138" s="203" t="s">
        <v>539</v>
      </c>
      <c r="AU138" s="203" t="s">
        <v>83</v>
      </c>
      <c r="AY138" s="18" t="s">
        <v>175</v>
      </c>
      <c r="BE138" s="204">
        <f>IF(N138="základní",J138,0)</f>
        <v>0</v>
      </c>
      <c r="BF138" s="204">
        <f>IF(N138="snížená",J138,0)</f>
        <v>0</v>
      </c>
      <c r="BG138" s="204">
        <f>IF(N138="zákl. přenesená",J138,0)</f>
        <v>0</v>
      </c>
      <c r="BH138" s="204">
        <f>IF(N138="sníž. přenesená",J138,0)</f>
        <v>0</v>
      </c>
      <c r="BI138" s="204">
        <f>IF(N138="nulová",J138,0)</f>
        <v>0</v>
      </c>
      <c r="BJ138" s="18" t="s">
        <v>83</v>
      </c>
      <c r="BK138" s="204">
        <f>ROUND(I138*H138,2)</f>
        <v>0</v>
      </c>
      <c r="BL138" s="18" t="s">
        <v>182</v>
      </c>
      <c r="BM138" s="203" t="s">
        <v>2443</v>
      </c>
    </row>
    <row r="139" spans="1:65" s="14" customFormat="1" ht="11.25">
      <c r="B139" s="216"/>
      <c r="C139" s="217"/>
      <c r="D139" s="207" t="s">
        <v>184</v>
      </c>
      <c r="E139" s="218" t="s">
        <v>1</v>
      </c>
      <c r="F139" s="219" t="s">
        <v>556</v>
      </c>
      <c r="G139" s="217"/>
      <c r="H139" s="220">
        <v>36</v>
      </c>
      <c r="I139" s="221"/>
      <c r="J139" s="217"/>
      <c r="K139" s="217"/>
      <c r="L139" s="222"/>
      <c r="M139" s="223"/>
      <c r="N139" s="224"/>
      <c r="O139" s="224"/>
      <c r="P139" s="224"/>
      <c r="Q139" s="224"/>
      <c r="R139" s="224"/>
      <c r="S139" s="224"/>
      <c r="T139" s="225"/>
      <c r="AT139" s="226" t="s">
        <v>184</v>
      </c>
      <c r="AU139" s="226" t="s">
        <v>83</v>
      </c>
      <c r="AV139" s="14" t="s">
        <v>85</v>
      </c>
      <c r="AW139" s="14" t="s">
        <v>34</v>
      </c>
      <c r="AX139" s="14" t="s">
        <v>76</v>
      </c>
      <c r="AY139" s="226" t="s">
        <v>175</v>
      </c>
    </row>
    <row r="140" spans="1:65" s="16" customFormat="1" ht="11.25">
      <c r="B140" s="243"/>
      <c r="C140" s="244"/>
      <c r="D140" s="207" t="s">
        <v>184</v>
      </c>
      <c r="E140" s="245" t="s">
        <v>1</v>
      </c>
      <c r="F140" s="246" t="s">
        <v>291</v>
      </c>
      <c r="G140" s="244"/>
      <c r="H140" s="247">
        <v>36</v>
      </c>
      <c r="I140" s="248"/>
      <c r="J140" s="244"/>
      <c r="K140" s="244"/>
      <c r="L140" s="249"/>
      <c r="M140" s="250"/>
      <c r="N140" s="251"/>
      <c r="O140" s="251"/>
      <c r="P140" s="251"/>
      <c r="Q140" s="251"/>
      <c r="R140" s="251"/>
      <c r="S140" s="251"/>
      <c r="T140" s="252"/>
      <c r="AT140" s="253" t="s">
        <v>184</v>
      </c>
      <c r="AU140" s="253" t="s">
        <v>83</v>
      </c>
      <c r="AV140" s="16" t="s">
        <v>182</v>
      </c>
      <c r="AW140" s="16" t="s">
        <v>34</v>
      </c>
      <c r="AX140" s="16" t="s">
        <v>83</v>
      </c>
      <c r="AY140" s="253" t="s">
        <v>175</v>
      </c>
    </row>
    <row r="141" spans="1:65" s="2" customFormat="1" ht="16.5" customHeight="1">
      <c r="A141" s="35"/>
      <c r="B141" s="36"/>
      <c r="C141" s="192" t="s">
        <v>200</v>
      </c>
      <c r="D141" s="192" t="s">
        <v>178</v>
      </c>
      <c r="E141" s="193" t="s">
        <v>2444</v>
      </c>
      <c r="F141" s="194" t="s">
        <v>2445</v>
      </c>
      <c r="G141" s="195" t="s">
        <v>181</v>
      </c>
      <c r="H141" s="196">
        <v>8</v>
      </c>
      <c r="I141" s="197"/>
      <c r="J141" s="198">
        <f>ROUND(I141*H141,2)</f>
        <v>0</v>
      </c>
      <c r="K141" s="194" t="s">
        <v>224</v>
      </c>
      <c r="L141" s="40"/>
      <c r="M141" s="199" t="s">
        <v>1</v>
      </c>
      <c r="N141" s="200" t="s">
        <v>41</v>
      </c>
      <c r="O141" s="72"/>
      <c r="P141" s="201">
        <f>O141*H141</f>
        <v>0</v>
      </c>
      <c r="Q141" s="201">
        <v>1.1E-4</v>
      </c>
      <c r="R141" s="201">
        <f>Q141*H141</f>
        <v>8.8000000000000003E-4</v>
      </c>
      <c r="S141" s="201">
        <v>0</v>
      </c>
      <c r="T141" s="20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>IF(N141="základní",J141,0)</f>
        <v>0</v>
      </c>
      <c r="BF141" s="204">
        <f>IF(N141="snížená",J141,0)</f>
        <v>0</v>
      </c>
      <c r="BG141" s="204">
        <f>IF(N141="zákl. přenesená",J141,0)</f>
        <v>0</v>
      </c>
      <c r="BH141" s="204">
        <f>IF(N141="sníž. přenesená",J141,0)</f>
        <v>0</v>
      </c>
      <c r="BI141" s="204">
        <f>IF(N141="nulová",J141,0)</f>
        <v>0</v>
      </c>
      <c r="BJ141" s="18" t="s">
        <v>83</v>
      </c>
      <c r="BK141" s="204">
        <f>ROUND(I141*H141,2)</f>
        <v>0</v>
      </c>
      <c r="BL141" s="18" t="s">
        <v>182</v>
      </c>
      <c r="BM141" s="203" t="s">
        <v>2446</v>
      </c>
    </row>
    <row r="142" spans="1:65" s="2" customFormat="1" ht="11.25">
      <c r="A142" s="35"/>
      <c r="B142" s="36"/>
      <c r="C142" s="37"/>
      <c r="D142" s="227" t="s">
        <v>193</v>
      </c>
      <c r="E142" s="37"/>
      <c r="F142" s="228" t="s">
        <v>2447</v>
      </c>
      <c r="G142" s="37"/>
      <c r="H142" s="37"/>
      <c r="I142" s="229"/>
      <c r="J142" s="37"/>
      <c r="K142" s="37"/>
      <c r="L142" s="40"/>
      <c r="M142" s="230"/>
      <c r="N142" s="231"/>
      <c r="O142" s="72"/>
      <c r="P142" s="72"/>
      <c r="Q142" s="72"/>
      <c r="R142" s="72"/>
      <c r="S142" s="72"/>
      <c r="T142" s="73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8" t="s">
        <v>193</v>
      </c>
      <c r="AU142" s="18" t="s">
        <v>83</v>
      </c>
    </row>
    <row r="143" spans="1:65" s="2" customFormat="1" ht="16.5" customHeight="1">
      <c r="A143" s="35"/>
      <c r="B143" s="36"/>
      <c r="C143" s="254" t="s">
        <v>239</v>
      </c>
      <c r="D143" s="254" t="s">
        <v>539</v>
      </c>
      <c r="E143" s="255" t="s">
        <v>2448</v>
      </c>
      <c r="F143" s="256" t="s">
        <v>2449</v>
      </c>
      <c r="G143" s="257" t="s">
        <v>181</v>
      </c>
      <c r="H143" s="258">
        <v>5</v>
      </c>
      <c r="I143" s="259"/>
      <c r="J143" s="260">
        <f>ROUND(I143*H143,2)</f>
        <v>0</v>
      </c>
      <c r="K143" s="256" t="s">
        <v>224</v>
      </c>
      <c r="L143" s="261"/>
      <c r="M143" s="262" t="s">
        <v>1</v>
      </c>
      <c r="N143" s="263" t="s">
        <v>41</v>
      </c>
      <c r="O143" s="72"/>
      <c r="P143" s="201">
        <f>O143*H143</f>
        <v>0</v>
      </c>
      <c r="Q143" s="201">
        <v>1.2E-2</v>
      </c>
      <c r="R143" s="201">
        <f>Q143*H143</f>
        <v>0.06</v>
      </c>
      <c r="S143" s="201">
        <v>0</v>
      </c>
      <c r="T143" s="20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239</v>
      </c>
      <c r="AT143" s="203" t="s">
        <v>539</v>
      </c>
      <c r="AU143" s="203" t="s">
        <v>83</v>
      </c>
      <c r="AY143" s="18" t="s">
        <v>175</v>
      </c>
      <c r="BE143" s="204">
        <f>IF(N143="základní",J143,0)</f>
        <v>0</v>
      </c>
      <c r="BF143" s="204">
        <f>IF(N143="snížená",J143,0)</f>
        <v>0</v>
      </c>
      <c r="BG143" s="204">
        <f>IF(N143="zákl. přenesená",J143,0)</f>
        <v>0</v>
      </c>
      <c r="BH143" s="204">
        <f>IF(N143="sníž. přenesená",J143,0)</f>
        <v>0</v>
      </c>
      <c r="BI143" s="204">
        <f>IF(N143="nulová",J143,0)</f>
        <v>0</v>
      </c>
      <c r="BJ143" s="18" t="s">
        <v>83</v>
      </c>
      <c r="BK143" s="204">
        <f>ROUND(I143*H143,2)</f>
        <v>0</v>
      </c>
      <c r="BL143" s="18" t="s">
        <v>182</v>
      </c>
      <c r="BM143" s="203" t="s">
        <v>2450</v>
      </c>
    </row>
    <row r="144" spans="1:65" s="14" customFormat="1" ht="11.25">
      <c r="B144" s="216"/>
      <c r="C144" s="217"/>
      <c r="D144" s="207" t="s">
        <v>184</v>
      </c>
      <c r="E144" s="218" t="s">
        <v>1</v>
      </c>
      <c r="F144" s="219" t="s">
        <v>209</v>
      </c>
      <c r="G144" s="217"/>
      <c r="H144" s="220">
        <v>5</v>
      </c>
      <c r="I144" s="221"/>
      <c r="J144" s="217"/>
      <c r="K144" s="217"/>
      <c r="L144" s="222"/>
      <c r="M144" s="223"/>
      <c r="N144" s="224"/>
      <c r="O144" s="224"/>
      <c r="P144" s="224"/>
      <c r="Q144" s="224"/>
      <c r="R144" s="224"/>
      <c r="S144" s="224"/>
      <c r="T144" s="225"/>
      <c r="AT144" s="226" t="s">
        <v>184</v>
      </c>
      <c r="AU144" s="226" t="s">
        <v>83</v>
      </c>
      <c r="AV144" s="14" t="s">
        <v>85</v>
      </c>
      <c r="AW144" s="14" t="s">
        <v>34</v>
      </c>
      <c r="AX144" s="14" t="s">
        <v>76</v>
      </c>
      <c r="AY144" s="226" t="s">
        <v>175</v>
      </c>
    </row>
    <row r="145" spans="1:65" s="16" customFormat="1" ht="11.25">
      <c r="B145" s="243"/>
      <c r="C145" s="244"/>
      <c r="D145" s="207" t="s">
        <v>184</v>
      </c>
      <c r="E145" s="245" t="s">
        <v>1</v>
      </c>
      <c r="F145" s="246" t="s">
        <v>291</v>
      </c>
      <c r="G145" s="244"/>
      <c r="H145" s="247">
        <v>5</v>
      </c>
      <c r="I145" s="248"/>
      <c r="J145" s="244"/>
      <c r="K145" s="244"/>
      <c r="L145" s="249"/>
      <c r="M145" s="250"/>
      <c r="N145" s="251"/>
      <c r="O145" s="251"/>
      <c r="P145" s="251"/>
      <c r="Q145" s="251"/>
      <c r="R145" s="251"/>
      <c r="S145" s="251"/>
      <c r="T145" s="252"/>
      <c r="AT145" s="253" t="s">
        <v>184</v>
      </c>
      <c r="AU145" s="253" t="s">
        <v>83</v>
      </c>
      <c r="AV145" s="16" t="s">
        <v>182</v>
      </c>
      <c r="AW145" s="16" t="s">
        <v>34</v>
      </c>
      <c r="AX145" s="16" t="s">
        <v>83</v>
      </c>
      <c r="AY145" s="253" t="s">
        <v>175</v>
      </c>
    </row>
    <row r="146" spans="1:65" s="2" customFormat="1" ht="16.5" customHeight="1">
      <c r="A146" s="35"/>
      <c r="B146" s="36"/>
      <c r="C146" s="254" t="s">
        <v>195</v>
      </c>
      <c r="D146" s="254" t="s">
        <v>539</v>
      </c>
      <c r="E146" s="255" t="s">
        <v>2451</v>
      </c>
      <c r="F146" s="256" t="s">
        <v>2452</v>
      </c>
      <c r="G146" s="257" t="s">
        <v>181</v>
      </c>
      <c r="H146" s="258">
        <v>3</v>
      </c>
      <c r="I146" s="259"/>
      <c r="J146" s="260">
        <f>ROUND(I146*H146,2)</f>
        <v>0</v>
      </c>
      <c r="K146" s="256" t="s">
        <v>224</v>
      </c>
      <c r="L146" s="261"/>
      <c r="M146" s="262" t="s">
        <v>1</v>
      </c>
      <c r="N146" s="263" t="s">
        <v>41</v>
      </c>
      <c r="O146" s="72"/>
      <c r="P146" s="201">
        <f>O146*H146</f>
        <v>0</v>
      </c>
      <c r="Q146" s="201">
        <v>8.9999999999999993E-3</v>
      </c>
      <c r="R146" s="201">
        <f>Q146*H146</f>
        <v>2.6999999999999996E-2</v>
      </c>
      <c r="S146" s="201">
        <v>0</v>
      </c>
      <c r="T146" s="20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03" t="s">
        <v>239</v>
      </c>
      <c r="AT146" s="203" t="s">
        <v>539</v>
      </c>
      <c r="AU146" s="203" t="s">
        <v>83</v>
      </c>
      <c r="AY146" s="18" t="s">
        <v>175</v>
      </c>
      <c r="BE146" s="204">
        <f>IF(N146="základní",J146,0)</f>
        <v>0</v>
      </c>
      <c r="BF146" s="204">
        <f>IF(N146="snížená",J146,0)</f>
        <v>0</v>
      </c>
      <c r="BG146" s="204">
        <f>IF(N146="zákl. přenesená",J146,0)</f>
        <v>0</v>
      </c>
      <c r="BH146" s="204">
        <f>IF(N146="sníž. přenesená",J146,0)</f>
        <v>0</v>
      </c>
      <c r="BI146" s="204">
        <f>IF(N146="nulová",J146,0)</f>
        <v>0</v>
      </c>
      <c r="BJ146" s="18" t="s">
        <v>83</v>
      </c>
      <c r="BK146" s="204">
        <f>ROUND(I146*H146,2)</f>
        <v>0</v>
      </c>
      <c r="BL146" s="18" t="s">
        <v>182</v>
      </c>
      <c r="BM146" s="203" t="s">
        <v>2453</v>
      </c>
    </row>
    <row r="147" spans="1:65" s="14" customFormat="1" ht="11.25">
      <c r="B147" s="216"/>
      <c r="C147" s="217"/>
      <c r="D147" s="207" t="s">
        <v>184</v>
      </c>
      <c r="E147" s="218" t="s">
        <v>1</v>
      </c>
      <c r="F147" s="219" t="s">
        <v>176</v>
      </c>
      <c r="G147" s="217"/>
      <c r="H147" s="220">
        <v>3</v>
      </c>
      <c r="I147" s="221"/>
      <c r="J147" s="217"/>
      <c r="K147" s="217"/>
      <c r="L147" s="222"/>
      <c r="M147" s="223"/>
      <c r="N147" s="224"/>
      <c r="O147" s="224"/>
      <c r="P147" s="224"/>
      <c r="Q147" s="224"/>
      <c r="R147" s="224"/>
      <c r="S147" s="224"/>
      <c r="T147" s="225"/>
      <c r="AT147" s="226" t="s">
        <v>184</v>
      </c>
      <c r="AU147" s="226" t="s">
        <v>83</v>
      </c>
      <c r="AV147" s="14" t="s">
        <v>85</v>
      </c>
      <c r="AW147" s="14" t="s">
        <v>34</v>
      </c>
      <c r="AX147" s="14" t="s">
        <v>76</v>
      </c>
      <c r="AY147" s="226" t="s">
        <v>175</v>
      </c>
    </row>
    <row r="148" spans="1:65" s="16" customFormat="1" ht="11.25">
      <c r="B148" s="243"/>
      <c r="C148" s="244"/>
      <c r="D148" s="207" t="s">
        <v>184</v>
      </c>
      <c r="E148" s="245" t="s">
        <v>1</v>
      </c>
      <c r="F148" s="246" t="s">
        <v>291</v>
      </c>
      <c r="G148" s="244"/>
      <c r="H148" s="247">
        <v>3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2"/>
      <c r="AT148" s="253" t="s">
        <v>184</v>
      </c>
      <c r="AU148" s="253" t="s">
        <v>83</v>
      </c>
      <c r="AV148" s="16" t="s">
        <v>182</v>
      </c>
      <c r="AW148" s="16" t="s">
        <v>34</v>
      </c>
      <c r="AX148" s="16" t="s">
        <v>83</v>
      </c>
      <c r="AY148" s="253" t="s">
        <v>175</v>
      </c>
    </row>
    <row r="149" spans="1:65" s="2" customFormat="1" ht="24.2" customHeight="1">
      <c r="A149" s="35"/>
      <c r="B149" s="36"/>
      <c r="C149" s="192" t="s">
        <v>258</v>
      </c>
      <c r="D149" s="192" t="s">
        <v>178</v>
      </c>
      <c r="E149" s="193" t="s">
        <v>2454</v>
      </c>
      <c r="F149" s="194" t="s">
        <v>2455</v>
      </c>
      <c r="G149" s="195" t="s">
        <v>181</v>
      </c>
      <c r="H149" s="196">
        <v>30</v>
      </c>
      <c r="I149" s="197"/>
      <c r="J149" s="198">
        <f>ROUND(I149*H149,2)</f>
        <v>0</v>
      </c>
      <c r="K149" s="194" t="s">
        <v>224</v>
      </c>
      <c r="L149" s="40"/>
      <c r="M149" s="199" t="s">
        <v>1</v>
      </c>
      <c r="N149" s="200" t="s">
        <v>41</v>
      </c>
      <c r="O149" s="72"/>
      <c r="P149" s="201">
        <f>O149*H149</f>
        <v>0</v>
      </c>
      <c r="Q149" s="201">
        <v>0</v>
      </c>
      <c r="R149" s="201">
        <f>Q149*H149</f>
        <v>0</v>
      </c>
      <c r="S149" s="201">
        <v>0</v>
      </c>
      <c r="T149" s="202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83</v>
      </c>
      <c r="AY149" s="18" t="s">
        <v>175</v>
      </c>
      <c r="BE149" s="204">
        <f>IF(N149="základní",J149,0)</f>
        <v>0</v>
      </c>
      <c r="BF149" s="204">
        <f>IF(N149="snížená",J149,0)</f>
        <v>0</v>
      </c>
      <c r="BG149" s="204">
        <f>IF(N149="zákl. přenesená",J149,0)</f>
        <v>0</v>
      </c>
      <c r="BH149" s="204">
        <f>IF(N149="sníž. přenesená",J149,0)</f>
        <v>0</v>
      </c>
      <c r="BI149" s="204">
        <f>IF(N149="nulová",J149,0)</f>
        <v>0</v>
      </c>
      <c r="BJ149" s="18" t="s">
        <v>83</v>
      </c>
      <c r="BK149" s="204">
        <f>ROUND(I149*H149,2)</f>
        <v>0</v>
      </c>
      <c r="BL149" s="18" t="s">
        <v>182</v>
      </c>
      <c r="BM149" s="203" t="s">
        <v>2456</v>
      </c>
    </row>
    <row r="150" spans="1:65" s="2" customFormat="1" ht="11.25">
      <c r="A150" s="35"/>
      <c r="B150" s="36"/>
      <c r="C150" s="37"/>
      <c r="D150" s="227" t="s">
        <v>193</v>
      </c>
      <c r="E150" s="37"/>
      <c r="F150" s="228" t="s">
        <v>2457</v>
      </c>
      <c r="G150" s="37"/>
      <c r="H150" s="37"/>
      <c r="I150" s="229"/>
      <c r="J150" s="37"/>
      <c r="K150" s="37"/>
      <c r="L150" s="40"/>
      <c r="M150" s="230"/>
      <c r="N150" s="231"/>
      <c r="O150" s="72"/>
      <c r="P150" s="72"/>
      <c r="Q150" s="72"/>
      <c r="R150" s="72"/>
      <c r="S150" s="72"/>
      <c r="T150" s="73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8" t="s">
        <v>193</v>
      </c>
      <c r="AU150" s="18" t="s">
        <v>83</v>
      </c>
    </row>
    <row r="151" spans="1:65" s="2" customFormat="1" ht="21.75" customHeight="1">
      <c r="A151" s="35"/>
      <c r="B151" s="36"/>
      <c r="C151" s="254" t="s">
        <v>188</v>
      </c>
      <c r="D151" s="254" t="s">
        <v>539</v>
      </c>
      <c r="E151" s="255" t="s">
        <v>2458</v>
      </c>
      <c r="F151" s="256" t="s">
        <v>2459</v>
      </c>
      <c r="G151" s="257" t="s">
        <v>181</v>
      </c>
      <c r="H151" s="258">
        <v>30</v>
      </c>
      <c r="I151" s="259"/>
      <c r="J151" s="260">
        <f>ROUND(I151*H151,2)</f>
        <v>0</v>
      </c>
      <c r="K151" s="256" t="s">
        <v>1</v>
      </c>
      <c r="L151" s="261"/>
      <c r="M151" s="262" t="s">
        <v>1</v>
      </c>
      <c r="N151" s="263" t="s">
        <v>41</v>
      </c>
      <c r="O151" s="72"/>
      <c r="P151" s="201">
        <f>O151*H151</f>
        <v>0</v>
      </c>
      <c r="Q151" s="201">
        <v>4.0000000000000002E-4</v>
      </c>
      <c r="R151" s="201">
        <f>Q151*H151</f>
        <v>1.2E-2</v>
      </c>
      <c r="S151" s="201">
        <v>0</v>
      </c>
      <c r="T151" s="202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03" t="s">
        <v>239</v>
      </c>
      <c r="AT151" s="203" t="s">
        <v>539</v>
      </c>
      <c r="AU151" s="203" t="s">
        <v>83</v>
      </c>
      <c r="AY151" s="18" t="s">
        <v>175</v>
      </c>
      <c r="BE151" s="204">
        <f>IF(N151="základní",J151,0)</f>
        <v>0</v>
      </c>
      <c r="BF151" s="204">
        <f>IF(N151="snížená",J151,0)</f>
        <v>0</v>
      </c>
      <c r="BG151" s="204">
        <f>IF(N151="zákl. přenesená",J151,0)</f>
        <v>0</v>
      </c>
      <c r="BH151" s="204">
        <f>IF(N151="sníž. přenesená",J151,0)</f>
        <v>0</v>
      </c>
      <c r="BI151" s="204">
        <f>IF(N151="nulová",J151,0)</f>
        <v>0</v>
      </c>
      <c r="BJ151" s="18" t="s">
        <v>83</v>
      </c>
      <c r="BK151" s="204">
        <f>ROUND(I151*H151,2)</f>
        <v>0</v>
      </c>
      <c r="BL151" s="18" t="s">
        <v>182</v>
      </c>
      <c r="BM151" s="203" t="s">
        <v>2460</v>
      </c>
    </row>
    <row r="152" spans="1:65" s="14" customFormat="1" ht="11.25">
      <c r="B152" s="216"/>
      <c r="C152" s="217"/>
      <c r="D152" s="207" t="s">
        <v>184</v>
      </c>
      <c r="E152" s="218" t="s">
        <v>1</v>
      </c>
      <c r="F152" s="219" t="s">
        <v>508</v>
      </c>
      <c r="G152" s="217"/>
      <c r="H152" s="220">
        <v>30</v>
      </c>
      <c r="I152" s="221"/>
      <c r="J152" s="217"/>
      <c r="K152" s="217"/>
      <c r="L152" s="222"/>
      <c r="M152" s="223"/>
      <c r="N152" s="224"/>
      <c r="O152" s="224"/>
      <c r="P152" s="224"/>
      <c r="Q152" s="224"/>
      <c r="R152" s="224"/>
      <c r="S152" s="224"/>
      <c r="T152" s="225"/>
      <c r="AT152" s="226" t="s">
        <v>184</v>
      </c>
      <c r="AU152" s="226" t="s">
        <v>83</v>
      </c>
      <c r="AV152" s="14" t="s">
        <v>85</v>
      </c>
      <c r="AW152" s="14" t="s">
        <v>34</v>
      </c>
      <c r="AX152" s="14" t="s">
        <v>76</v>
      </c>
      <c r="AY152" s="226" t="s">
        <v>175</v>
      </c>
    </row>
    <row r="153" spans="1:65" s="16" customFormat="1" ht="11.25">
      <c r="B153" s="243"/>
      <c r="C153" s="244"/>
      <c r="D153" s="207" t="s">
        <v>184</v>
      </c>
      <c r="E153" s="245" t="s">
        <v>1</v>
      </c>
      <c r="F153" s="246" t="s">
        <v>291</v>
      </c>
      <c r="G153" s="244"/>
      <c r="H153" s="247">
        <v>30</v>
      </c>
      <c r="I153" s="248"/>
      <c r="J153" s="244"/>
      <c r="K153" s="244"/>
      <c r="L153" s="249"/>
      <c r="M153" s="250"/>
      <c r="N153" s="251"/>
      <c r="O153" s="251"/>
      <c r="P153" s="251"/>
      <c r="Q153" s="251"/>
      <c r="R153" s="251"/>
      <c r="S153" s="251"/>
      <c r="T153" s="252"/>
      <c r="AT153" s="253" t="s">
        <v>184</v>
      </c>
      <c r="AU153" s="253" t="s">
        <v>83</v>
      </c>
      <c r="AV153" s="16" t="s">
        <v>182</v>
      </c>
      <c r="AW153" s="16" t="s">
        <v>34</v>
      </c>
      <c r="AX153" s="16" t="s">
        <v>83</v>
      </c>
      <c r="AY153" s="253" t="s">
        <v>175</v>
      </c>
    </row>
    <row r="154" spans="1:65" s="2" customFormat="1" ht="24.2" customHeight="1">
      <c r="A154" s="35"/>
      <c r="B154" s="36"/>
      <c r="C154" s="192" t="s">
        <v>8</v>
      </c>
      <c r="D154" s="192" t="s">
        <v>178</v>
      </c>
      <c r="E154" s="193" t="s">
        <v>2461</v>
      </c>
      <c r="F154" s="194" t="s">
        <v>2462</v>
      </c>
      <c r="G154" s="195" t="s">
        <v>181</v>
      </c>
      <c r="H154" s="196">
        <v>15</v>
      </c>
      <c r="I154" s="197"/>
      <c r="J154" s="198">
        <f>ROUND(I154*H154,2)</f>
        <v>0</v>
      </c>
      <c r="K154" s="194" t="s">
        <v>224</v>
      </c>
      <c r="L154" s="40"/>
      <c r="M154" s="199" t="s">
        <v>1</v>
      </c>
      <c r="N154" s="200" t="s">
        <v>41</v>
      </c>
      <c r="O154" s="72"/>
      <c r="P154" s="201">
        <f>O154*H154</f>
        <v>0</v>
      </c>
      <c r="Q154" s="201">
        <v>1.0000000000000001E-5</v>
      </c>
      <c r="R154" s="201">
        <f>Q154*H154</f>
        <v>1.5000000000000001E-4</v>
      </c>
      <c r="S154" s="201">
        <v>0</v>
      </c>
      <c r="T154" s="20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83</v>
      </c>
      <c r="AY154" s="18" t="s">
        <v>175</v>
      </c>
      <c r="BE154" s="204">
        <f>IF(N154="základní",J154,0)</f>
        <v>0</v>
      </c>
      <c r="BF154" s="204">
        <f>IF(N154="snížená",J154,0)</f>
        <v>0</v>
      </c>
      <c r="BG154" s="204">
        <f>IF(N154="zákl. přenesená",J154,0)</f>
        <v>0</v>
      </c>
      <c r="BH154" s="204">
        <f>IF(N154="sníž. přenesená",J154,0)</f>
        <v>0</v>
      </c>
      <c r="BI154" s="204">
        <f>IF(N154="nulová",J154,0)</f>
        <v>0</v>
      </c>
      <c r="BJ154" s="18" t="s">
        <v>83</v>
      </c>
      <c r="BK154" s="204">
        <f>ROUND(I154*H154,2)</f>
        <v>0</v>
      </c>
      <c r="BL154" s="18" t="s">
        <v>182</v>
      </c>
      <c r="BM154" s="203" t="s">
        <v>2463</v>
      </c>
    </row>
    <row r="155" spans="1:65" s="2" customFormat="1" ht="11.25">
      <c r="A155" s="35"/>
      <c r="B155" s="36"/>
      <c r="C155" s="37"/>
      <c r="D155" s="227" t="s">
        <v>193</v>
      </c>
      <c r="E155" s="37"/>
      <c r="F155" s="228" t="s">
        <v>2464</v>
      </c>
      <c r="G155" s="37"/>
      <c r="H155" s="37"/>
      <c r="I155" s="229"/>
      <c r="J155" s="37"/>
      <c r="K155" s="37"/>
      <c r="L155" s="40"/>
      <c r="M155" s="230"/>
      <c r="N155" s="231"/>
      <c r="O155" s="72"/>
      <c r="P155" s="72"/>
      <c r="Q155" s="72"/>
      <c r="R155" s="72"/>
      <c r="S155" s="72"/>
      <c r="T155" s="73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8" t="s">
        <v>193</v>
      </c>
      <c r="AU155" s="18" t="s">
        <v>83</v>
      </c>
    </row>
    <row r="156" spans="1:65" s="2" customFormat="1" ht="24.2" customHeight="1">
      <c r="A156" s="35"/>
      <c r="B156" s="36"/>
      <c r="C156" s="254" t="s">
        <v>292</v>
      </c>
      <c r="D156" s="254" t="s">
        <v>539</v>
      </c>
      <c r="E156" s="255" t="s">
        <v>2465</v>
      </c>
      <c r="F156" s="256" t="s">
        <v>2466</v>
      </c>
      <c r="G156" s="257" t="s">
        <v>181</v>
      </c>
      <c r="H156" s="258">
        <v>7</v>
      </c>
      <c r="I156" s="259"/>
      <c r="J156" s="260">
        <f>ROUND(I156*H156,2)</f>
        <v>0</v>
      </c>
      <c r="K156" s="256" t="s">
        <v>1</v>
      </c>
      <c r="L156" s="261"/>
      <c r="M156" s="262" t="s">
        <v>1</v>
      </c>
      <c r="N156" s="263" t="s">
        <v>41</v>
      </c>
      <c r="O156" s="72"/>
      <c r="P156" s="201">
        <f>O156*H156</f>
        <v>0</v>
      </c>
      <c r="Q156" s="201">
        <v>4.0000000000000002E-4</v>
      </c>
      <c r="R156" s="201">
        <f>Q156*H156</f>
        <v>2.8E-3</v>
      </c>
      <c r="S156" s="201">
        <v>0</v>
      </c>
      <c r="T156" s="202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03" t="s">
        <v>239</v>
      </c>
      <c r="AT156" s="203" t="s">
        <v>539</v>
      </c>
      <c r="AU156" s="203" t="s">
        <v>83</v>
      </c>
      <c r="AY156" s="18" t="s">
        <v>175</v>
      </c>
      <c r="BE156" s="204">
        <f>IF(N156="základní",J156,0)</f>
        <v>0</v>
      </c>
      <c r="BF156" s="204">
        <f>IF(N156="snížená",J156,0)</f>
        <v>0</v>
      </c>
      <c r="BG156" s="204">
        <f>IF(N156="zákl. přenesená",J156,0)</f>
        <v>0</v>
      </c>
      <c r="BH156" s="204">
        <f>IF(N156="sníž. přenesená",J156,0)</f>
        <v>0</v>
      </c>
      <c r="BI156" s="204">
        <f>IF(N156="nulová",J156,0)</f>
        <v>0</v>
      </c>
      <c r="BJ156" s="18" t="s">
        <v>83</v>
      </c>
      <c r="BK156" s="204">
        <f>ROUND(I156*H156,2)</f>
        <v>0</v>
      </c>
      <c r="BL156" s="18" t="s">
        <v>182</v>
      </c>
      <c r="BM156" s="203" t="s">
        <v>2467</v>
      </c>
    </row>
    <row r="157" spans="1:65" s="14" customFormat="1" ht="11.25">
      <c r="B157" s="216"/>
      <c r="C157" s="217"/>
      <c r="D157" s="207" t="s">
        <v>184</v>
      </c>
      <c r="E157" s="218" t="s">
        <v>1</v>
      </c>
      <c r="F157" s="219" t="s">
        <v>200</v>
      </c>
      <c r="G157" s="217"/>
      <c r="H157" s="220">
        <v>7</v>
      </c>
      <c r="I157" s="221"/>
      <c r="J157" s="217"/>
      <c r="K157" s="217"/>
      <c r="L157" s="222"/>
      <c r="M157" s="223"/>
      <c r="N157" s="224"/>
      <c r="O157" s="224"/>
      <c r="P157" s="224"/>
      <c r="Q157" s="224"/>
      <c r="R157" s="224"/>
      <c r="S157" s="224"/>
      <c r="T157" s="225"/>
      <c r="AT157" s="226" t="s">
        <v>184</v>
      </c>
      <c r="AU157" s="226" t="s">
        <v>83</v>
      </c>
      <c r="AV157" s="14" t="s">
        <v>85</v>
      </c>
      <c r="AW157" s="14" t="s">
        <v>34</v>
      </c>
      <c r="AX157" s="14" t="s">
        <v>76</v>
      </c>
      <c r="AY157" s="226" t="s">
        <v>175</v>
      </c>
    </row>
    <row r="158" spans="1:65" s="16" customFormat="1" ht="11.25">
      <c r="B158" s="243"/>
      <c r="C158" s="244"/>
      <c r="D158" s="207" t="s">
        <v>184</v>
      </c>
      <c r="E158" s="245" t="s">
        <v>1</v>
      </c>
      <c r="F158" s="246" t="s">
        <v>291</v>
      </c>
      <c r="G158" s="244"/>
      <c r="H158" s="247">
        <v>7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2"/>
      <c r="AT158" s="253" t="s">
        <v>184</v>
      </c>
      <c r="AU158" s="253" t="s">
        <v>83</v>
      </c>
      <c r="AV158" s="16" t="s">
        <v>182</v>
      </c>
      <c r="AW158" s="16" t="s">
        <v>34</v>
      </c>
      <c r="AX158" s="16" t="s">
        <v>83</v>
      </c>
      <c r="AY158" s="253" t="s">
        <v>175</v>
      </c>
    </row>
    <row r="159" spans="1:65" s="2" customFormat="1" ht="24.2" customHeight="1">
      <c r="A159" s="35"/>
      <c r="B159" s="36"/>
      <c r="C159" s="254" t="s">
        <v>298</v>
      </c>
      <c r="D159" s="254" t="s">
        <v>539</v>
      </c>
      <c r="E159" s="255" t="s">
        <v>2468</v>
      </c>
      <c r="F159" s="256" t="s">
        <v>2469</v>
      </c>
      <c r="G159" s="257" t="s">
        <v>181</v>
      </c>
      <c r="H159" s="258">
        <v>4</v>
      </c>
      <c r="I159" s="259"/>
      <c r="J159" s="260">
        <f>ROUND(I159*H159,2)</f>
        <v>0</v>
      </c>
      <c r="K159" s="256" t="s">
        <v>1</v>
      </c>
      <c r="L159" s="261"/>
      <c r="M159" s="262" t="s">
        <v>1</v>
      </c>
      <c r="N159" s="263" t="s">
        <v>41</v>
      </c>
      <c r="O159" s="72"/>
      <c r="P159" s="201">
        <f>O159*H159</f>
        <v>0</v>
      </c>
      <c r="Q159" s="201">
        <v>4.0000000000000002E-4</v>
      </c>
      <c r="R159" s="201">
        <f>Q159*H159</f>
        <v>1.6000000000000001E-3</v>
      </c>
      <c r="S159" s="201">
        <v>0</v>
      </c>
      <c r="T159" s="20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239</v>
      </c>
      <c r="AT159" s="203" t="s">
        <v>539</v>
      </c>
      <c r="AU159" s="203" t="s">
        <v>83</v>
      </c>
      <c r="AY159" s="18" t="s">
        <v>175</v>
      </c>
      <c r="BE159" s="204">
        <f>IF(N159="základní",J159,0)</f>
        <v>0</v>
      </c>
      <c r="BF159" s="204">
        <f>IF(N159="snížená",J159,0)</f>
        <v>0</v>
      </c>
      <c r="BG159" s="204">
        <f>IF(N159="zákl. přenesená",J159,0)</f>
        <v>0</v>
      </c>
      <c r="BH159" s="204">
        <f>IF(N159="sníž. přenesená",J159,0)</f>
        <v>0</v>
      </c>
      <c r="BI159" s="204">
        <f>IF(N159="nulová",J159,0)</f>
        <v>0</v>
      </c>
      <c r="BJ159" s="18" t="s">
        <v>83</v>
      </c>
      <c r="BK159" s="204">
        <f>ROUND(I159*H159,2)</f>
        <v>0</v>
      </c>
      <c r="BL159" s="18" t="s">
        <v>182</v>
      </c>
      <c r="BM159" s="203" t="s">
        <v>2470</v>
      </c>
    </row>
    <row r="160" spans="1:65" s="14" customFormat="1" ht="11.25">
      <c r="B160" s="216"/>
      <c r="C160" s="217"/>
      <c r="D160" s="207" t="s">
        <v>184</v>
      </c>
      <c r="E160" s="218" t="s">
        <v>1</v>
      </c>
      <c r="F160" s="219" t="s">
        <v>182</v>
      </c>
      <c r="G160" s="217"/>
      <c r="H160" s="220">
        <v>4</v>
      </c>
      <c r="I160" s="221"/>
      <c r="J160" s="217"/>
      <c r="K160" s="217"/>
      <c r="L160" s="222"/>
      <c r="M160" s="223"/>
      <c r="N160" s="224"/>
      <c r="O160" s="224"/>
      <c r="P160" s="224"/>
      <c r="Q160" s="224"/>
      <c r="R160" s="224"/>
      <c r="S160" s="224"/>
      <c r="T160" s="225"/>
      <c r="AT160" s="226" t="s">
        <v>184</v>
      </c>
      <c r="AU160" s="226" t="s">
        <v>83</v>
      </c>
      <c r="AV160" s="14" t="s">
        <v>85</v>
      </c>
      <c r="AW160" s="14" t="s">
        <v>34</v>
      </c>
      <c r="AX160" s="14" t="s">
        <v>76</v>
      </c>
      <c r="AY160" s="226" t="s">
        <v>175</v>
      </c>
    </row>
    <row r="161" spans="1:65" s="16" customFormat="1" ht="11.25">
      <c r="B161" s="243"/>
      <c r="C161" s="244"/>
      <c r="D161" s="207" t="s">
        <v>184</v>
      </c>
      <c r="E161" s="245" t="s">
        <v>1</v>
      </c>
      <c r="F161" s="246" t="s">
        <v>291</v>
      </c>
      <c r="G161" s="244"/>
      <c r="H161" s="247">
        <v>4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2"/>
      <c r="AT161" s="253" t="s">
        <v>184</v>
      </c>
      <c r="AU161" s="253" t="s">
        <v>83</v>
      </c>
      <c r="AV161" s="16" t="s">
        <v>182</v>
      </c>
      <c r="AW161" s="16" t="s">
        <v>34</v>
      </c>
      <c r="AX161" s="16" t="s">
        <v>83</v>
      </c>
      <c r="AY161" s="253" t="s">
        <v>175</v>
      </c>
    </row>
    <row r="162" spans="1:65" s="2" customFormat="1" ht="24.2" customHeight="1">
      <c r="A162" s="35"/>
      <c r="B162" s="36"/>
      <c r="C162" s="254" t="s">
        <v>303</v>
      </c>
      <c r="D162" s="254" t="s">
        <v>539</v>
      </c>
      <c r="E162" s="255" t="s">
        <v>2471</v>
      </c>
      <c r="F162" s="256" t="s">
        <v>2472</v>
      </c>
      <c r="G162" s="257" t="s">
        <v>181</v>
      </c>
      <c r="H162" s="258">
        <v>4</v>
      </c>
      <c r="I162" s="259"/>
      <c r="J162" s="260">
        <f>ROUND(I162*H162,2)</f>
        <v>0</v>
      </c>
      <c r="K162" s="256" t="s">
        <v>1</v>
      </c>
      <c r="L162" s="261"/>
      <c r="M162" s="262" t="s">
        <v>1</v>
      </c>
      <c r="N162" s="263" t="s">
        <v>41</v>
      </c>
      <c r="O162" s="72"/>
      <c r="P162" s="201">
        <f>O162*H162</f>
        <v>0</v>
      </c>
      <c r="Q162" s="201">
        <v>4.0000000000000002E-4</v>
      </c>
      <c r="R162" s="201">
        <f>Q162*H162</f>
        <v>1.6000000000000001E-3</v>
      </c>
      <c r="S162" s="201">
        <v>0</v>
      </c>
      <c r="T162" s="20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239</v>
      </c>
      <c r="AT162" s="203" t="s">
        <v>539</v>
      </c>
      <c r="AU162" s="203" t="s">
        <v>83</v>
      </c>
      <c r="AY162" s="18" t="s">
        <v>175</v>
      </c>
      <c r="BE162" s="204">
        <f>IF(N162="základní",J162,0)</f>
        <v>0</v>
      </c>
      <c r="BF162" s="204">
        <f>IF(N162="snížená",J162,0)</f>
        <v>0</v>
      </c>
      <c r="BG162" s="204">
        <f>IF(N162="zákl. přenesená",J162,0)</f>
        <v>0</v>
      </c>
      <c r="BH162" s="204">
        <f>IF(N162="sníž. přenesená",J162,0)</f>
        <v>0</v>
      </c>
      <c r="BI162" s="204">
        <f>IF(N162="nulová",J162,0)</f>
        <v>0</v>
      </c>
      <c r="BJ162" s="18" t="s">
        <v>83</v>
      </c>
      <c r="BK162" s="204">
        <f>ROUND(I162*H162,2)</f>
        <v>0</v>
      </c>
      <c r="BL162" s="18" t="s">
        <v>182</v>
      </c>
      <c r="BM162" s="203" t="s">
        <v>2473</v>
      </c>
    </row>
    <row r="163" spans="1:65" s="14" customFormat="1" ht="11.25">
      <c r="B163" s="216"/>
      <c r="C163" s="217"/>
      <c r="D163" s="207" t="s">
        <v>184</v>
      </c>
      <c r="E163" s="218" t="s">
        <v>1</v>
      </c>
      <c r="F163" s="219" t="s">
        <v>182</v>
      </c>
      <c r="G163" s="217"/>
      <c r="H163" s="220">
        <v>4</v>
      </c>
      <c r="I163" s="221"/>
      <c r="J163" s="217"/>
      <c r="K163" s="217"/>
      <c r="L163" s="222"/>
      <c r="M163" s="223"/>
      <c r="N163" s="224"/>
      <c r="O163" s="224"/>
      <c r="P163" s="224"/>
      <c r="Q163" s="224"/>
      <c r="R163" s="224"/>
      <c r="S163" s="224"/>
      <c r="T163" s="225"/>
      <c r="AT163" s="226" t="s">
        <v>184</v>
      </c>
      <c r="AU163" s="226" t="s">
        <v>83</v>
      </c>
      <c r="AV163" s="14" t="s">
        <v>85</v>
      </c>
      <c r="AW163" s="14" t="s">
        <v>34</v>
      </c>
      <c r="AX163" s="14" t="s">
        <v>83</v>
      </c>
      <c r="AY163" s="226" t="s">
        <v>175</v>
      </c>
    </row>
    <row r="164" spans="1:65" s="2" customFormat="1" ht="16.5" customHeight="1">
      <c r="A164" s="35"/>
      <c r="B164" s="36"/>
      <c r="C164" s="192" t="s">
        <v>309</v>
      </c>
      <c r="D164" s="192" t="s">
        <v>178</v>
      </c>
      <c r="E164" s="193" t="s">
        <v>2474</v>
      </c>
      <c r="F164" s="194" t="s">
        <v>2475</v>
      </c>
      <c r="G164" s="195" t="s">
        <v>2476</v>
      </c>
      <c r="H164" s="196">
        <v>15</v>
      </c>
      <c r="I164" s="197"/>
      <c r="J164" s="198">
        <f>ROUND(I164*H164,2)</f>
        <v>0</v>
      </c>
      <c r="K164" s="194" t="s">
        <v>1</v>
      </c>
      <c r="L164" s="40"/>
      <c r="M164" s="199" t="s">
        <v>1</v>
      </c>
      <c r="N164" s="200" t="s">
        <v>41</v>
      </c>
      <c r="O164" s="72"/>
      <c r="P164" s="201">
        <f>O164*H164</f>
        <v>0</v>
      </c>
      <c r="Q164" s="201">
        <v>0</v>
      </c>
      <c r="R164" s="201">
        <f>Q164*H164</f>
        <v>0</v>
      </c>
      <c r="S164" s="201">
        <v>0</v>
      </c>
      <c r="T164" s="202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03" t="s">
        <v>182</v>
      </c>
      <c r="AT164" s="203" t="s">
        <v>178</v>
      </c>
      <c r="AU164" s="203" t="s">
        <v>83</v>
      </c>
      <c r="AY164" s="18" t="s">
        <v>175</v>
      </c>
      <c r="BE164" s="204">
        <f>IF(N164="základní",J164,0)</f>
        <v>0</v>
      </c>
      <c r="BF164" s="204">
        <f>IF(N164="snížená",J164,0)</f>
        <v>0</v>
      </c>
      <c r="BG164" s="204">
        <f>IF(N164="zákl. přenesená",J164,0)</f>
        <v>0</v>
      </c>
      <c r="BH164" s="204">
        <f>IF(N164="sníž. přenesená",J164,0)</f>
        <v>0</v>
      </c>
      <c r="BI164" s="204">
        <f>IF(N164="nulová",J164,0)</f>
        <v>0</v>
      </c>
      <c r="BJ164" s="18" t="s">
        <v>83</v>
      </c>
      <c r="BK164" s="204">
        <f>ROUND(I164*H164,2)</f>
        <v>0</v>
      </c>
      <c r="BL164" s="18" t="s">
        <v>182</v>
      </c>
      <c r="BM164" s="203" t="s">
        <v>2477</v>
      </c>
    </row>
    <row r="165" spans="1:65" s="14" customFormat="1" ht="11.25">
      <c r="B165" s="216"/>
      <c r="C165" s="217"/>
      <c r="D165" s="207" t="s">
        <v>184</v>
      </c>
      <c r="E165" s="218" t="s">
        <v>1</v>
      </c>
      <c r="F165" s="219" t="s">
        <v>303</v>
      </c>
      <c r="G165" s="217"/>
      <c r="H165" s="220">
        <v>15</v>
      </c>
      <c r="I165" s="221"/>
      <c r="J165" s="217"/>
      <c r="K165" s="217"/>
      <c r="L165" s="222"/>
      <c r="M165" s="223"/>
      <c r="N165" s="224"/>
      <c r="O165" s="224"/>
      <c r="P165" s="224"/>
      <c r="Q165" s="224"/>
      <c r="R165" s="224"/>
      <c r="S165" s="224"/>
      <c r="T165" s="225"/>
      <c r="AT165" s="226" t="s">
        <v>184</v>
      </c>
      <c r="AU165" s="226" t="s">
        <v>83</v>
      </c>
      <c r="AV165" s="14" t="s">
        <v>85</v>
      </c>
      <c r="AW165" s="14" t="s">
        <v>34</v>
      </c>
      <c r="AX165" s="14" t="s">
        <v>76</v>
      </c>
      <c r="AY165" s="226" t="s">
        <v>175</v>
      </c>
    </row>
    <row r="166" spans="1:65" s="16" customFormat="1" ht="11.25">
      <c r="B166" s="243"/>
      <c r="C166" s="244"/>
      <c r="D166" s="207" t="s">
        <v>184</v>
      </c>
      <c r="E166" s="245" t="s">
        <v>1</v>
      </c>
      <c r="F166" s="246" t="s">
        <v>291</v>
      </c>
      <c r="G166" s="244"/>
      <c r="H166" s="247">
        <v>15</v>
      </c>
      <c r="I166" s="248"/>
      <c r="J166" s="244"/>
      <c r="K166" s="244"/>
      <c r="L166" s="249"/>
      <c r="M166" s="250"/>
      <c r="N166" s="251"/>
      <c r="O166" s="251"/>
      <c r="P166" s="251"/>
      <c r="Q166" s="251"/>
      <c r="R166" s="251"/>
      <c r="S166" s="251"/>
      <c r="T166" s="252"/>
      <c r="AT166" s="253" t="s">
        <v>184</v>
      </c>
      <c r="AU166" s="253" t="s">
        <v>83</v>
      </c>
      <c r="AV166" s="16" t="s">
        <v>182</v>
      </c>
      <c r="AW166" s="16" t="s">
        <v>34</v>
      </c>
      <c r="AX166" s="16" t="s">
        <v>83</v>
      </c>
      <c r="AY166" s="253" t="s">
        <v>175</v>
      </c>
    </row>
    <row r="167" spans="1:65" s="2" customFormat="1" ht="37.9" customHeight="1">
      <c r="A167" s="35"/>
      <c r="B167" s="36"/>
      <c r="C167" s="254" t="s">
        <v>314</v>
      </c>
      <c r="D167" s="254" t="s">
        <v>539</v>
      </c>
      <c r="E167" s="255" t="s">
        <v>2478</v>
      </c>
      <c r="F167" s="256" t="s">
        <v>2479</v>
      </c>
      <c r="G167" s="257" t="s">
        <v>251</v>
      </c>
      <c r="H167" s="258">
        <v>15</v>
      </c>
      <c r="I167" s="259"/>
      <c r="J167" s="260">
        <f>ROUND(I167*H167,2)</f>
        <v>0</v>
      </c>
      <c r="K167" s="256" t="s">
        <v>224</v>
      </c>
      <c r="L167" s="261"/>
      <c r="M167" s="262" t="s">
        <v>1</v>
      </c>
      <c r="N167" s="263" t="s">
        <v>41</v>
      </c>
      <c r="O167" s="72"/>
      <c r="P167" s="201">
        <f>O167*H167</f>
        <v>0</v>
      </c>
      <c r="Q167" s="201">
        <v>8.4999999999999995E-4</v>
      </c>
      <c r="R167" s="201">
        <f>Q167*H167</f>
        <v>1.2749999999999999E-2</v>
      </c>
      <c r="S167" s="201">
        <v>0</v>
      </c>
      <c r="T167" s="20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03" t="s">
        <v>239</v>
      </c>
      <c r="AT167" s="203" t="s">
        <v>539</v>
      </c>
      <c r="AU167" s="203" t="s">
        <v>83</v>
      </c>
      <c r="AY167" s="18" t="s">
        <v>175</v>
      </c>
      <c r="BE167" s="204">
        <f>IF(N167="základní",J167,0)</f>
        <v>0</v>
      </c>
      <c r="BF167" s="204">
        <f>IF(N167="snížená",J167,0)</f>
        <v>0</v>
      </c>
      <c r="BG167" s="204">
        <f>IF(N167="zákl. přenesená",J167,0)</f>
        <v>0</v>
      </c>
      <c r="BH167" s="204">
        <f>IF(N167="sníž. přenesená",J167,0)</f>
        <v>0</v>
      </c>
      <c r="BI167" s="204">
        <f>IF(N167="nulová",J167,0)</f>
        <v>0</v>
      </c>
      <c r="BJ167" s="18" t="s">
        <v>83</v>
      </c>
      <c r="BK167" s="204">
        <f>ROUND(I167*H167,2)</f>
        <v>0</v>
      </c>
      <c r="BL167" s="18" t="s">
        <v>182</v>
      </c>
      <c r="BM167" s="203" t="s">
        <v>2480</v>
      </c>
    </row>
    <row r="168" spans="1:65" s="2" customFormat="1" ht="16.5" customHeight="1">
      <c r="A168" s="35"/>
      <c r="B168" s="36"/>
      <c r="C168" s="192" t="s">
        <v>322</v>
      </c>
      <c r="D168" s="192" t="s">
        <v>178</v>
      </c>
      <c r="E168" s="193" t="s">
        <v>2481</v>
      </c>
      <c r="F168" s="194" t="s">
        <v>2482</v>
      </c>
      <c r="G168" s="195" t="s">
        <v>181</v>
      </c>
      <c r="H168" s="196">
        <v>5</v>
      </c>
      <c r="I168" s="197"/>
      <c r="J168" s="198">
        <f>ROUND(I168*H168,2)</f>
        <v>0</v>
      </c>
      <c r="K168" s="194" t="s">
        <v>1</v>
      </c>
      <c r="L168" s="40"/>
      <c r="M168" s="199" t="s">
        <v>1</v>
      </c>
      <c r="N168" s="200" t="s">
        <v>41</v>
      </c>
      <c r="O168" s="72"/>
      <c r="P168" s="201">
        <f>O168*H168</f>
        <v>0</v>
      </c>
      <c r="Q168" s="201">
        <v>0</v>
      </c>
      <c r="R168" s="201">
        <f>Q168*H168</f>
        <v>0</v>
      </c>
      <c r="S168" s="201">
        <v>0</v>
      </c>
      <c r="T168" s="20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03" t="s">
        <v>182</v>
      </c>
      <c r="AT168" s="203" t="s">
        <v>178</v>
      </c>
      <c r="AU168" s="203" t="s">
        <v>83</v>
      </c>
      <c r="AY168" s="18" t="s">
        <v>175</v>
      </c>
      <c r="BE168" s="204">
        <f>IF(N168="základní",J168,0)</f>
        <v>0</v>
      </c>
      <c r="BF168" s="204">
        <f>IF(N168="snížená",J168,0)</f>
        <v>0</v>
      </c>
      <c r="BG168" s="204">
        <f>IF(N168="zákl. přenesená",J168,0)</f>
        <v>0</v>
      </c>
      <c r="BH168" s="204">
        <f>IF(N168="sníž. přenesená",J168,0)</f>
        <v>0</v>
      </c>
      <c r="BI168" s="204">
        <f>IF(N168="nulová",J168,0)</f>
        <v>0</v>
      </c>
      <c r="BJ168" s="18" t="s">
        <v>83</v>
      </c>
      <c r="BK168" s="204">
        <f>ROUND(I168*H168,2)</f>
        <v>0</v>
      </c>
      <c r="BL168" s="18" t="s">
        <v>182</v>
      </c>
      <c r="BM168" s="203" t="s">
        <v>2483</v>
      </c>
    </row>
    <row r="169" spans="1:65" s="14" customFormat="1" ht="11.25">
      <c r="B169" s="216"/>
      <c r="C169" s="217"/>
      <c r="D169" s="207" t="s">
        <v>184</v>
      </c>
      <c r="E169" s="218" t="s">
        <v>1</v>
      </c>
      <c r="F169" s="219" t="s">
        <v>209</v>
      </c>
      <c r="G169" s="217"/>
      <c r="H169" s="220">
        <v>5</v>
      </c>
      <c r="I169" s="221"/>
      <c r="J169" s="217"/>
      <c r="K169" s="217"/>
      <c r="L169" s="222"/>
      <c r="M169" s="223"/>
      <c r="N169" s="224"/>
      <c r="O169" s="224"/>
      <c r="P169" s="224"/>
      <c r="Q169" s="224"/>
      <c r="R169" s="224"/>
      <c r="S169" s="224"/>
      <c r="T169" s="225"/>
      <c r="AT169" s="226" t="s">
        <v>184</v>
      </c>
      <c r="AU169" s="226" t="s">
        <v>83</v>
      </c>
      <c r="AV169" s="14" t="s">
        <v>85</v>
      </c>
      <c r="AW169" s="14" t="s">
        <v>34</v>
      </c>
      <c r="AX169" s="14" t="s">
        <v>76</v>
      </c>
      <c r="AY169" s="226" t="s">
        <v>175</v>
      </c>
    </row>
    <row r="170" spans="1:65" s="16" customFormat="1" ht="11.25">
      <c r="B170" s="243"/>
      <c r="C170" s="244"/>
      <c r="D170" s="207" t="s">
        <v>184</v>
      </c>
      <c r="E170" s="245" t="s">
        <v>1</v>
      </c>
      <c r="F170" s="246" t="s">
        <v>291</v>
      </c>
      <c r="G170" s="244"/>
      <c r="H170" s="247">
        <v>5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2"/>
      <c r="AT170" s="253" t="s">
        <v>184</v>
      </c>
      <c r="AU170" s="253" t="s">
        <v>83</v>
      </c>
      <c r="AV170" s="16" t="s">
        <v>182</v>
      </c>
      <c r="AW170" s="16" t="s">
        <v>34</v>
      </c>
      <c r="AX170" s="16" t="s">
        <v>83</v>
      </c>
      <c r="AY170" s="253" t="s">
        <v>175</v>
      </c>
    </row>
    <row r="171" spans="1:65" s="2" customFormat="1" ht="16.5" customHeight="1">
      <c r="A171" s="35"/>
      <c r="B171" s="36"/>
      <c r="C171" s="254" t="s">
        <v>329</v>
      </c>
      <c r="D171" s="254" t="s">
        <v>539</v>
      </c>
      <c r="E171" s="255" t="s">
        <v>2484</v>
      </c>
      <c r="F171" s="256" t="s">
        <v>2485</v>
      </c>
      <c r="G171" s="257" t="s">
        <v>2428</v>
      </c>
      <c r="H171" s="258">
        <v>3</v>
      </c>
      <c r="I171" s="259"/>
      <c r="J171" s="260">
        <f>ROUND(I171*H171,2)</f>
        <v>0</v>
      </c>
      <c r="K171" s="256" t="s">
        <v>224</v>
      </c>
      <c r="L171" s="261"/>
      <c r="M171" s="262" t="s">
        <v>1</v>
      </c>
      <c r="N171" s="263" t="s">
        <v>41</v>
      </c>
      <c r="O171" s="72"/>
      <c r="P171" s="201">
        <f>O171*H171</f>
        <v>0</v>
      </c>
      <c r="Q171" s="201">
        <v>1.8E-3</v>
      </c>
      <c r="R171" s="201">
        <f>Q171*H171</f>
        <v>5.4000000000000003E-3</v>
      </c>
      <c r="S171" s="201">
        <v>0</v>
      </c>
      <c r="T171" s="20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03" t="s">
        <v>239</v>
      </c>
      <c r="AT171" s="203" t="s">
        <v>539</v>
      </c>
      <c r="AU171" s="203" t="s">
        <v>83</v>
      </c>
      <c r="AY171" s="18" t="s">
        <v>175</v>
      </c>
      <c r="BE171" s="204">
        <f>IF(N171="základní",J171,0)</f>
        <v>0</v>
      </c>
      <c r="BF171" s="204">
        <f>IF(N171="snížená",J171,0)</f>
        <v>0</v>
      </c>
      <c r="BG171" s="204">
        <f>IF(N171="zákl. přenesená",J171,0)</f>
        <v>0</v>
      </c>
      <c r="BH171" s="204">
        <f>IF(N171="sníž. přenesená",J171,0)</f>
        <v>0</v>
      </c>
      <c r="BI171" s="204">
        <f>IF(N171="nulová",J171,0)</f>
        <v>0</v>
      </c>
      <c r="BJ171" s="18" t="s">
        <v>83</v>
      </c>
      <c r="BK171" s="204">
        <f>ROUND(I171*H171,2)</f>
        <v>0</v>
      </c>
      <c r="BL171" s="18" t="s">
        <v>182</v>
      </c>
      <c r="BM171" s="203" t="s">
        <v>2486</v>
      </c>
    </row>
    <row r="172" spans="1:65" s="14" customFormat="1" ht="11.25">
      <c r="B172" s="216"/>
      <c r="C172" s="217"/>
      <c r="D172" s="207" t="s">
        <v>184</v>
      </c>
      <c r="E172" s="218" t="s">
        <v>1</v>
      </c>
      <c r="F172" s="219" t="s">
        <v>176</v>
      </c>
      <c r="G172" s="217"/>
      <c r="H172" s="220">
        <v>3</v>
      </c>
      <c r="I172" s="221"/>
      <c r="J172" s="217"/>
      <c r="K172" s="217"/>
      <c r="L172" s="222"/>
      <c r="M172" s="223"/>
      <c r="N172" s="224"/>
      <c r="O172" s="224"/>
      <c r="P172" s="224"/>
      <c r="Q172" s="224"/>
      <c r="R172" s="224"/>
      <c r="S172" s="224"/>
      <c r="T172" s="225"/>
      <c r="AT172" s="226" t="s">
        <v>184</v>
      </c>
      <c r="AU172" s="226" t="s">
        <v>83</v>
      </c>
      <c r="AV172" s="14" t="s">
        <v>85</v>
      </c>
      <c r="AW172" s="14" t="s">
        <v>34</v>
      </c>
      <c r="AX172" s="14" t="s">
        <v>83</v>
      </c>
      <c r="AY172" s="226" t="s">
        <v>175</v>
      </c>
    </row>
    <row r="173" spans="1:65" s="2" customFormat="1" ht="16.5" customHeight="1">
      <c r="A173" s="35"/>
      <c r="B173" s="36"/>
      <c r="C173" s="192" t="s">
        <v>335</v>
      </c>
      <c r="D173" s="192" t="s">
        <v>178</v>
      </c>
      <c r="E173" s="193" t="s">
        <v>2487</v>
      </c>
      <c r="F173" s="194" t="s">
        <v>2488</v>
      </c>
      <c r="G173" s="195" t="s">
        <v>181</v>
      </c>
      <c r="H173" s="196">
        <v>10</v>
      </c>
      <c r="I173" s="197"/>
      <c r="J173" s="198">
        <f>ROUND(I173*H173,2)</f>
        <v>0</v>
      </c>
      <c r="K173" s="194" t="s">
        <v>1</v>
      </c>
      <c r="L173" s="40"/>
      <c r="M173" s="199" t="s">
        <v>1</v>
      </c>
      <c r="N173" s="200" t="s">
        <v>41</v>
      </c>
      <c r="O173" s="72"/>
      <c r="P173" s="201">
        <f>O173*H173</f>
        <v>0</v>
      </c>
      <c r="Q173" s="201">
        <v>0</v>
      </c>
      <c r="R173" s="201">
        <f>Q173*H173</f>
        <v>0</v>
      </c>
      <c r="S173" s="201">
        <v>0</v>
      </c>
      <c r="T173" s="20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03" t="s">
        <v>182</v>
      </c>
      <c r="AT173" s="203" t="s">
        <v>178</v>
      </c>
      <c r="AU173" s="203" t="s">
        <v>83</v>
      </c>
      <c r="AY173" s="18" t="s">
        <v>175</v>
      </c>
      <c r="BE173" s="204">
        <f>IF(N173="základní",J173,0)</f>
        <v>0</v>
      </c>
      <c r="BF173" s="204">
        <f>IF(N173="snížená",J173,0)</f>
        <v>0</v>
      </c>
      <c r="BG173" s="204">
        <f>IF(N173="zákl. přenesená",J173,0)</f>
        <v>0</v>
      </c>
      <c r="BH173" s="204">
        <f>IF(N173="sníž. přenesená",J173,0)</f>
        <v>0</v>
      </c>
      <c r="BI173" s="204">
        <f>IF(N173="nulová",J173,0)</f>
        <v>0</v>
      </c>
      <c r="BJ173" s="18" t="s">
        <v>83</v>
      </c>
      <c r="BK173" s="204">
        <f>ROUND(I173*H173,2)</f>
        <v>0</v>
      </c>
      <c r="BL173" s="18" t="s">
        <v>182</v>
      </c>
      <c r="BM173" s="203" t="s">
        <v>2489</v>
      </c>
    </row>
    <row r="174" spans="1:65" s="14" customFormat="1" ht="11.25">
      <c r="B174" s="216"/>
      <c r="C174" s="217"/>
      <c r="D174" s="207" t="s">
        <v>184</v>
      </c>
      <c r="E174" s="218" t="s">
        <v>1</v>
      </c>
      <c r="F174" s="219" t="s">
        <v>258</v>
      </c>
      <c r="G174" s="217"/>
      <c r="H174" s="220">
        <v>10</v>
      </c>
      <c r="I174" s="221"/>
      <c r="J174" s="217"/>
      <c r="K174" s="217"/>
      <c r="L174" s="222"/>
      <c r="M174" s="223"/>
      <c r="N174" s="224"/>
      <c r="O174" s="224"/>
      <c r="P174" s="224"/>
      <c r="Q174" s="224"/>
      <c r="R174" s="224"/>
      <c r="S174" s="224"/>
      <c r="T174" s="225"/>
      <c r="AT174" s="226" t="s">
        <v>184</v>
      </c>
      <c r="AU174" s="226" t="s">
        <v>83</v>
      </c>
      <c r="AV174" s="14" t="s">
        <v>85</v>
      </c>
      <c r="AW174" s="14" t="s">
        <v>34</v>
      </c>
      <c r="AX174" s="14" t="s">
        <v>76</v>
      </c>
      <c r="AY174" s="226" t="s">
        <v>175</v>
      </c>
    </row>
    <row r="175" spans="1:65" s="16" customFormat="1" ht="11.25">
      <c r="B175" s="243"/>
      <c r="C175" s="244"/>
      <c r="D175" s="207" t="s">
        <v>184</v>
      </c>
      <c r="E175" s="245" t="s">
        <v>1</v>
      </c>
      <c r="F175" s="246" t="s">
        <v>291</v>
      </c>
      <c r="G175" s="244"/>
      <c r="H175" s="247">
        <v>10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2"/>
      <c r="AT175" s="253" t="s">
        <v>184</v>
      </c>
      <c r="AU175" s="253" t="s">
        <v>83</v>
      </c>
      <c r="AV175" s="16" t="s">
        <v>182</v>
      </c>
      <c r="AW175" s="16" t="s">
        <v>34</v>
      </c>
      <c r="AX175" s="16" t="s">
        <v>83</v>
      </c>
      <c r="AY175" s="253" t="s">
        <v>175</v>
      </c>
    </row>
    <row r="176" spans="1:65" s="2" customFormat="1" ht="16.5" customHeight="1">
      <c r="A176" s="35"/>
      <c r="B176" s="36"/>
      <c r="C176" s="192" t="s">
        <v>7</v>
      </c>
      <c r="D176" s="192" t="s">
        <v>178</v>
      </c>
      <c r="E176" s="193" t="s">
        <v>2490</v>
      </c>
      <c r="F176" s="194" t="s">
        <v>2491</v>
      </c>
      <c r="G176" s="195" t="s">
        <v>181</v>
      </c>
      <c r="H176" s="196">
        <v>1</v>
      </c>
      <c r="I176" s="197"/>
      <c r="J176" s="198">
        <f>ROUND(I176*H176,2)</f>
        <v>0</v>
      </c>
      <c r="K176" s="194" t="s">
        <v>1</v>
      </c>
      <c r="L176" s="40"/>
      <c r="M176" s="199" t="s">
        <v>1</v>
      </c>
      <c r="N176" s="200" t="s">
        <v>41</v>
      </c>
      <c r="O176" s="72"/>
      <c r="P176" s="201">
        <f>O176*H176</f>
        <v>0</v>
      </c>
      <c r="Q176" s="201">
        <v>0</v>
      </c>
      <c r="R176" s="201">
        <f>Q176*H176</f>
        <v>0</v>
      </c>
      <c r="S176" s="201">
        <v>0</v>
      </c>
      <c r="T176" s="20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03" t="s">
        <v>182</v>
      </c>
      <c r="AT176" s="203" t="s">
        <v>178</v>
      </c>
      <c r="AU176" s="203" t="s">
        <v>83</v>
      </c>
      <c r="AY176" s="18" t="s">
        <v>175</v>
      </c>
      <c r="BE176" s="204">
        <f>IF(N176="základní",J176,0)</f>
        <v>0</v>
      </c>
      <c r="BF176" s="204">
        <f>IF(N176="snížená",J176,0)</f>
        <v>0</v>
      </c>
      <c r="BG176" s="204">
        <f>IF(N176="zákl. přenesená",J176,0)</f>
        <v>0</v>
      </c>
      <c r="BH176" s="204">
        <f>IF(N176="sníž. přenesená",J176,0)</f>
        <v>0</v>
      </c>
      <c r="BI176" s="204">
        <f>IF(N176="nulová",J176,0)</f>
        <v>0</v>
      </c>
      <c r="BJ176" s="18" t="s">
        <v>83</v>
      </c>
      <c r="BK176" s="204">
        <f>ROUND(I176*H176,2)</f>
        <v>0</v>
      </c>
      <c r="BL176" s="18" t="s">
        <v>182</v>
      </c>
      <c r="BM176" s="203" t="s">
        <v>2492</v>
      </c>
    </row>
    <row r="177" spans="1:65" s="14" customFormat="1" ht="11.25">
      <c r="B177" s="216"/>
      <c r="C177" s="217"/>
      <c r="D177" s="207" t="s">
        <v>184</v>
      </c>
      <c r="E177" s="218" t="s">
        <v>1</v>
      </c>
      <c r="F177" s="219" t="s">
        <v>83</v>
      </c>
      <c r="G177" s="217"/>
      <c r="H177" s="220">
        <v>1</v>
      </c>
      <c r="I177" s="221"/>
      <c r="J177" s="217"/>
      <c r="K177" s="217"/>
      <c r="L177" s="222"/>
      <c r="M177" s="223"/>
      <c r="N177" s="224"/>
      <c r="O177" s="224"/>
      <c r="P177" s="224"/>
      <c r="Q177" s="224"/>
      <c r="R177" s="224"/>
      <c r="S177" s="224"/>
      <c r="T177" s="225"/>
      <c r="AT177" s="226" t="s">
        <v>184</v>
      </c>
      <c r="AU177" s="226" t="s">
        <v>83</v>
      </c>
      <c r="AV177" s="14" t="s">
        <v>85</v>
      </c>
      <c r="AW177" s="14" t="s">
        <v>34</v>
      </c>
      <c r="AX177" s="14" t="s">
        <v>83</v>
      </c>
      <c r="AY177" s="226" t="s">
        <v>175</v>
      </c>
    </row>
    <row r="178" spans="1:65" s="12" customFormat="1" ht="25.9" customHeight="1">
      <c r="B178" s="176"/>
      <c r="C178" s="177"/>
      <c r="D178" s="178" t="s">
        <v>75</v>
      </c>
      <c r="E178" s="179" t="s">
        <v>1165</v>
      </c>
      <c r="F178" s="179" t="s">
        <v>1166</v>
      </c>
      <c r="G178" s="177"/>
      <c r="H178" s="177"/>
      <c r="I178" s="180"/>
      <c r="J178" s="181">
        <f>BK178</f>
        <v>0</v>
      </c>
      <c r="K178" s="177"/>
      <c r="L178" s="182"/>
      <c r="M178" s="183"/>
      <c r="N178" s="184"/>
      <c r="O178" s="184"/>
      <c r="P178" s="185">
        <f>SUM(P179:P188)</f>
        <v>0</v>
      </c>
      <c r="Q178" s="184"/>
      <c r="R178" s="185">
        <f>SUM(R179:R188)</f>
        <v>4.8719999999999999E-2</v>
      </c>
      <c r="S178" s="184"/>
      <c r="T178" s="186">
        <f>SUM(T179:T188)</f>
        <v>0</v>
      </c>
      <c r="AR178" s="187" t="s">
        <v>85</v>
      </c>
      <c r="AT178" s="188" t="s">
        <v>75</v>
      </c>
      <c r="AU178" s="188" t="s">
        <v>76</v>
      </c>
      <c r="AY178" s="187" t="s">
        <v>175</v>
      </c>
      <c r="BK178" s="189">
        <f>SUM(BK179:BK188)</f>
        <v>0</v>
      </c>
    </row>
    <row r="179" spans="1:65" s="2" customFormat="1" ht="24.2" customHeight="1">
      <c r="A179" s="35"/>
      <c r="B179" s="36"/>
      <c r="C179" s="192" t="s">
        <v>348</v>
      </c>
      <c r="D179" s="192" t="s">
        <v>178</v>
      </c>
      <c r="E179" s="193" t="s">
        <v>2493</v>
      </c>
      <c r="F179" s="194" t="s">
        <v>2494</v>
      </c>
      <c r="G179" s="195" t="s">
        <v>242</v>
      </c>
      <c r="H179" s="196">
        <v>12</v>
      </c>
      <c r="I179" s="197"/>
      <c r="J179" s="198">
        <f>ROUND(I179*H179,2)</f>
        <v>0</v>
      </c>
      <c r="K179" s="194" t="s">
        <v>224</v>
      </c>
      <c r="L179" s="40"/>
      <c r="M179" s="199" t="s">
        <v>1</v>
      </c>
      <c r="N179" s="200" t="s">
        <v>41</v>
      </c>
      <c r="O179" s="72"/>
      <c r="P179" s="201">
        <f>O179*H179</f>
        <v>0</v>
      </c>
      <c r="Q179" s="201">
        <v>0</v>
      </c>
      <c r="R179" s="201">
        <f>Q179*H179</f>
        <v>0</v>
      </c>
      <c r="S179" s="201">
        <v>0</v>
      </c>
      <c r="T179" s="20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03" t="s">
        <v>309</v>
      </c>
      <c r="AT179" s="203" t="s">
        <v>178</v>
      </c>
      <c r="AU179" s="203" t="s">
        <v>83</v>
      </c>
      <c r="AY179" s="18" t="s">
        <v>175</v>
      </c>
      <c r="BE179" s="204">
        <f>IF(N179="základní",J179,0)</f>
        <v>0</v>
      </c>
      <c r="BF179" s="204">
        <f>IF(N179="snížená",J179,0)</f>
        <v>0</v>
      </c>
      <c r="BG179" s="204">
        <f>IF(N179="zákl. přenesená",J179,0)</f>
        <v>0</v>
      </c>
      <c r="BH179" s="204">
        <f>IF(N179="sníž. přenesená",J179,0)</f>
        <v>0</v>
      </c>
      <c r="BI179" s="204">
        <f>IF(N179="nulová",J179,0)</f>
        <v>0</v>
      </c>
      <c r="BJ179" s="18" t="s">
        <v>83</v>
      </c>
      <c r="BK179" s="204">
        <f>ROUND(I179*H179,2)</f>
        <v>0</v>
      </c>
      <c r="BL179" s="18" t="s">
        <v>309</v>
      </c>
      <c r="BM179" s="203" t="s">
        <v>2495</v>
      </c>
    </row>
    <row r="180" spans="1:65" s="2" customFormat="1" ht="11.25">
      <c r="A180" s="35"/>
      <c r="B180" s="36"/>
      <c r="C180" s="37"/>
      <c r="D180" s="227" t="s">
        <v>193</v>
      </c>
      <c r="E180" s="37"/>
      <c r="F180" s="228" t="s">
        <v>2496</v>
      </c>
      <c r="G180" s="37"/>
      <c r="H180" s="37"/>
      <c r="I180" s="229"/>
      <c r="J180" s="37"/>
      <c r="K180" s="37"/>
      <c r="L180" s="40"/>
      <c r="M180" s="230"/>
      <c r="N180" s="231"/>
      <c r="O180" s="72"/>
      <c r="P180" s="72"/>
      <c r="Q180" s="72"/>
      <c r="R180" s="72"/>
      <c r="S180" s="72"/>
      <c r="T180" s="73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T180" s="18" t="s">
        <v>193</v>
      </c>
      <c r="AU180" s="18" t="s">
        <v>83</v>
      </c>
    </row>
    <row r="181" spans="1:65" s="14" customFormat="1" ht="11.25">
      <c r="B181" s="216"/>
      <c r="C181" s="217"/>
      <c r="D181" s="207" t="s">
        <v>184</v>
      </c>
      <c r="E181" s="218" t="s">
        <v>1</v>
      </c>
      <c r="F181" s="219" t="s">
        <v>8</v>
      </c>
      <c r="G181" s="217"/>
      <c r="H181" s="220">
        <v>12</v>
      </c>
      <c r="I181" s="221"/>
      <c r="J181" s="217"/>
      <c r="K181" s="217"/>
      <c r="L181" s="222"/>
      <c r="M181" s="223"/>
      <c r="N181" s="224"/>
      <c r="O181" s="224"/>
      <c r="P181" s="224"/>
      <c r="Q181" s="224"/>
      <c r="R181" s="224"/>
      <c r="S181" s="224"/>
      <c r="T181" s="225"/>
      <c r="AT181" s="226" t="s">
        <v>184</v>
      </c>
      <c r="AU181" s="226" t="s">
        <v>83</v>
      </c>
      <c r="AV181" s="14" t="s">
        <v>85</v>
      </c>
      <c r="AW181" s="14" t="s">
        <v>34</v>
      </c>
      <c r="AX181" s="14" t="s">
        <v>76</v>
      </c>
      <c r="AY181" s="226" t="s">
        <v>175</v>
      </c>
    </row>
    <row r="182" spans="1:65" s="16" customFormat="1" ht="11.25">
      <c r="B182" s="243"/>
      <c r="C182" s="244"/>
      <c r="D182" s="207" t="s">
        <v>184</v>
      </c>
      <c r="E182" s="245" t="s">
        <v>1</v>
      </c>
      <c r="F182" s="246" t="s">
        <v>291</v>
      </c>
      <c r="G182" s="244"/>
      <c r="H182" s="247">
        <v>12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2"/>
      <c r="AT182" s="253" t="s">
        <v>184</v>
      </c>
      <c r="AU182" s="253" t="s">
        <v>83</v>
      </c>
      <c r="AV182" s="16" t="s">
        <v>182</v>
      </c>
      <c r="AW182" s="16" t="s">
        <v>34</v>
      </c>
      <c r="AX182" s="16" t="s">
        <v>83</v>
      </c>
      <c r="AY182" s="253" t="s">
        <v>175</v>
      </c>
    </row>
    <row r="183" spans="1:65" s="2" customFormat="1" ht="24.2" customHeight="1">
      <c r="A183" s="35"/>
      <c r="B183" s="36"/>
      <c r="C183" s="254" t="s">
        <v>370</v>
      </c>
      <c r="D183" s="254" t="s">
        <v>539</v>
      </c>
      <c r="E183" s="255" t="s">
        <v>2497</v>
      </c>
      <c r="F183" s="256" t="s">
        <v>2498</v>
      </c>
      <c r="G183" s="257" t="s">
        <v>242</v>
      </c>
      <c r="H183" s="258">
        <v>12</v>
      </c>
      <c r="I183" s="259"/>
      <c r="J183" s="260">
        <f>ROUND(I183*H183,2)</f>
        <v>0</v>
      </c>
      <c r="K183" s="256" t="s">
        <v>224</v>
      </c>
      <c r="L183" s="261"/>
      <c r="M183" s="262" t="s">
        <v>1</v>
      </c>
      <c r="N183" s="263" t="s">
        <v>41</v>
      </c>
      <c r="O183" s="72"/>
      <c r="P183" s="201">
        <f>O183*H183</f>
        <v>0</v>
      </c>
      <c r="Q183" s="201">
        <v>1.75E-3</v>
      </c>
      <c r="R183" s="201">
        <f>Q183*H183</f>
        <v>2.1000000000000001E-2</v>
      </c>
      <c r="S183" s="201">
        <v>0</v>
      </c>
      <c r="T183" s="20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03" t="s">
        <v>532</v>
      </c>
      <c r="AT183" s="203" t="s">
        <v>539</v>
      </c>
      <c r="AU183" s="203" t="s">
        <v>83</v>
      </c>
      <c r="AY183" s="18" t="s">
        <v>175</v>
      </c>
      <c r="BE183" s="204">
        <f>IF(N183="základní",J183,0)</f>
        <v>0</v>
      </c>
      <c r="BF183" s="204">
        <f>IF(N183="snížená",J183,0)</f>
        <v>0</v>
      </c>
      <c r="BG183" s="204">
        <f>IF(N183="zákl. přenesená",J183,0)</f>
        <v>0</v>
      </c>
      <c r="BH183" s="204">
        <f>IF(N183="sníž. přenesená",J183,0)</f>
        <v>0</v>
      </c>
      <c r="BI183" s="204">
        <f>IF(N183="nulová",J183,0)</f>
        <v>0</v>
      </c>
      <c r="BJ183" s="18" t="s">
        <v>83</v>
      </c>
      <c r="BK183" s="204">
        <f>ROUND(I183*H183,2)</f>
        <v>0</v>
      </c>
      <c r="BL183" s="18" t="s">
        <v>309</v>
      </c>
      <c r="BM183" s="203" t="s">
        <v>2499</v>
      </c>
    </row>
    <row r="184" spans="1:65" s="2" customFormat="1" ht="24.2" customHeight="1">
      <c r="A184" s="35"/>
      <c r="B184" s="36"/>
      <c r="C184" s="192" t="s">
        <v>413</v>
      </c>
      <c r="D184" s="192" t="s">
        <v>178</v>
      </c>
      <c r="E184" s="193" t="s">
        <v>2500</v>
      </c>
      <c r="F184" s="194" t="s">
        <v>2501</v>
      </c>
      <c r="G184" s="195" t="s">
        <v>242</v>
      </c>
      <c r="H184" s="196">
        <v>12</v>
      </c>
      <c r="I184" s="197"/>
      <c r="J184" s="198">
        <f>ROUND(I184*H184,2)</f>
        <v>0</v>
      </c>
      <c r="K184" s="194" t="s">
        <v>224</v>
      </c>
      <c r="L184" s="40"/>
      <c r="M184" s="199" t="s">
        <v>1</v>
      </c>
      <c r="N184" s="200" t="s">
        <v>41</v>
      </c>
      <c r="O184" s="72"/>
      <c r="P184" s="201">
        <f>O184*H184</f>
        <v>0</v>
      </c>
      <c r="Q184" s="201">
        <v>3.6000000000000002E-4</v>
      </c>
      <c r="R184" s="201">
        <f>Q184*H184</f>
        <v>4.3200000000000001E-3</v>
      </c>
      <c r="S184" s="201">
        <v>0</v>
      </c>
      <c r="T184" s="20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03" t="s">
        <v>309</v>
      </c>
      <c r="AT184" s="203" t="s">
        <v>178</v>
      </c>
      <c r="AU184" s="203" t="s">
        <v>83</v>
      </c>
      <c r="AY184" s="18" t="s">
        <v>175</v>
      </c>
      <c r="BE184" s="204">
        <f>IF(N184="základní",J184,0)</f>
        <v>0</v>
      </c>
      <c r="BF184" s="204">
        <f>IF(N184="snížená",J184,0)</f>
        <v>0</v>
      </c>
      <c r="BG184" s="204">
        <f>IF(N184="zákl. přenesená",J184,0)</f>
        <v>0</v>
      </c>
      <c r="BH184" s="204">
        <f>IF(N184="sníž. přenesená",J184,0)</f>
        <v>0</v>
      </c>
      <c r="BI184" s="204">
        <f>IF(N184="nulová",J184,0)</f>
        <v>0</v>
      </c>
      <c r="BJ184" s="18" t="s">
        <v>83</v>
      </c>
      <c r="BK184" s="204">
        <f>ROUND(I184*H184,2)</f>
        <v>0</v>
      </c>
      <c r="BL184" s="18" t="s">
        <v>309</v>
      </c>
      <c r="BM184" s="203" t="s">
        <v>2502</v>
      </c>
    </row>
    <row r="185" spans="1:65" s="2" customFormat="1" ht="11.25">
      <c r="A185" s="35"/>
      <c r="B185" s="36"/>
      <c r="C185" s="37"/>
      <c r="D185" s="227" t="s">
        <v>193</v>
      </c>
      <c r="E185" s="37"/>
      <c r="F185" s="228" t="s">
        <v>2503</v>
      </c>
      <c r="G185" s="37"/>
      <c r="H185" s="37"/>
      <c r="I185" s="229"/>
      <c r="J185" s="37"/>
      <c r="K185" s="37"/>
      <c r="L185" s="40"/>
      <c r="M185" s="230"/>
      <c r="N185" s="231"/>
      <c r="O185" s="72"/>
      <c r="P185" s="72"/>
      <c r="Q185" s="72"/>
      <c r="R185" s="72"/>
      <c r="S185" s="72"/>
      <c r="T185" s="73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T185" s="18" t="s">
        <v>193</v>
      </c>
      <c r="AU185" s="18" t="s">
        <v>83</v>
      </c>
    </row>
    <row r="186" spans="1:65" s="14" customFormat="1" ht="11.25">
      <c r="B186" s="216"/>
      <c r="C186" s="217"/>
      <c r="D186" s="207" t="s">
        <v>184</v>
      </c>
      <c r="E186" s="218" t="s">
        <v>1</v>
      </c>
      <c r="F186" s="219" t="s">
        <v>8</v>
      </c>
      <c r="G186" s="217"/>
      <c r="H186" s="220">
        <v>12</v>
      </c>
      <c r="I186" s="221"/>
      <c r="J186" s="217"/>
      <c r="K186" s="217"/>
      <c r="L186" s="222"/>
      <c r="M186" s="223"/>
      <c r="N186" s="224"/>
      <c r="O186" s="224"/>
      <c r="P186" s="224"/>
      <c r="Q186" s="224"/>
      <c r="R186" s="224"/>
      <c r="S186" s="224"/>
      <c r="T186" s="225"/>
      <c r="AT186" s="226" t="s">
        <v>184</v>
      </c>
      <c r="AU186" s="226" t="s">
        <v>83</v>
      </c>
      <c r="AV186" s="14" t="s">
        <v>85</v>
      </c>
      <c r="AW186" s="14" t="s">
        <v>34</v>
      </c>
      <c r="AX186" s="14" t="s">
        <v>76</v>
      </c>
      <c r="AY186" s="226" t="s">
        <v>175</v>
      </c>
    </row>
    <row r="187" spans="1:65" s="16" customFormat="1" ht="11.25">
      <c r="B187" s="243"/>
      <c r="C187" s="244"/>
      <c r="D187" s="207" t="s">
        <v>184</v>
      </c>
      <c r="E187" s="245" t="s">
        <v>1</v>
      </c>
      <c r="F187" s="246" t="s">
        <v>291</v>
      </c>
      <c r="G187" s="244"/>
      <c r="H187" s="247">
        <v>12</v>
      </c>
      <c r="I187" s="248"/>
      <c r="J187" s="244"/>
      <c r="K187" s="244"/>
      <c r="L187" s="249"/>
      <c r="M187" s="250"/>
      <c r="N187" s="251"/>
      <c r="O187" s="251"/>
      <c r="P187" s="251"/>
      <c r="Q187" s="251"/>
      <c r="R187" s="251"/>
      <c r="S187" s="251"/>
      <c r="T187" s="252"/>
      <c r="AT187" s="253" t="s">
        <v>184</v>
      </c>
      <c r="AU187" s="253" t="s">
        <v>83</v>
      </c>
      <c r="AV187" s="16" t="s">
        <v>182</v>
      </c>
      <c r="AW187" s="16" t="s">
        <v>34</v>
      </c>
      <c r="AX187" s="16" t="s">
        <v>83</v>
      </c>
      <c r="AY187" s="253" t="s">
        <v>175</v>
      </c>
    </row>
    <row r="188" spans="1:65" s="2" customFormat="1" ht="24.2" customHeight="1">
      <c r="A188" s="35"/>
      <c r="B188" s="36"/>
      <c r="C188" s="254" t="s">
        <v>418</v>
      </c>
      <c r="D188" s="254" t="s">
        <v>539</v>
      </c>
      <c r="E188" s="255" t="s">
        <v>2504</v>
      </c>
      <c r="F188" s="256" t="s">
        <v>2505</v>
      </c>
      <c r="G188" s="257" t="s">
        <v>242</v>
      </c>
      <c r="H188" s="258">
        <v>12</v>
      </c>
      <c r="I188" s="259"/>
      <c r="J188" s="260">
        <f>ROUND(I188*H188,2)</f>
        <v>0</v>
      </c>
      <c r="K188" s="256" t="s">
        <v>224</v>
      </c>
      <c r="L188" s="261"/>
      <c r="M188" s="270" t="s">
        <v>1</v>
      </c>
      <c r="N188" s="271" t="s">
        <v>41</v>
      </c>
      <c r="O188" s="268"/>
      <c r="P188" s="272">
        <f>O188*H188</f>
        <v>0</v>
      </c>
      <c r="Q188" s="272">
        <v>1.9499999999999999E-3</v>
      </c>
      <c r="R188" s="272">
        <f>Q188*H188</f>
        <v>2.3399999999999997E-2</v>
      </c>
      <c r="S188" s="272">
        <v>0</v>
      </c>
      <c r="T188" s="27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03" t="s">
        <v>532</v>
      </c>
      <c r="AT188" s="203" t="s">
        <v>539</v>
      </c>
      <c r="AU188" s="203" t="s">
        <v>83</v>
      </c>
      <c r="AY188" s="18" t="s">
        <v>175</v>
      </c>
      <c r="BE188" s="204">
        <f>IF(N188="základní",J188,0)</f>
        <v>0</v>
      </c>
      <c r="BF188" s="204">
        <f>IF(N188="snížená",J188,0)</f>
        <v>0</v>
      </c>
      <c r="BG188" s="204">
        <f>IF(N188="zákl. přenesená",J188,0)</f>
        <v>0</v>
      </c>
      <c r="BH188" s="204">
        <f>IF(N188="sníž. přenesená",J188,0)</f>
        <v>0</v>
      </c>
      <c r="BI188" s="204">
        <f>IF(N188="nulová",J188,0)</f>
        <v>0</v>
      </c>
      <c r="BJ188" s="18" t="s">
        <v>83</v>
      </c>
      <c r="BK188" s="204">
        <f>ROUND(I188*H188,2)</f>
        <v>0</v>
      </c>
      <c r="BL188" s="18" t="s">
        <v>309</v>
      </c>
      <c r="BM188" s="203" t="s">
        <v>2506</v>
      </c>
    </row>
    <row r="189" spans="1:65" s="2" customFormat="1" ht="6.95" customHeight="1">
      <c r="A189" s="35"/>
      <c r="B189" s="55"/>
      <c r="C189" s="56"/>
      <c r="D189" s="56"/>
      <c r="E189" s="56"/>
      <c r="F189" s="56"/>
      <c r="G189" s="56"/>
      <c r="H189" s="56"/>
      <c r="I189" s="56"/>
      <c r="J189" s="56"/>
      <c r="K189" s="56"/>
      <c r="L189" s="40"/>
      <c r="M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</row>
  </sheetData>
  <sheetProtection algorithmName="SHA-512" hashValue="eghP5ljMpxUScdUYimTu6VQBXNykIsysHKuG9gN7Aj1PINxM7mPcrki61hZ5Bu62RSbjHxmHiYhXaDQsI5KBGg==" saltValue="6nQ+wFOR85EHGwvwpt0c+7uNs0wl+mj9OfMxKWlVaLqrhja5uqSkCUTb2V5wFlrYOrB+42ZIesKn+a4zCWjQ8g==" spinCount="100000" sheet="1" objects="1" scenarios="1" formatColumns="0" formatRows="0" autoFilter="0"/>
  <autoFilter ref="C121:K188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hyperlinks>
    <hyperlink ref="F131" r:id="rId1"/>
    <hyperlink ref="F136" r:id="rId2"/>
    <hyperlink ref="F142" r:id="rId3"/>
    <hyperlink ref="F150" r:id="rId4"/>
    <hyperlink ref="F155" r:id="rId5"/>
    <hyperlink ref="F180" r:id="rId6"/>
    <hyperlink ref="F185" r:id="rId7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96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2507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ROUND(J125,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ROUND((SUM(BE125:BE145)),  2)</f>
        <v>0</v>
      </c>
      <c r="G35" s="35"/>
      <c r="H35" s="35"/>
      <c r="I35" s="131">
        <v>0.21</v>
      </c>
      <c r="J35" s="130">
        <f>ROUND(((SUM(BE125:BE145))*I35),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ROUND((SUM(BF125:BF145)),  2)</f>
        <v>0</v>
      </c>
      <c r="G36" s="35"/>
      <c r="H36" s="35"/>
      <c r="I36" s="131">
        <v>0.12</v>
      </c>
      <c r="J36" s="130">
        <f>ROUND(((SUM(BF125:BF145))*I36),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ROUND((SUM(BG125:BG145)),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ROUND((SUM(BH125:BH145)),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ROUND((SUM(BI125:BI145)),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D1.01.4a - Vytápění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J125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2508</v>
      </c>
      <c r="E99" s="157"/>
      <c r="F99" s="157"/>
      <c r="G99" s="157"/>
      <c r="H99" s="157"/>
      <c r="I99" s="157"/>
      <c r="J99" s="158">
        <f>J126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2509</v>
      </c>
      <c r="E100" s="157"/>
      <c r="F100" s="157"/>
      <c r="G100" s="157"/>
      <c r="H100" s="157"/>
      <c r="I100" s="157"/>
      <c r="J100" s="158">
        <f>J129</f>
        <v>0</v>
      </c>
      <c r="K100" s="155"/>
      <c r="L100" s="159"/>
    </row>
    <row r="101" spans="1:47" s="9" customFormat="1" ht="24.95" customHeight="1">
      <c r="B101" s="154"/>
      <c r="C101" s="155"/>
      <c r="D101" s="156" t="s">
        <v>2510</v>
      </c>
      <c r="E101" s="157"/>
      <c r="F101" s="157"/>
      <c r="G101" s="157"/>
      <c r="H101" s="157"/>
      <c r="I101" s="157"/>
      <c r="J101" s="158">
        <f>J131</f>
        <v>0</v>
      </c>
      <c r="K101" s="155"/>
      <c r="L101" s="159"/>
    </row>
    <row r="102" spans="1:47" s="9" customFormat="1" ht="24.95" customHeight="1">
      <c r="B102" s="154"/>
      <c r="C102" s="155"/>
      <c r="D102" s="156" t="s">
        <v>2511</v>
      </c>
      <c r="E102" s="157"/>
      <c r="F102" s="157"/>
      <c r="G102" s="157"/>
      <c r="H102" s="157"/>
      <c r="I102" s="157"/>
      <c r="J102" s="158">
        <f>J137</f>
        <v>0</v>
      </c>
      <c r="K102" s="155"/>
      <c r="L102" s="159"/>
    </row>
    <row r="103" spans="1:47" s="9" customFormat="1" ht="24.95" customHeight="1">
      <c r="B103" s="154"/>
      <c r="C103" s="155"/>
      <c r="D103" s="156" t="s">
        <v>2512</v>
      </c>
      <c r="E103" s="157"/>
      <c r="F103" s="157"/>
      <c r="G103" s="157"/>
      <c r="H103" s="157"/>
      <c r="I103" s="157"/>
      <c r="J103" s="158">
        <f>J140</f>
        <v>0</v>
      </c>
      <c r="K103" s="155"/>
      <c r="L103" s="159"/>
    </row>
    <row r="104" spans="1:47" s="2" customFormat="1" ht="21.75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52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47" s="2" customFormat="1" ht="6.95" customHeight="1">
      <c r="A105" s="35"/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2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pans="1:47" s="2" customFormat="1" ht="6.95" customHeight="1">
      <c r="A109" s="35"/>
      <c r="B109" s="57"/>
      <c r="C109" s="58"/>
      <c r="D109" s="58"/>
      <c r="E109" s="58"/>
      <c r="F109" s="58"/>
      <c r="G109" s="58"/>
      <c r="H109" s="58"/>
      <c r="I109" s="58"/>
      <c r="J109" s="58"/>
      <c r="K109" s="58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24.95" customHeight="1">
      <c r="A110" s="35"/>
      <c r="B110" s="36"/>
      <c r="C110" s="24" t="s">
        <v>160</v>
      </c>
      <c r="D110" s="37"/>
      <c r="E110" s="37"/>
      <c r="F110" s="37"/>
      <c r="G110" s="37"/>
      <c r="H110" s="37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2" customFormat="1" ht="6.95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12" customHeight="1">
      <c r="A112" s="35"/>
      <c r="B112" s="36"/>
      <c r="C112" s="30" t="s">
        <v>16</v>
      </c>
      <c r="D112" s="37"/>
      <c r="E112" s="37"/>
      <c r="F112" s="37"/>
      <c r="G112" s="37"/>
      <c r="H112" s="37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6.25" customHeight="1">
      <c r="A113" s="35"/>
      <c r="B113" s="36"/>
      <c r="C113" s="37"/>
      <c r="D113" s="37"/>
      <c r="E113" s="331" t="str">
        <f>E7</f>
        <v>OBJEKT E 1.PP+1.NP ETAPA 1 - stavební úpravy, Krajská zdravotní, a.s. – Nemocnice Děčín - Optimalizace 1.PP</v>
      </c>
      <c r="F113" s="332"/>
      <c r="G113" s="332"/>
      <c r="H113" s="332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1" customFormat="1" ht="12" customHeight="1">
      <c r="B114" s="22"/>
      <c r="C114" s="30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pans="1:65" s="2" customFormat="1" ht="16.5" customHeight="1">
      <c r="A115" s="35"/>
      <c r="B115" s="36"/>
      <c r="C115" s="37"/>
      <c r="D115" s="37"/>
      <c r="E115" s="331" t="s">
        <v>126</v>
      </c>
      <c r="F115" s="333"/>
      <c r="G115" s="333"/>
      <c r="H115" s="333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2" customHeight="1">
      <c r="A116" s="35"/>
      <c r="B116" s="36"/>
      <c r="C116" s="30" t="s">
        <v>127</v>
      </c>
      <c r="D116" s="37"/>
      <c r="E116" s="37"/>
      <c r="F116" s="37"/>
      <c r="G116" s="37"/>
      <c r="H116" s="37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16.5" customHeight="1">
      <c r="A117" s="35"/>
      <c r="B117" s="36"/>
      <c r="C117" s="37"/>
      <c r="D117" s="37"/>
      <c r="E117" s="284" t="str">
        <f>E11</f>
        <v>D1.01.4a - Vytápění</v>
      </c>
      <c r="F117" s="333"/>
      <c r="G117" s="333"/>
      <c r="H117" s="333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6.95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2" customHeight="1">
      <c r="A119" s="35"/>
      <c r="B119" s="36"/>
      <c r="C119" s="30" t="s">
        <v>20</v>
      </c>
      <c r="D119" s="37"/>
      <c r="E119" s="37"/>
      <c r="F119" s="28" t="str">
        <f>F14</f>
        <v>Děčín</v>
      </c>
      <c r="G119" s="37"/>
      <c r="H119" s="37"/>
      <c r="I119" s="30" t="s">
        <v>22</v>
      </c>
      <c r="J119" s="67" t="str">
        <f>IF(J14="","",J14)</f>
        <v>24. 6. 2025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6.95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25.7" customHeight="1">
      <c r="A121" s="35"/>
      <c r="B121" s="36"/>
      <c r="C121" s="30" t="s">
        <v>24</v>
      </c>
      <c r="D121" s="37"/>
      <c r="E121" s="37"/>
      <c r="F121" s="28" t="str">
        <f>E17</f>
        <v>Krajská zdravotní, a.s., Ústí nad Labem</v>
      </c>
      <c r="G121" s="37"/>
      <c r="H121" s="37"/>
      <c r="I121" s="30" t="s">
        <v>30</v>
      </c>
      <c r="J121" s="33" t="str">
        <f>E23</f>
        <v>PENTA PROJEKT s.r.o., Jihlava</v>
      </c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15.2" customHeight="1">
      <c r="A122" s="35"/>
      <c r="B122" s="36"/>
      <c r="C122" s="30" t="s">
        <v>28</v>
      </c>
      <c r="D122" s="37"/>
      <c r="E122" s="37"/>
      <c r="F122" s="28" t="str">
        <f>IF(E20="","",E20)</f>
        <v>Vyplň údaj</v>
      </c>
      <c r="G122" s="37"/>
      <c r="H122" s="37"/>
      <c r="I122" s="30" t="s">
        <v>32</v>
      </c>
      <c r="J122" s="33" t="str">
        <f>E26</f>
        <v>Ing. Avuk</v>
      </c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0.35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5" s="11" customFormat="1" ht="29.25" customHeight="1">
      <c r="A124" s="165"/>
      <c r="B124" s="166"/>
      <c r="C124" s="167" t="s">
        <v>161</v>
      </c>
      <c r="D124" s="168" t="s">
        <v>61</v>
      </c>
      <c r="E124" s="168" t="s">
        <v>57</v>
      </c>
      <c r="F124" s="168" t="s">
        <v>58</v>
      </c>
      <c r="G124" s="168" t="s">
        <v>162</v>
      </c>
      <c r="H124" s="168" t="s">
        <v>163</v>
      </c>
      <c r="I124" s="168" t="s">
        <v>164</v>
      </c>
      <c r="J124" s="168" t="s">
        <v>131</v>
      </c>
      <c r="K124" s="169" t="s">
        <v>165</v>
      </c>
      <c r="L124" s="170"/>
      <c r="M124" s="76" t="s">
        <v>1</v>
      </c>
      <c r="N124" s="77" t="s">
        <v>40</v>
      </c>
      <c r="O124" s="77" t="s">
        <v>166</v>
      </c>
      <c r="P124" s="77" t="s">
        <v>167</v>
      </c>
      <c r="Q124" s="77" t="s">
        <v>168</v>
      </c>
      <c r="R124" s="77" t="s">
        <v>169</v>
      </c>
      <c r="S124" s="77" t="s">
        <v>170</v>
      </c>
      <c r="T124" s="78" t="s">
        <v>171</v>
      </c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</row>
    <row r="125" spans="1:65" s="2" customFormat="1" ht="22.9" customHeight="1">
      <c r="A125" s="35"/>
      <c r="B125" s="36"/>
      <c r="C125" s="83" t="s">
        <v>172</v>
      </c>
      <c r="D125" s="37"/>
      <c r="E125" s="37"/>
      <c r="F125" s="37"/>
      <c r="G125" s="37"/>
      <c r="H125" s="37"/>
      <c r="I125" s="37"/>
      <c r="J125" s="171">
        <f>BK125</f>
        <v>0</v>
      </c>
      <c r="K125" s="37"/>
      <c r="L125" s="40"/>
      <c r="M125" s="79"/>
      <c r="N125" s="172"/>
      <c r="O125" s="80"/>
      <c r="P125" s="173">
        <f>P126+P129+P131+P137+P140</f>
        <v>0</v>
      </c>
      <c r="Q125" s="80"/>
      <c r="R125" s="173">
        <f>R126+R129+R131+R137+R140</f>
        <v>0</v>
      </c>
      <c r="S125" s="80"/>
      <c r="T125" s="174">
        <f>T126+T129+T131+T137+T140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8" t="s">
        <v>75</v>
      </c>
      <c r="AU125" s="18" t="s">
        <v>133</v>
      </c>
      <c r="BK125" s="175">
        <f>BK126+BK129+BK131+BK137+BK140</f>
        <v>0</v>
      </c>
    </row>
    <row r="126" spans="1:65" s="12" customFormat="1" ht="25.9" customHeight="1">
      <c r="B126" s="176"/>
      <c r="C126" s="177"/>
      <c r="D126" s="178" t="s">
        <v>75</v>
      </c>
      <c r="E126" s="179" t="s">
        <v>83</v>
      </c>
      <c r="F126" s="179" t="s">
        <v>2513</v>
      </c>
      <c r="G126" s="177"/>
      <c r="H126" s="177"/>
      <c r="I126" s="180"/>
      <c r="J126" s="181">
        <f>BK126</f>
        <v>0</v>
      </c>
      <c r="K126" s="177"/>
      <c r="L126" s="182"/>
      <c r="M126" s="183"/>
      <c r="N126" s="184"/>
      <c r="O126" s="184"/>
      <c r="P126" s="185">
        <f>SUM(P127:P128)</f>
        <v>0</v>
      </c>
      <c r="Q126" s="184"/>
      <c r="R126" s="185">
        <f>SUM(R127:R128)</f>
        <v>0</v>
      </c>
      <c r="S126" s="184"/>
      <c r="T126" s="186">
        <f>SUM(T127:T128)</f>
        <v>0</v>
      </c>
      <c r="AR126" s="187" t="s">
        <v>83</v>
      </c>
      <c r="AT126" s="188" t="s">
        <v>75</v>
      </c>
      <c r="AU126" s="188" t="s">
        <v>76</v>
      </c>
      <c r="AY126" s="187" t="s">
        <v>175</v>
      </c>
      <c r="BK126" s="189">
        <f>SUM(BK127:BK128)</f>
        <v>0</v>
      </c>
    </row>
    <row r="127" spans="1:65" s="2" customFormat="1" ht="24.2" customHeight="1">
      <c r="A127" s="35"/>
      <c r="B127" s="36"/>
      <c r="C127" s="192" t="s">
        <v>83</v>
      </c>
      <c r="D127" s="192" t="s">
        <v>178</v>
      </c>
      <c r="E127" s="193" t="s">
        <v>2514</v>
      </c>
      <c r="F127" s="194" t="s">
        <v>2515</v>
      </c>
      <c r="G127" s="195" t="s">
        <v>251</v>
      </c>
      <c r="H127" s="196">
        <v>80</v>
      </c>
      <c r="I127" s="197"/>
      <c r="J127" s="198">
        <f>ROUND(I127*H127,2)</f>
        <v>0</v>
      </c>
      <c r="K127" s="194" t="s">
        <v>1</v>
      </c>
      <c r="L127" s="40"/>
      <c r="M127" s="199" t="s">
        <v>1</v>
      </c>
      <c r="N127" s="200" t="s">
        <v>41</v>
      </c>
      <c r="O127" s="72"/>
      <c r="P127" s="201">
        <f>O127*H127</f>
        <v>0</v>
      </c>
      <c r="Q127" s="201">
        <v>0</v>
      </c>
      <c r="R127" s="201">
        <f>Q127*H127</f>
        <v>0</v>
      </c>
      <c r="S127" s="201">
        <v>0</v>
      </c>
      <c r="T127" s="20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182</v>
      </c>
      <c r="AT127" s="203" t="s">
        <v>178</v>
      </c>
      <c r="AU127" s="203" t="s">
        <v>83</v>
      </c>
      <c r="AY127" s="18" t="s">
        <v>175</v>
      </c>
      <c r="BE127" s="204">
        <f>IF(N127="základní",J127,0)</f>
        <v>0</v>
      </c>
      <c r="BF127" s="204">
        <f>IF(N127="snížená",J127,0)</f>
        <v>0</v>
      </c>
      <c r="BG127" s="204">
        <f>IF(N127="zákl. přenesená",J127,0)</f>
        <v>0</v>
      </c>
      <c r="BH127" s="204">
        <f>IF(N127="sníž. přenesená",J127,0)</f>
        <v>0</v>
      </c>
      <c r="BI127" s="204">
        <f>IF(N127="nulová",J127,0)</f>
        <v>0</v>
      </c>
      <c r="BJ127" s="18" t="s">
        <v>83</v>
      </c>
      <c r="BK127" s="204">
        <f>ROUND(I127*H127,2)</f>
        <v>0</v>
      </c>
      <c r="BL127" s="18" t="s">
        <v>182</v>
      </c>
      <c r="BM127" s="203" t="s">
        <v>85</v>
      </c>
    </row>
    <row r="128" spans="1:65" s="2" customFormat="1" ht="16.5" customHeight="1">
      <c r="A128" s="35"/>
      <c r="B128" s="36"/>
      <c r="C128" s="192" t="s">
        <v>85</v>
      </c>
      <c r="D128" s="192" t="s">
        <v>178</v>
      </c>
      <c r="E128" s="193" t="s">
        <v>2516</v>
      </c>
      <c r="F128" s="194" t="s">
        <v>2517</v>
      </c>
      <c r="G128" s="195" t="s">
        <v>251</v>
      </c>
      <c r="H128" s="196">
        <v>80</v>
      </c>
      <c r="I128" s="197"/>
      <c r="J128" s="198">
        <f>ROUND(I128*H128,2)</f>
        <v>0</v>
      </c>
      <c r="K128" s="194" t="s">
        <v>1</v>
      </c>
      <c r="L128" s="40"/>
      <c r="M128" s="199" t="s">
        <v>1</v>
      </c>
      <c r="N128" s="200" t="s">
        <v>41</v>
      </c>
      <c r="O128" s="72"/>
      <c r="P128" s="201">
        <f>O128*H128</f>
        <v>0</v>
      </c>
      <c r="Q128" s="201">
        <v>0</v>
      </c>
      <c r="R128" s="201">
        <f>Q128*H128</f>
        <v>0</v>
      </c>
      <c r="S128" s="201">
        <v>0</v>
      </c>
      <c r="T128" s="20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182</v>
      </c>
      <c r="AT128" s="203" t="s">
        <v>178</v>
      </c>
      <c r="AU128" s="203" t="s">
        <v>83</v>
      </c>
      <c r="AY128" s="18" t="s">
        <v>175</v>
      </c>
      <c r="BE128" s="204">
        <f>IF(N128="základní",J128,0)</f>
        <v>0</v>
      </c>
      <c r="BF128" s="204">
        <f>IF(N128="snížená",J128,0)</f>
        <v>0</v>
      </c>
      <c r="BG128" s="204">
        <f>IF(N128="zákl. přenesená",J128,0)</f>
        <v>0</v>
      </c>
      <c r="BH128" s="204">
        <f>IF(N128="sníž. přenesená",J128,0)</f>
        <v>0</v>
      </c>
      <c r="BI128" s="204">
        <f>IF(N128="nulová",J128,0)</f>
        <v>0</v>
      </c>
      <c r="BJ128" s="18" t="s">
        <v>83</v>
      </c>
      <c r="BK128" s="204">
        <f>ROUND(I128*H128,2)</f>
        <v>0</v>
      </c>
      <c r="BL128" s="18" t="s">
        <v>182</v>
      </c>
      <c r="BM128" s="203" t="s">
        <v>182</v>
      </c>
    </row>
    <row r="129" spans="1:65" s="12" customFormat="1" ht="25.9" customHeight="1">
      <c r="B129" s="176"/>
      <c r="C129" s="177"/>
      <c r="D129" s="178" t="s">
        <v>75</v>
      </c>
      <c r="E129" s="179" t="s">
        <v>85</v>
      </c>
      <c r="F129" s="179" t="s">
        <v>2518</v>
      </c>
      <c r="G129" s="177"/>
      <c r="H129" s="177"/>
      <c r="I129" s="180"/>
      <c r="J129" s="181">
        <f>BK129</f>
        <v>0</v>
      </c>
      <c r="K129" s="177"/>
      <c r="L129" s="182"/>
      <c r="M129" s="183"/>
      <c r="N129" s="184"/>
      <c r="O129" s="184"/>
      <c r="P129" s="185">
        <f>P130</f>
        <v>0</v>
      </c>
      <c r="Q129" s="184"/>
      <c r="R129" s="185">
        <f>R130</f>
        <v>0</v>
      </c>
      <c r="S129" s="184"/>
      <c r="T129" s="186">
        <f>T130</f>
        <v>0</v>
      </c>
      <c r="AR129" s="187" t="s">
        <v>83</v>
      </c>
      <c r="AT129" s="188" t="s">
        <v>75</v>
      </c>
      <c r="AU129" s="188" t="s">
        <v>76</v>
      </c>
      <c r="AY129" s="187" t="s">
        <v>175</v>
      </c>
      <c r="BK129" s="189">
        <f>BK130</f>
        <v>0</v>
      </c>
    </row>
    <row r="130" spans="1:65" s="2" customFormat="1" ht="33" customHeight="1">
      <c r="A130" s="35"/>
      <c r="B130" s="36"/>
      <c r="C130" s="192" t="s">
        <v>176</v>
      </c>
      <c r="D130" s="192" t="s">
        <v>178</v>
      </c>
      <c r="E130" s="193" t="s">
        <v>2519</v>
      </c>
      <c r="F130" s="194" t="s">
        <v>2520</v>
      </c>
      <c r="G130" s="195" t="s">
        <v>1527</v>
      </c>
      <c r="H130" s="196">
        <v>9</v>
      </c>
      <c r="I130" s="197"/>
      <c r="J130" s="198">
        <f>ROUND(I130*H130,2)</f>
        <v>0</v>
      </c>
      <c r="K130" s="194" t="s">
        <v>1</v>
      </c>
      <c r="L130" s="40"/>
      <c r="M130" s="199" t="s">
        <v>1</v>
      </c>
      <c r="N130" s="200" t="s">
        <v>41</v>
      </c>
      <c r="O130" s="72"/>
      <c r="P130" s="201">
        <f>O130*H130</f>
        <v>0</v>
      </c>
      <c r="Q130" s="201">
        <v>0</v>
      </c>
      <c r="R130" s="201">
        <f>Q130*H130</f>
        <v>0</v>
      </c>
      <c r="S130" s="201">
        <v>0</v>
      </c>
      <c r="T130" s="20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>IF(N130="základní",J130,0)</f>
        <v>0</v>
      </c>
      <c r="BF130" s="204">
        <f>IF(N130="snížená",J130,0)</f>
        <v>0</v>
      </c>
      <c r="BG130" s="204">
        <f>IF(N130="zákl. přenesená",J130,0)</f>
        <v>0</v>
      </c>
      <c r="BH130" s="204">
        <f>IF(N130="sníž. přenesená",J130,0)</f>
        <v>0</v>
      </c>
      <c r="BI130" s="204">
        <f>IF(N130="nulová",J130,0)</f>
        <v>0</v>
      </c>
      <c r="BJ130" s="18" t="s">
        <v>83</v>
      </c>
      <c r="BK130" s="204">
        <f>ROUND(I130*H130,2)</f>
        <v>0</v>
      </c>
      <c r="BL130" s="18" t="s">
        <v>182</v>
      </c>
      <c r="BM130" s="203" t="s">
        <v>221</v>
      </c>
    </row>
    <row r="131" spans="1:65" s="12" customFormat="1" ht="25.9" customHeight="1">
      <c r="B131" s="176"/>
      <c r="C131" s="177"/>
      <c r="D131" s="178" t="s">
        <v>75</v>
      </c>
      <c r="E131" s="179" t="s">
        <v>176</v>
      </c>
      <c r="F131" s="179" t="s">
        <v>2521</v>
      </c>
      <c r="G131" s="177"/>
      <c r="H131" s="177"/>
      <c r="I131" s="180"/>
      <c r="J131" s="181">
        <f>BK131</f>
        <v>0</v>
      </c>
      <c r="K131" s="177"/>
      <c r="L131" s="182"/>
      <c r="M131" s="183"/>
      <c r="N131" s="184"/>
      <c r="O131" s="184"/>
      <c r="P131" s="185">
        <f>SUM(P132:P136)</f>
        <v>0</v>
      </c>
      <c r="Q131" s="184"/>
      <c r="R131" s="185">
        <f>SUM(R132:R136)</f>
        <v>0</v>
      </c>
      <c r="S131" s="184"/>
      <c r="T131" s="186">
        <f>SUM(T132:T136)</f>
        <v>0</v>
      </c>
      <c r="AR131" s="187" t="s">
        <v>83</v>
      </c>
      <c r="AT131" s="188" t="s">
        <v>75</v>
      </c>
      <c r="AU131" s="188" t="s">
        <v>76</v>
      </c>
      <c r="AY131" s="187" t="s">
        <v>175</v>
      </c>
      <c r="BK131" s="189">
        <f>SUM(BK132:BK136)</f>
        <v>0</v>
      </c>
    </row>
    <row r="132" spans="1:65" s="2" customFormat="1" ht="24.2" customHeight="1">
      <c r="A132" s="35"/>
      <c r="B132" s="36"/>
      <c r="C132" s="192" t="s">
        <v>182</v>
      </c>
      <c r="D132" s="192" t="s">
        <v>178</v>
      </c>
      <c r="E132" s="193" t="s">
        <v>2522</v>
      </c>
      <c r="F132" s="194" t="s">
        <v>2523</v>
      </c>
      <c r="G132" s="195" t="s">
        <v>1527</v>
      </c>
      <c r="H132" s="196">
        <v>1</v>
      </c>
      <c r="I132" s="197"/>
      <c r="J132" s="198">
        <f>ROUND(I132*H132,2)</f>
        <v>0</v>
      </c>
      <c r="K132" s="194" t="s">
        <v>1</v>
      </c>
      <c r="L132" s="40"/>
      <c r="M132" s="199" t="s">
        <v>1</v>
      </c>
      <c r="N132" s="200" t="s">
        <v>41</v>
      </c>
      <c r="O132" s="72"/>
      <c r="P132" s="201">
        <f>O132*H132</f>
        <v>0</v>
      </c>
      <c r="Q132" s="201">
        <v>0</v>
      </c>
      <c r="R132" s="201">
        <f>Q132*H132</f>
        <v>0</v>
      </c>
      <c r="S132" s="201">
        <v>0</v>
      </c>
      <c r="T132" s="202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03" t="s">
        <v>182</v>
      </c>
      <c r="AT132" s="203" t="s">
        <v>178</v>
      </c>
      <c r="AU132" s="203" t="s">
        <v>83</v>
      </c>
      <c r="AY132" s="18" t="s">
        <v>175</v>
      </c>
      <c r="BE132" s="204">
        <f>IF(N132="základní",J132,0)</f>
        <v>0</v>
      </c>
      <c r="BF132" s="204">
        <f>IF(N132="snížená",J132,0)</f>
        <v>0</v>
      </c>
      <c r="BG132" s="204">
        <f>IF(N132="zákl. přenesená",J132,0)</f>
        <v>0</v>
      </c>
      <c r="BH132" s="204">
        <f>IF(N132="sníž. přenesená",J132,0)</f>
        <v>0</v>
      </c>
      <c r="BI132" s="204">
        <f>IF(N132="nulová",J132,0)</f>
        <v>0</v>
      </c>
      <c r="BJ132" s="18" t="s">
        <v>83</v>
      </c>
      <c r="BK132" s="204">
        <f>ROUND(I132*H132,2)</f>
        <v>0</v>
      </c>
      <c r="BL132" s="18" t="s">
        <v>182</v>
      </c>
      <c r="BM132" s="203" t="s">
        <v>239</v>
      </c>
    </row>
    <row r="133" spans="1:65" s="2" customFormat="1" ht="24.2" customHeight="1">
      <c r="A133" s="35"/>
      <c r="B133" s="36"/>
      <c r="C133" s="192" t="s">
        <v>209</v>
      </c>
      <c r="D133" s="192" t="s">
        <v>178</v>
      </c>
      <c r="E133" s="193" t="s">
        <v>2524</v>
      </c>
      <c r="F133" s="194" t="s">
        <v>2525</v>
      </c>
      <c r="G133" s="195" t="s">
        <v>1527</v>
      </c>
      <c r="H133" s="196">
        <v>2</v>
      </c>
      <c r="I133" s="197"/>
      <c r="J133" s="198">
        <f>ROUND(I133*H133,2)</f>
        <v>0</v>
      </c>
      <c r="K133" s="194" t="s">
        <v>1</v>
      </c>
      <c r="L133" s="40"/>
      <c r="M133" s="199" t="s">
        <v>1</v>
      </c>
      <c r="N133" s="200" t="s">
        <v>41</v>
      </c>
      <c r="O133" s="72"/>
      <c r="P133" s="201">
        <f>O133*H133</f>
        <v>0</v>
      </c>
      <c r="Q133" s="201">
        <v>0</v>
      </c>
      <c r="R133" s="201">
        <f>Q133*H133</f>
        <v>0</v>
      </c>
      <c r="S133" s="201">
        <v>0</v>
      </c>
      <c r="T133" s="202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182</v>
      </c>
      <c r="AT133" s="203" t="s">
        <v>178</v>
      </c>
      <c r="AU133" s="203" t="s">
        <v>83</v>
      </c>
      <c r="AY133" s="18" t="s">
        <v>175</v>
      </c>
      <c r="BE133" s="204">
        <f>IF(N133="základní",J133,0)</f>
        <v>0</v>
      </c>
      <c r="BF133" s="204">
        <f>IF(N133="snížená",J133,0)</f>
        <v>0</v>
      </c>
      <c r="BG133" s="204">
        <f>IF(N133="zákl. přenesená",J133,0)</f>
        <v>0</v>
      </c>
      <c r="BH133" s="204">
        <f>IF(N133="sníž. přenesená",J133,0)</f>
        <v>0</v>
      </c>
      <c r="BI133" s="204">
        <f>IF(N133="nulová",J133,0)</f>
        <v>0</v>
      </c>
      <c r="BJ133" s="18" t="s">
        <v>83</v>
      </c>
      <c r="BK133" s="204">
        <f>ROUND(I133*H133,2)</f>
        <v>0</v>
      </c>
      <c r="BL133" s="18" t="s">
        <v>182</v>
      </c>
      <c r="BM133" s="203" t="s">
        <v>258</v>
      </c>
    </row>
    <row r="134" spans="1:65" s="2" customFormat="1" ht="24.2" customHeight="1">
      <c r="A134" s="35"/>
      <c r="B134" s="36"/>
      <c r="C134" s="192" t="s">
        <v>221</v>
      </c>
      <c r="D134" s="192" t="s">
        <v>178</v>
      </c>
      <c r="E134" s="193" t="s">
        <v>2526</v>
      </c>
      <c r="F134" s="194" t="s">
        <v>2527</v>
      </c>
      <c r="G134" s="195" t="s">
        <v>1527</v>
      </c>
      <c r="H134" s="196">
        <v>1</v>
      </c>
      <c r="I134" s="197"/>
      <c r="J134" s="198">
        <f>ROUND(I134*H134,2)</f>
        <v>0</v>
      </c>
      <c r="K134" s="194" t="s">
        <v>1</v>
      </c>
      <c r="L134" s="40"/>
      <c r="M134" s="199" t="s">
        <v>1</v>
      </c>
      <c r="N134" s="200" t="s">
        <v>41</v>
      </c>
      <c r="O134" s="72"/>
      <c r="P134" s="201">
        <f>O134*H134</f>
        <v>0</v>
      </c>
      <c r="Q134" s="201">
        <v>0</v>
      </c>
      <c r="R134" s="201">
        <f>Q134*H134</f>
        <v>0</v>
      </c>
      <c r="S134" s="201">
        <v>0</v>
      </c>
      <c r="T134" s="202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182</v>
      </c>
      <c r="AT134" s="203" t="s">
        <v>178</v>
      </c>
      <c r="AU134" s="203" t="s">
        <v>83</v>
      </c>
      <c r="AY134" s="18" t="s">
        <v>175</v>
      </c>
      <c r="BE134" s="204">
        <f>IF(N134="základní",J134,0)</f>
        <v>0</v>
      </c>
      <c r="BF134" s="204">
        <f>IF(N134="snížená",J134,0)</f>
        <v>0</v>
      </c>
      <c r="BG134" s="204">
        <f>IF(N134="zákl. přenesená",J134,0)</f>
        <v>0</v>
      </c>
      <c r="BH134" s="204">
        <f>IF(N134="sníž. přenesená",J134,0)</f>
        <v>0</v>
      </c>
      <c r="BI134" s="204">
        <f>IF(N134="nulová",J134,0)</f>
        <v>0</v>
      </c>
      <c r="BJ134" s="18" t="s">
        <v>83</v>
      </c>
      <c r="BK134" s="204">
        <f>ROUND(I134*H134,2)</f>
        <v>0</v>
      </c>
      <c r="BL134" s="18" t="s">
        <v>182</v>
      </c>
      <c r="BM134" s="203" t="s">
        <v>8</v>
      </c>
    </row>
    <row r="135" spans="1:65" s="2" customFormat="1" ht="24.2" customHeight="1">
      <c r="A135" s="35"/>
      <c r="B135" s="36"/>
      <c r="C135" s="192" t="s">
        <v>200</v>
      </c>
      <c r="D135" s="192" t="s">
        <v>178</v>
      </c>
      <c r="E135" s="193" t="s">
        <v>2528</v>
      </c>
      <c r="F135" s="194" t="s">
        <v>2529</v>
      </c>
      <c r="G135" s="195" t="s">
        <v>1527</v>
      </c>
      <c r="H135" s="196">
        <v>2</v>
      </c>
      <c r="I135" s="197"/>
      <c r="J135" s="198">
        <f>ROUND(I135*H135,2)</f>
        <v>0</v>
      </c>
      <c r="K135" s="194" t="s">
        <v>1</v>
      </c>
      <c r="L135" s="40"/>
      <c r="M135" s="199" t="s">
        <v>1</v>
      </c>
      <c r="N135" s="200" t="s">
        <v>41</v>
      </c>
      <c r="O135" s="72"/>
      <c r="P135" s="201">
        <f>O135*H135</f>
        <v>0</v>
      </c>
      <c r="Q135" s="201">
        <v>0</v>
      </c>
      <c r="R135" s="201">
        <f>Q135*H135</f>
        <v>0</v>
      </c>
      <c r="S135" s="201">
        <v>0</v>
      </c>
      <c r="T135" s="202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182</v>
      </c>
      <c r="AT135" s="203" t="s">
        <v>178</v>
      </c>
      <c r="AU135" s="203" t="s">
        <v>83</v>
      </c>
      <c r="AY135" s="18" t="s">
        <v>175</v>
      </c>
      <c r="BE135" s="204">
        <f>IF(N135="základní",J135,0)</f>
        <v>0</v>
      </c>
      <c r="BF135" s="204">
        <f>IF(N135="snížená",J135,0)</f>
        <v>0</v>
      </c>
      <c r="BG135" s="204">
        <f>IF(N135="zákl. přenesená",J135,0)</f>
        <v>0</v>
      </c>
      <c r="BH135" s="204">
        <f>IF(N135="sníž. přenesená",J135,0)</f>
        <v>0</v>
      </c>
      <c r="BI135" s="204">
        <f>IF(N135="nulová",J135,0)</f>
        <v>0</v>
      </c>
      <c r="BJ135" s="18" t="s">
        <v>83</v>
      </c>
      <c r="BK135" s="204">
        <f>ROUND(I135*H135,2)</f>
        <v>0</v>
      </c>
      <c r="BL135" s="18" t="s">
        <v>182</v>
      </c>
      <c r="BM135" s="203" t="s">
        <v>298</v>
      </c>
    </row>
    <row r="136" spans="1:65" s="2" customFormat="1" ht="24.2" customHeight="1">
      <c r="A136" s="35"/>
      <c r="B136" s="36"/>
      <c r="C136" s="192" t="s">
        <v>239</v>
      </c>
      <c r="D136" s="192" t="s">
        <v>178</v>
      </c>
      <c r="E136" s="193" t="s">
        <v>2530</v>
      </c>
      <c r="F136" s="194" t="s">
        <v>2531</v>
      </c>
      <c r="G136" s="195" t="s">
        <v>1527</v>
      </c>
      <c r="H136" s="196">
        <v>3</v>
      </c>
      <c r="I136" s="197"/>
      <c r="J136" s="198">
        <f>ROUND(I136*H136,2)</f>
        <v>0</v>
      </c>
      <c r="K136" s="194" t="s">
        <v>1</v>
      </c>
      <c r="L136" s="40"/>
      <c r="M136" s="199" t="s">
        <v>1</v>
      </c>
      <c r="N136" s="200" t="s">
        <v>41</v>
      </c>
      <c r="O136" s="72"/>
      <c r="P136" s="201">
        <f>O136*H136</f>
        <v>0</v>
      </c>
      <c r="Q136" s="201">
        <v>0</v>
      </c>
      <c r="R136" s="201">
        <f>Q136*H136</f>
        <v>0</v>
      </c>
      <c r="S136" s="201">
        <v>0</v>
      </c>
      <c r="T136" s="202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03" t="s">
        <v>182</v>
      </c>
      <c r="AT136" s="203" t="s">
        <v>178</v>
      </c>
      <c r="AU136" s="203" t="s">
        <v>83</v>
      </c>
      <c r="AY136" s="18" t="s">
        <v>175</v>
      </c>
      <c r="BE136" s="204">
        <f>IF(N136="základní",J136,0)</f>
        <v>0</v>
      </c>
      <c r="BF136" s="204">
        <f>IF(N136="snížená",J136,0)</f>
        <v>0</v>
      </c>
      <c r="BG136" s="204">
        <f>IF(N136="zákl. přenesená",J136,0)</f>
        <v>0</v>
      </c>
      <c r="BH136" s="204">
        <f>IF(N136="sníž. přenesená",J136,0)</f>
        <v>0</v>
      </c>
      <c r="BI136" s="204">
        <f>IF(N136="nulová",J136,0)</f>
        <v>0</v>
      </c>
      <c r="BJ136" s="18" t="s">
        <v>83</v>
      </c>
      <c r="BK136" s="204">
        <f>ROUND(I136*H136,2)</f>
        <v>0</v>
      </c>
      <c r="BL136" s="18" t="s">
        <v>182</v>
      </c>
      <c r="BM136" s="203" t="s">
        <v>309</v>
      </c>
    </row>
    <row r="137" spans="1:65" s="12" customFormat="1" ht="25.9" customHeight="1">
      <c r="B137" s="176"/>
      <c r="C137" s="177"/>
      <c r="D137" s="178" t="s">
        <v>75</v>
      </c>
      <c r="E137" s="179" t="s">
        <v>182</v>
      </c>
      <c r="F137" s="179" t="s">
        <v>2532</v>
      </c>
      <c r="G137" s="177"/>
      <c r="H137" s="177"/>
      <c r="I137" s="180"/>
      <c r="J137" s="181">
        <f>BK137</f>
        <v>0</v>
      </c>
      <c r="K137" s="177"/>
      <c r="L137" s="182"/>
      <c r="M137" s="183"/>
      <c r="N137" s="184"/>
      <c r="O137" s="184"/>
      <c r="P137" s="185">
        <f>SUM(P138:P139)</f>
        <v>0</v>
      </c>
      <c r="Q137" s="184"/>
      <c r="R137" s="185">
        <f>SUM(R138:R139)</f>
        <v>0</v>
      </c>
      <c r="S137" s="184"/>
      <c r="T137" s="186">
        <f>SUM(T138:T139)</f>
        <v>0</v>
      </c>
      <c r="AR137" s="187" t="s">
        <v>83</v>
      </c>
      <c r="AT137" s="188" t="s">
        <v>75</v>
      </c>
      <c r="AU137" s="188" t="s">
        <v>76</v>
      </c>
      <c r="AY137" s="187" t="s">
        <v>175</v>
      </c>
      <c r="BK137" s="189">
        <f>SUM(BK138:BK139)</f>
        <v>0</v>
      </c>
    </row>
    <row r="138" spans="1:65" s="2" customFormat="1" ht="16.5" customHeight="1">
      <c r="A138" s="35"/>
      <c r="B138" s="36"/>
      <c r="C138" s="192" t="s">
        <v>195</v>
      </c>
      <c r="D138" s="192" t="s">
        <v>178</v>
      </c>
      <c r="E138" s="193" t="s">
        <v>2533</v>
      </c>
      <c r="F138" s="194" t="s">
        <v>2534</v>
      </c>
      <c r="G138" s="195" t="s">
        <v>251</v>
      </c>
      <c r="H138" s="196">
        <v>80</v>
      </c>
      <c r="I138" s="197"/>
      <c r="J138" s="198">
        <f>ROUND(I138*H138,2)</f>
        <v>0</v>
      </c>
      <c r="K138" s="194" t="s">
        <v>1</v>
      </c>
      <c r="L138" s="40"/>
      <c r="M138" s="199" t="s">
        <v>1</v>
      </c>
      <c r="N138" s="200" t="s">
        <v>41</v>
      </c>
      <c r="O138" s="72"/>
      <c r="P138" s="201">
        <f>O138*H138</f>
        <v>0</v>
      </c>
      <c r="Q138" s="201">
        <v>0</v>
      </c>
      <c r="R138" s="201">
        <f>Q138*H138</f>
        <v>0</v>
      </c>
      <c r="S138" s="201">
        <v>0</v>
      </c>
      <c r="T138" s="20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83</v>
      </c>
      <c r="AY138" s="18" t="s">
        <v>175</v>
      </c>
      <c r="BE138" s="204">
        <f>IF(N138="základní",J138,0)</f>
        <v>0</v>
      </c>
      <c r="BF138" s="204">
        <f>IF(N138="snížená",J138,0)</f>
        <v>0</v>
      </c>
      <c r="BG138" s="204">
        <f>IF(N138="zákl. přenesená",J138,0)</f>
        <v>0</v>
      </c>
      <c r="BH138" s="204">
        <f>IF(N138="sníž. přenesená",J138,0)</f>
        <v>0</v>
      </c>
      <c r="BI138" s="204">
        <f>IF(N138="nulová",J138,0)</f>
        <v>0</v>
      </c>
      <c r="BJ138" s="18" t="s">
        <v>83</v>
      </c>
      <c r="BK138" s="204">
        <f>ROUND(I138*H138,2)</f>
        <v>0</v>
      </c>
      <c r="BL138" s="18" t="s">
        <v>182</v>
      </c>
      <c r="BM138" s="203" t="s">
        <v>322</v>
      </c>
    </row>
    <row r="139" spans="1:65" s="2" customFormat="1" ht="16.5" customHeight="1">
      <c r="A139" s="35"/>
      <c r="B139" s="36"/>
      <c r="C139" s="192" t="s">
        <v>258</v>
      </c>
      <c r="D139" s="192" t="s">
        <v>178</v>
      </c>
      <c r="E139" s="193" t="s">
        <v>2535</v>
      </c>
      <c r="F139" s="194" t="s">
        <v>2536</v>
      </c>
      <c r="G139" s="195" t="s">
        <v>1527</v>
      </c>
      <c r="H139" s="196">
        <v>1</v>
      </c>
      <c r="I139" s="197"/>
      <c r="J139" s="198">
        <f>ROUND(I139*H139,2)</f>
        <v>0</v>
      </c>
      <c r="K139" s="194" t="s">
        <v>1</v>
      </c>
      <c r="L139" s="40"/>
      <c r="M139" s="199" t="s">
        <v>1</v>
      </c>
      <c r="N139" s="200" t="s">
        <v>41</v>
      </c>
      <c r="O139" s="72"/>
      <c r="P139" s="201">
        <f>O139*H139</f>
        <v>0</v>
      </c>
      <c r="Q139" s="201">
        <v>0</v>
      </c>
      <c r="R139" s="201">
        <f>Q139*H139</f>
        <v>0</v>
      </c>
      <c r="S139" s="201">
        <v>0</v>
      </c>
      <c r="T139" s="202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03" t="s">
        <v>182</v>
      </c>
      <c r="AT139" s="203" t="s">
        <v>178</v>
      </c>
      <c r="AU139" s="203" t="s">
        <v>83</v>
      </c>
      <c r="AY139" s="18" t="s">
        <v>175</v>
      </c>
      <c r="BE139" s="204">
        <f>IF(N139="základní",J139,0)</f>
        <v>0</v>
      </c>
      <c r="BF139" s="204">
        <f>IF(N139="snížená",J139,0)</f>
        <v>0</v>
      </c>
      <c r="BG139" s="204">
        <f>IF(N139="zákl. přenesená",J139,0)</f>
        <v>0</v>
      </c>
      <c r="BH139" s="204">
        <f>IF(N139="sníž. přenesená",J139,0)</f>
        <v>0</v>
      </c>
      <c r="BI139" s="204">
        <f>IF(N139="nulová",J139,0)</f>
        <v>0</v>
      </c>
      <c r="BJ139" s="18" t="s">
        <v>83</v>
      </c>
      <c r="BK139" s="204">
        <f>ROUND(I139*H139,2)</f>
        <v>0</v>
      </c>
      <c r="BL139" s="18" t="s">
        <v>182</v>
      </c>
      <c r="BM139" s="203" t="s">
        <v>335</v>
      </c>
    </row>
    <row r="140" spans="1:65" s="12" customFormat="1" ht="25.9" customHeight="1">
      <c r="B140" s="176"/>
      <c r="C140" s="177"/>
      <c r="D140" s="178" t="s">
        <v>75</v>
      </c>
      <c r="E140" s="179" t="s">
        <v>209</v>
      </c>
      <c r="F140" s="179" t="s">
        <v>2537</v>
      </c>
      <c r="G140" s="177"/>
      <c r="H140" s="177"/>
      <c r="I140" s="180"/>
      <c r="J140" s="181">
        <f>BK140</f>
        <v>0</v>
      </c>
      <c r="K140" s="177"/>
      <c r="L140" s="182"/>
      <c r="M140" s="183"/>
      <c r="N140" s="184"/>
      <c r="O140" s="184"/>
      <c r="P140" s="185">
        <f>SUM(P141:P145)</f>
        <v>0</v>
      </c>
      <c r="Q140" s="184"/>
      <c r="R140" s="185">
        <f>SUM(R141:R145)</f>
        <v>0</v>
      </c>
      <c r="S140" s="184"/>
      <c r="T140" s="186">
        <f>SUM(T141:T145)</f>
        <v>0</v>
      </c>
      <c r="AR140" s="187" t="s">
        <v>83</v>
      </c>
      <c r="AT140" s="188" t="s">
        <v>75</v>
      </c>
      <c r="AU140" s="188" t="s">
        <v>76</v>
      </c>
      <c r="AY140" s="187" t="s">
        <v>175</v>
      </c>
      <c r="BK140" s="189">
        <f>SUM(BK141:BK145)</f>
        <v>0</v>
      </c>
    </row>
    <row r="141" spans="1:65" s="2" customFormat="1" ht="16.5" customHeight="1">
      <c r="A141" s="35"/>
      <c r="B141" s="36"/>
      <c r="C141" s="192" t="s">
        <v>188</v>
      </c>
      <c r="D141" s="192" t="s">
        <v>178</v>
      </c>
      <c r="E141" s="193" t="s">
        <v>2538</v>
      </c>
      <c r="F141" s="194" t="s">
        <v>2539</v>
      </c>
      <c r="G141" s="195" t="s">
        <v>2540</v>
      </c>
      <c r="H141" s="196">
        <v>8</v>
      </c>
      <c r="I141" s="197"/>
      <c r="J141" s="198">
        <f>ROUND(I141*H141,2)</f>
        <v>0</v>
      </c>
      <c r="K141" s="194" t="s">
        <v>1</v>
      </c>
      <c r="L141" s="40"/>
      <c r="M141" s="199" t="s">
        <v>1</v>
      </c>
      <c r="N141" s="200" t="s">
        <v>41</v>
      </c>
      <c r="O141" s="72"/>
      <c r="P141" s="201">
        <f>O141*H141</f>
        <v>0</v>
      </c>
      <c r="Q141" s="201">
        <v>0</v>
      </c>
      <c r="R141" s="201">
        <f>Q141*H141</f>
        <v>0</v>
      </c>
      <c r="S141" s="201">
        <v>0</v>
      </c>
      <c r="T141" s="202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>IF(N141="základní",J141,0)</f>
        <v>0</v>
      </c>
      <c r="BF141" s="204">
        <f>IF(N141="snížená",J141,0)</f>
        <v>0</v>
      </c>
      <c r="BG141" s="204">
        <f>IF(N141="zákl. přenesená",J141,0)</f>
        <v>0</v>
      </c>
      <c r="BH141" s="204">
        <f>IF(N141="sníž. přenesená",J141,0)</f>
        <v>0</v>
      </c>
      <c r="BI141" s="204">
        <f>IF(N141="nulová",J141,0)</f>
        <v>0</v>
      </c>
      <c r="BJ141" s="18" t="s">
        <v>83</v>
      </c>
      <c r="BK141" s="204">
        <f>ROUND(I141*H141,2)</f>
        <v>0</v>
      </c>
      <c r="BL141" s="18" t="s">
        <v>182</v>
      </c>
      <c r="BM141" s="203" t="s">
        <v>348</v>
      </c>
    </row>
    <row r="142" spans="1:65" s="2" customFormat="1" ht="16.5" customHeight="1">
      <c r="A142" s="35"/>
      <c r="B142" s="36"/>
      <c r="C142" s="192" t="s">
        <v>8</v>
      </c>
      <c r="D142" s="192" t="s">
        <v>178</v>
      </c>
      <c r="E142" s="193" t="s">
        <v>2541</v>
      </c>
      <c r="F142" s="194" t="s">
        <v>2542</v>
      </c>
      <c r="G142" s="195" t="s">
        <v>2540</v>
      </c>
      <c r="H142" s="196">
        <v>2</v>
      </c>
      <c r="I142" s="197"/>
      <c r="J142" s="198">
        <f>ROUND(I142*H142,2)</f>
        <v>0</v>
      </c>
      <c r="K142" s="194" t="s">
        <v>1</v>
      </c>
      <c r="L142" s="40"/>
      <c r="M142" s="199" t="s">
        <v>1</v>
      </c>
      <c r="N142" s="200" t="s">
        <v>41</v>
      </c>
      <c r="O142" s="72"/>
      <c r="P142" s="201">
        <f>O142*H142</f>
        <v>0</v>
      </c>
      <c r="Q142" s="201">
        <v>0</v>
      </c>
      <c r="R142" s="201">
        <f>Q142*H142</f>
        <v>0</v>
      </c>
      <c r="S142" s="201">
        <v>0</v>
      </c>
      <c r="T142" s="202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>IF(N142="základní",J142,0)</f>
        <v>0</v>
      </c>
      <c r="BF142" s="204">
        <f>IF(N142="snížená",J142,0)</f>
        <v>0</v>
      </c>
      <c r="BG142" s="204">
        <f>IF(N142="zákl. přenesená",J142,0)</f>
        <v>0</v>
      </c>
      <c r="BH142" s="204">
        <f>IF(N142="sníž. přenesená",J142,0)</f>
        <v>0</v>
      </c>
      <c r="BI142" s="204">
        <f>IF(N142="nulová",J142,0)</f>
        <v>0</v>
      </c>
      <c r="BJ142" s="18" t="s">
        <v>83</v>
      </c>
      <c r="BK142" s="204">
        <f>ROUND(I142*H142,2)</f>
        <v>0</v>
      </c>
      <c r="BL142" s="18" t="s">
        <v>182</v>
      </c>
      <c r="BM142" s="203" t="s">
        <v>413</v>
      </c>
    </row>
    <row r="143" spans="1:65" s="2" customFormat="1" ht="16.5" customHeight="1">
      <c r="A143" s="35"/>
      <c r="B143" s="36"/>
      <c r="C143" s="192" t="s">
        <v>292</v>
      </c>
      <c r="D143" s="192" t="s">
        <v>178</v>
      </c>
      <c r="E143" s="193" t="s">
        <v>2543</v>
      </c>
      <c r="F143" s="194" t="s">
        <v>2544</v>
      </c>
      <c r="G143" s="195" t="s">
        <v>2540</v>
      </c>
      <c r="H143" s="196">
        <v>2</v>
      </c>
      <c r="I143" s="197"/>
      <c r="J143" s="198">
        <f>ROUND(I143*H143,2)</f>
        <v>0</v>
      </c>
      <c r="K143" s="194" t="s">
        <v>1</v>
      </c>
      <c r="L143" s="40"/>
      <c r="M143" s="199" t="s">
        <v>1</v>
      </c>
      <c r="N143" s="200" t="s">
        <v>41</v>
      </c>
      <c r="O143" s="72"/>
      <c r="P143" s="201">
        <f>O143*H143</f>
        <v>0</v>
      </c>
      <c r="Q143" s="201">
        <v>0</v>
      </c>
      <c r="R143" s="201">
        <f>Q143*H143</f>
        <v>0</v>
      </c>
      <c r="S143" s="201">
        <v>0</v>
      </c>
      <c r="T143" s="20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182</v>
      </c>
      <c r="AT143" s="203" t="s">
        <v>178</v>
      </c>
      <c r="AU143" s="203" t="s">
        <v>83</v>
      </c>
      <c r="AY143" s="18" t="s">
        <v>175</v>
      </c>
      <c r="BE143" s="204">
        <f>IF(N143="základní",J143,0)</f>
        <v>0</v>
      </c>
      <c r="BF143" s="204">
        <f>IF(N143="snížená",J143,0)</f>
        <v>0</v>
      </c>
      <c r="BG143" s="204">
        <f>IF(N143="zákl. přenesená",J143,0)</f>
        <v>0</v>
      </c>
      <c r="BH143" s="204">
        <f>IF(N143="sníž. přenesená",J143,0)</f>
        <v>0</v>
      </c>
      <c r="BI143" s="204">
        <f>IF(N143="nulová",J143,0)</f>
        <v>0</v>
      </c>
      <c r="BJ143" s="18" t="s">
        <v>83</v>
      </c>
      <c r="BK143" s="204">
        <f>ROUND(I143*H143,2)</f>
        <v>0</v>
      </c>
      <c r="BL143" s="18" t="s">
        <v>182</v>
      </c>
      <c r="BM143" s="203" t="s">
        <v>449</v>
      </c>
    </row>
    <row r="144" spans="1:65" s="2" customFormat="1" ht="16.5" customHeight="1">
      <c r="A144" s="35"/>
      <c r="B144" s="36"/>
      <c r="C144" s="192" t="s">
        <v>298</v>
      </c>
      <c r="D144" s="192" t="s">
        <v>178</v>
      </c>
      <c r="E144" s="193" t="s">
        <v>2545</v>
      </c>
      <c r="F144" s="194" t="s">
        <v>2546</v>
      </c>
      <c r="G144" s="195" t="s">
        <v>2540</v>
      </c>
      <c r="H144" s="196">
        <v>1</v>
      </c>
      <c r="I144" s="197"/>
      <c r="J144" s="198">
        <f>ROUND(I144*H144,2)</f>
        <v>0</v>
      </c>
      <c r="K144" s="194" t="s">
        <v>1</v>
      </c>
      <c r="L144" s="40"/>
      <c r="M144" s="199" t="s">
        <v>1</v>
      </c>
      <c r="N144" s="200" t="s">
        <v>41</v>
      </c>
      <c r="O144" s="72"/>
      <c r="P144" s="201">
        <f>O144*H144</f>
        <v>0</v>
      </c>
      <c r="Q144" s="201">
        <v>0</v>
      </c>
      <c r="R144" s="201">
        <f>Q144*H144</f>
        <v>0</v>
      </c>
      <c r="S144" s="201">
        <v>0</v>
      </c>
      <c r="T144" s="202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03" t="s">
        <v>182</v>
      </c>
      <c r="AT144" s="203" t="s">
        <v>178</v>
      </c>
      <c r="AU144" s="203" t="s">
        <v>83</v>
      </c>
      <c r="AY144" s="18" t="s">
        <v>175</v>
      </c>
      <c r="BE144" s="204">
        <f>IF(N144="základní",J144,0)</f>
        <v>0</v>
      </c>
      <c r="BF144" s="204">
        <f>IF(N144="snížená",J144,0)</f>
        <v>0</v>
      </c>
      <c r="BG144" s="204">
        <f>IF(N144="zákl. přenesená",J144,0)</f>
        <v>0</v>
      </c>
      <c r="BH144" s="204">
        <f>IF(N144="sníž. přenesená",J144,0)</f>
        <v>0</v>
      </c>
      <c r="BI144" s="204">
        <f>IF(N144="nulová",J144,0)</f>
        <v>0</v>
      </c>
      <c r="BJ144" s="18" t="s">
        <v>83</v>
      </c>
      <c r="BK144" s="204">
        <f>ROUND(I144*H144,2)</f>
        <v>0</v>
      </c>
      <c r="BL144" s="18" t="s">
        <v>182</v>
      </c>
      <c r="BM144" s="203" t="s">
        <v>491</v>
      </c>
    </row>
    <row r="145" spans="1:65" s="2" customFormat="1" ht="16.5" customHeight="1">
      <c r="A145" s="35"/>
      <c r="B145" s="36"/>
      <c r="C145" s="192" t="s">
        <v>303</v>
      </c>
      <c r="D145" s="192" t="s">
        <v>178</v>
      </c>
      <c r="E145" s="193" t="s">
        <v>2547</v>
      </c>
      <c r="F145" s="194" t="s">
        <v>2548</v>
      </c>
      <c r="G145" s="195" t="s">
        <v>233</v>
      </c>
      <c r="H145" s="196">
        <v>0.2</v>
      </c>
      <c r="I145" s="197"/>
      <c r="J145" s="198">
        <f>ROUND(I145*H145,2)</f>
        <v>0</v>
      </c>
      <c r="K145" s="194" t="s">
        <v>1</v>
      </c>
      <c r="L145" s="40"/>
      <c r="M145" s="274" t="s">
        <v>1</v>
      </c>
      <c r="N145" s="275" t="s">
        <v>41</v>
      </c>
      <c r="O145" s="268"/>
      <c r="P145" s="272">
        <f>O145*H145</f>
        <v>0</v>
      </c>
      <c r="Q145" s="272">
        <v>0</v>
      </c>
      <c r="R145" s="272">
        <f>Q145*H145</f>
        <v>0</v>
      </c>
      <c r="S145" s="272">
        <v>0</v>
      </c>
      <c r="T145" s="27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182</v>
      </c>
      <c r="AT145" s="203" t="s">
        <v>178</v>
      </c>
      <c r="AU145" s="203" t="s">
        <v>83</v>
      </c>
      <c r="AY145" s="18" t="s">
        <v>175</v>
      </c>
      <c r="BE145" s="204">
        <f>IF(N145="základní",J145,0)</f>
        <v>0</v>
      </c>
      <c r="BF145" s="204">
        <f>IF(N145="snížená",J145,0)</f>
        <v>0</v>
      </c>
      <c r="BG145" s="204">
        <f>IF(N145="zákl. přenesená",J145,0)</f>
        <v>0</v>
      </c>
      <c r="BH145" s="204">
        <f>IF(N145="sníž. přenesená",J145,0)</f>
        <v>0</v>
      </c>
      <c r="BI145" s="204">
        <f>IF(N145="nulová",J145,0)</f>
        <v>0</v>
      </c>
      <c r="BJ145" s="18" t="s">
        <v>83</v>
      </c>
      <c r="BK145" s="204">
        <f>ROUND(I145*H145,2)</f>
        <v>0</v>
      </c>
      <c r="BL145" s="18" t="s">
        <v>182</v>
      </c>
      <c r="BM145" s="203" t="s">
        <v>508</v>
      </c>
    </row>
    <row r="146" spans="1:65" s="2" customFormat="1" ht="6.95" customHeight="1">
      <c r="A146" s="35"/>
      <c r="B146" s="55"/>
      <c r="C146" s="56"/>
      <c r="D146" s="56"/>
      <c r="E146" s="56"/>
      <c r="F146" s="56"/>
      <c r="G146" s="56"/>
      <c r="H146" s="56"/>
      <c r="I146" s="56"/>
      <c r="J146" s="56"/>
      <c r="K146" s="56"/>
      <c r="L146" s="40"/>
      <c r="M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</sheetData>
  <sheetProtection algorithmName="SHA-512" hashValue="G3q4ZHuu3LT/uVrzrRxsDQ89mnTyFhI0Zy5J4YCL53fj0H0bgALFXJCnuXqbHs4MT7ai6MGzLtnt3Ns0zk7OCQ==" saltValue="C+Yjl2LWOYeMTpAw5/Udr/9HUS0OPiSHSbpijCo76SkYoRQWLXctE9eBF50QI9FwAvhUeBSBLd/LXRMn16jPYg==" spinCount="100000" sheet="1" objects="1" scenarios="1" formatColumns="0" formatRows="0" autoFilter="0"/>
  <autoFilter ref="C124:K145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4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99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2549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ROUND(J125,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ROUND((SUM(BE125:BE153)),  2)</f>
        <v>0</v>
      </c>
      <c r="G35" s="35"/>
      <c r="H35" s="35"/>
      <c r="I35" s="131">
        <v>0.21</v>
      </c>
      <c r="J35" s="130">
        <f>ROUND(((SUM(BE125:BE153))*I35),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ROUND((SUM(BF125:BF153)),  2)</f>
        <v>0</v>
      </c>
      <c r="G36" s="35"/>
      <c r="H36" s="35"/>
      <c r="I36" s="131">
        <v>0.12</v>
      </c>
      <c r="J36" s="130">
        <f>ROUND(((SUM(BF125:BF153))*I36),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ROUND((SUM(BG125:BG153)),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ROUND((SUM(BH125:BH153)),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ROUND((SUM(BI125:BI153)),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D1.01.4b - Chlazení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J125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2550</v>
      </c>
      <c r="E99" s="157"/>
      <c r="F99" s="157"/>
      <c r="G99" s="157"/>
      <c r="H99" s="157"/>
      <c r="I99" s="157"/>
      <c r="J99" s="158">
        <f>J126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2551</v>
      </c>
      <c r="E100" s="157"/>
      <c r="F100" s="157"/>
      <c r="G100" s="157"/>
      <c r="H100" s="157"/>
      <c r="I100" s="157"/>
      <c r="J100" s="158">
        <f>J129</f>
        <v>0</v>
      </c>
      <c r="K100" s="155"/>
      <c r="L100" s="159"/>
    </row>
    <row r="101" spans="1:47" s="9" customFormat="1" ht="24.95" customHeight="1">
      <c r="B101" s="154"/>
      <c r="C101" s="155"/>
      <c r="D101" s="156" t="s">
        <v>2552</v>
      </c>
      <c r="E101" s="157"/>
      <c r="F101" s="157"/>
      <c r="G101" s="157"/>
      <c r="H101" s="157"/>
      <c r="I101" s="157"/>
      <c r="J101" s="158">
        <f>J136</f>
        <v>0</v>
      </c>
      <c r="K101" s="155"/>
      <c r="L101" s="159"/>
    </row>
    <row r="102" spans="1:47" s="9" customFormat="1" ht="24.95" customHeight="1">
      <c r="B102" s="154"/>
      <c r="C102" s="155"/>
      <c r="D102" s="156" t="s">
        <v>2511</v>
      </c>
      <c r="E102" s="157"/>
      <c r="F102" s="157"/>
      <c r="G102" s="157"/>
      <c r="H102" s="157"/>
      <c r="I102" s="157"/>
      <c r="J102" s="158">
        <f>J139</f>
        <v>0</v>
      </c>
      <c r="K102" s="155"/>
      <c r="L102" s="159"/>
    </row>
    <row r="103" spans="1:47" s="9" customFormat="1" ht="24.95" customHeight="1">
      <c r="B103" s="154"/>
      <c r="C103" s="155"/>
      <c r="D103" s="156" t="s">
        <v>2512</v>
      </c>
      <c r="E103" s="157"/>
      <c r="F103" s="157"/>
      <c r="G103" s="157"/>
      <c r="H103" s="157"/>
      <c r="I103" s="157"/>
      <c r="J103" s="158">
        <f>J146</f>
        <v>0</v>
      </c>
      <c r="K103" s="155"/>
      <c r="L103" s="159"/>
    </row>
    <row r="104" spans="1:47" s="2" customFormat="1" ht="21.75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52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47" s="2" customFormat="1" ht="6.95" customHeight="1">
      <c r="A105" s="35"/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2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pans="1:47" s="2" customFormat="1" ht="6.95" customHeight="1">
      <c r="A109" s="35"/>
      <c r="B109" s="57"/>
      <c r="C109" s="58"/>
      <c r="D109" s="58"/>
      <c r="E109" s="58"/>
      <c r="F109" s="58"/>
      <c r="G109" s="58"/>
      <c r="H109" s="58"/>
      <c r="I109" s="58"/>
      <c r="J109" s="58"/>
      <c r="K109" s="58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24.95" customHeight="1">
      <c r="A110" s="35"/>
      <c r="B110" s="36"/>
      <c r="C110" s="24" t="s">
        <v>160</v>
      </c>
      <c r="D110" s="37"/>
      <c r="E110" s="37"/>
      <c r="F110" s="37"/>
      <c r="G110" s="37"/>
      <c r="H110" s="37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2" customFormat="1" ht="6.95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12" customHeight="1">
      <c r="A112" s="35"/>
      <c r="B112" s="36"/>
      <c r="C112" s="30" t="s">
        <v>16</v>
      </c>
      <c r="D112" s="37"/>
      <c r="E112" s="37"/>
      <c r="F112" s="37"/>
      <c r="G112" s="37"/>
      <c r="H112" s="37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6.25" customHeight="1">
      <c r="A113" s="35"/>
      <c r="B113" s="36"/>
      <c r="C113" s="37"/>
      <c r="D113" s="37"/>
      <c r="E113" s="331" t="str">
        <f>E7</f>
        <v>OBJEKT E 1.PP+1.NP ETAPA 1 - stavební úpravy, Krajská zdravotní, a.s. – Nemocnice Děčín - Optimalizace 1.PP</v>
      </c>
      <c r="F113" s="332"/>
      <c r="G113" s="332"/>
      <c r="H113" s="332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1" customFormat="1" ht="12" customHeight="1">
      <c r="B114" s="22"/>
      <c r="C114" s="30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pans="1:65" s="2" customFormat="1" ht="16.5" customHeight="1">
      <c r="A115" s="35"/>
      <c r="B115" s="36"/>
      <c r="C115" s="37"/>
      <c r="D115" s="37"/>
      <c r="E115" s="331" t="s">
        <v>126</v>
      </c>
      <c r="F115" s="333"/>
      <c r="G115" s="333"/>
      <c r="H115" s="333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2" customHeight="1">
      <c r="A116" s="35"/>
      <c r="B116" s="36"/>
      <c r="C116" s="30" t="s">
        <v>127</v>
      </c>
      <c r="D116" s="37"/>
      <c r="E116" s="37"/>
      <c r="F116" s="37"/>
      <c r="G116" s="37"/>
      <c r="H116" s="37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16.5" customHeight="1">
      <c r="A117" s="35"/>
      <c r="B117" s="36"/>
      <c r="C117" s="37"/>
      <c r="D117" s="37"/>
      <c r="E117" s="284" t="str">
        <f>E11</f>
        <v>D1.01.4b - Chlazení</v>
      </c>
      <c r="F117" s="333"/>
      <c r="G117" s="333"/>
      <c r="H117" s="333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6.95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2" customHeight="1">
      <c r="A119" s="35"/>
      <c r="B119" s="36"/>
      <c r="C119" s="30" t="s">
        <v>20</v>
      </c>
      <c r="D119" s="37"/>
      <c r="E119" s="37"/>
      <c r="F119" s="28" t="str">
        <f>F14</f>
        <v>Děčín</v>
      </c>
      <c r="G119" s="37"/>
      <c r="H119" s="37"/>
      <c r="I119" s="30" t="s">
        <v>22</v>
      </c>
      <c r="J119" s="67" t="str">
        <f>IF(J14="","",J14)</f>
        <v>24. 6. 2025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6.95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25.7" customHeight="1">
      <c r="A121" s="35"/>
      <c r="B121" s="36"/>
      <c r="C121" s="30" t="s">
        <v>24</v>
      </c>
      <c r="D121" s="37"/>
      <c r="E121" s="37"/>
      <c r="F121" s="28" t="str">
        <f>E17</f>
        <v>Krajská zdravotní, a.s., Ústí nad Labem</v>
      </c>
      <c r="G121" s="37"/>
      <c r="H121" s="37"/>
      <c r="I121" s="30" t="s">
        <v>30</v>
      </c>
      <c r="J121" s="33" t="str">
        <f>E23</f>
        <v>PENTA PROJEKT s.r.o., Jihlava</v>
      </c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15.2" customHeight="1">
      <c r="A122" s="35"/>
      <c r="B122" s="36"/>
      <c r="C122" s="30" t="s">
        <v>28</v>
      </c>
      <c r="D122" s="37"/>
      <c r="E122" s="37"/>
      <c r="F122" s="28" t="str">
        <f>IF(E20="","",E20)</f>
        <v>Vyplň údaj</v>
      </c>
      <c r="G122" s="37"/>
      <c r="H122" s="37"/>
      <c r="I122" s="30" t="s">
        <v>32</v>
      </c>
      <c r="J122" s="33" t="str">
        <f>E26</f>
        <v>Ing. Avuk</v>
      </c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0.35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5" s="11" customFormat="1" ht="29.25" customHeight="1">
      <c r="A124" s="165"/>
      <c r="B124" s="166"/>
      <c r="C124" s="167" t="s">
        <v>161</v>
      </c>
      <c r="D124" s="168" t="s">
        <v>61</v>
      </c>
      <c r="E124" s="168" t="s">
        <v>57</v>
      </c>
      <c r="F124" s="168" t="s">
        <v>58</v>
      </c>
      <c r="G124" s="168" t="s">
        <v>162</v>
      </c>
      <c r="H124" s="168" t="s">
        <v>163</v>
      </c>
      <c r="I124" s="168" t="s">
        <v>164</v>
      </c>
      <c r="J124" s="168" t="s">
        <v>131</v>
      </c>
      <c r="K124" s="169" t="s">
        <v>165</v>
      </c>
      <c r="L124" s="170"/>
      <c r="M124" s="76" t="s">
        <v>1</v>
      </c>
      <c r="N124" s="77" t="s">
        <v>40</v>
      </c>
      <c r="O124" s="77" t="s">
        <v>166</v>
      </c>
      <c r="P124" s="77" t="s">
        <v>167</v>
      </c>
      <c r="Q124" s="77" t="s">
        <v>168</v>
      </c>
      <c r="R124" s="77" t="s">
        <v>169</v>
      </c>
      <c r="S124" s="77" t="s">
        <v>170</v>
      </c>
      <c r="T124" s="78" t="s">
        <v>171</v>
      </c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</row>
    <row r="125" spans="1:65" s="2" customFormat="1" ht="22.9" customHeight="1">
      <c r="A125" s="35"/>
      <c r="B125" s="36"/>
      <c r="C125" s="83" t="s">
        <v>172</v>
      </c>
      <c r="D125" s="37"/>
      <c r="E125" s="37"/>
      <c r="F125" s="37"/>
      <c r="G125" s="37"/>
      <c r="H125" s="37"/>
      <c r="I125" s="37"/>
      <c r="J125" s="171">
        <f>BK125</f>
        <v>0</v>
      </c>
      <c r="K125" s="37"/>
      <c r="L125" s="40"/>
      <c r="M125" s="79"/>
      <c r="N125" s="172"/>
      <c r="O125" s="80"/>
      <c r="P125" s="173">
        <f>P126+P129+P136+P139+P146</f>
        <v>0</v>
      </c>
      <c r="Q125" s="80"/>
      <c r="R125" s="173">
        <f>R126+R129+R136+R139+R146</f>
        <v>0</v>
      </c>
      <c r="S125" s="80"/>
      <c r="T125" s="174">
        <f>T126+T129+T136+T139+T146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8" t="s">
        <v>75</v>
      </c>
      <c r="AU125" s="18" t="s">
        <v>133</v>
      </c>
      <c r="BK125" s="175">
        <f>BK126+BK129+BK136+BK139+BK146</f>
        <v>0</v>
      </c>
    </row>
    <row r="126" spans="1:65" s="12" customFormat="1" ht="25.9" customHeight="1">
      <c r="B126" s="176"/>
      <c r="C126" s="177"/>
      <c r="D126" s="178" t="s">
        <v>75</v>
      </c>
      <c r="E126" s="179" t="s">
        <v>83</v>
      </c>
      <c r="F126" s="179" t="s">
        <v>2553</v>
      </c>
      <c r="G126" s="177"/>
      <c r="H126" s="177"/>
      <c r="I126" s="180"/>
      <c r="J126" s="181">
        <f>BK126</f>
        <v>0</v>
      </c>
      <c r="K126" s="177"/>
      <c r="L126" s="182"/>
      <c r="M126" s="183"/>
      <c r="N126" s="184"/>
      <c r="O126" s="184"/>
      <c r="P126" s="185">
        <f>SUM(P127:P128)</f>
        <v>0</v>
      </c>
      <c r="Q126" s="184"/>
      <c r="R126" s="185">
        <f>SUM(R127:R128)</f>
        <v>0</v>
      </c>
      <c r="S126" s="184"/>
      <c r="T126" s="186">
        <f>SUM(T127:T128)</f>
        <v>0</v>
      </c>
      <c r="AR126" s="187" t="s">
        <v>83</v>
      </c>
      <c r="AT126" s="188" t="s">
        <v>75</v>
      </c>
      <c r="AU126" s="188" t="s">
        <v>76</v>
      </c>
      <c r="AY126" s="187" t="s">
        <v>175</v>
      </c>
      <c r="BK126" s="189">
        <f>SUM(BK127:BK128)</f>
        <v>0</v>
      </c>
    </row>
    <row r="127" spans="1:65" s="2" customFormat="1" ht="24.2" customHeight="1">
      <c r="A127" s="35"/>
      <c r="B127" s="36"/>
      <c r="C127" s="192" t="s">
        <v>83</v>
      </c>
      <c r="D127" s="192" t="s">
        <v>178</v>
      </c>
      <c r="E127" s="193" t="s">
        <v>2514</v>
      </c>
      <c r="F127" s="194" t="s">
        <v>2554</v>
      </c>
      <c r="G127" s="195" t="s">
        <v>1527</v>
      </c>
      <c r="H127" s="196">
        <v>2</v>
      </c>
      <c r="I127" s="197"/>
      <c r="J127" s="198">
        <f>ROUND(I127*H127,2)</f>
        <v>0</v>
      </c>
      <c r="K127" s="194" t="s">
        <v>1</v>
      </c>
      <c r="L127" s="40"/>
      <c r="M127" s="199" t="s">
        <v>1</v>
      </c>
      <c r="N127" s="200" t="s">
        <v>41</v>
      </c>
      <c r="O127" s="72"/>
      <c r="P127" s="201">
        <f>O127*H127</f>
        <v>0</v>
      </c>
      <c r="Q127" s="201">
        <v>0</v>
      </c>
      <c r="R127" s="201">
        <f>Q127*H127</f>
        <v>0</v>
      </c>
      <c r="S127" s="201">
        <v>0</v>
      </c>
      <c r="T127" s="20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182</v>
      </c>
      <c r="AT127" s="203" t="s">
        <v>178</v>
      </c>
      <c r="AU127" s="203" t="s">
        <v>83</v>
      </c>
      <c r="AY127" s="18" t="s">
        <v>175</v>
      </c>
      <c r="BE127" s="204">
        <f>IF(N127="základní",J127,0)</f>
        <v>0</v>
      </c>
      <c r="BF127" s="204">
        <f>IF(N127="snížená",J127,0)</f>
        <v>0</v>
      </c>
      <c r="BG127" s="204">
        <f>IF(N127="zákl. přenesená",J127,0)</f>
        <v>0</v>
      </c>
      <c r="BH127" s="204">
        <f>IF(N127="sníž. přenesená",J127,0)</f>
        <v>0</v>
      </c>
      <c r="BI127" s="204">
        <f>IF(N127="nulová",J127,0)</f>
        <v>0</v>
      </c>
      <c r="BJ127" s="18" t="s">
        <v>83</v>
      </c>
      <c r="BK127" s="204">
        <f>ROUND(I127*H127,2)</f>
        <v>0</v>
      </c>
      <c r="BL127" s="18" t="s">
        <v>182</v>
      </c>
      <c r="BM127" s="203" t="s">
        <v>85</v>
      </c>
    </row>
    <row r="128" spans="1:65" s="2" customFormat="1" ht="24.2" customHeight="1">
      <c r="A128" s="35"/>
      <c r="B128" s="36"/>
      <c r="C128" s="192" t="s">
        <v>85</v>
      </c>
      <c r="D128" s="192" t="s">
        <v>178</v>
      </c>
      <c r="E128" s="193" t="s">
        <v>2516</v>
      </c>
      <c r="F128" s="194" t="s">
        <v>2555</v>
      </c>
      <c r="G128" s="195" t="s">
        <v>1527</v>
      </c>
      <c r="H128" s="196">
        <v>4</v>
      </c>
      <c r="I128" s="197"/>
      <c r="J128" s="198">
        <f>ROUND(I128*H128,2)</f>
        <v>0</v>
      </c>
      <c r="K128" s="194" t="s">
        <v>1</v>
      </c>
      <c r="L128" s="40"/>
      <c r="M128" s="199" t="s">
        <v>1</v>
      </c>
      <c r="N128" s="200" t="s">
        <v>41</v>
      </c>
      <c r="O128" s="72"/>
      <c r="P128" s="201">
        <f>O128*H128</f>
        <v>0</v>
      </c>
      <c r="Q128" s="201">
        <v>0</v>
      </c>
      <c r="R128" s="201">
        <f>Q128*H128</f>
        <v>0</v>
      </c>
      <c r="S128" s="201">
        <v>0</v>
      </c>
      <c r="T128" s="20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182</v>
      </c>
      <c r="AT128" s="203" t="s">
        <v>178</v>
      </c>
      <c r="AU128" s="203" t="s">
        <v>83</v>
      </c>
      <c r="AY128" s="18" t="s">
        <v>175</v>
      </c>
      <c r="BE128" s="204">
        <f>IF(N128="základní",J128,0)</f>
        <v>0</v>
      </c>
      <c r="BF128" s="204">
        <f>IF(N128="snížená",J128,0)</f>
        <v>0</v>
      </c>
      <c r="BG128" s="204">
        <f>IF(N128="zákl. přenesená",J128,0)</f>
        <v>0</v>
      </c>
      <c r="BH128" s="204">
        <f>IF(N128="sníž. přenesená",J128,0)</f>
        <v>0</v>
      </c>
      <c r="BI128" s="204">
        <f>IF(N128="nulová",J128,0)</f>
        <v>0</v>
      </c>
      <c r="BJ128" s="18" t="s">
        <v>83</v>
      </c>
      <c r="BK128" s="204">
        <f>ROUND(I128*H128,2)</f>
        <v>0</v>
      </c>
      <c r="BL128" s="18" t="s">
        <v>182</v>
      </c>
      <c r="BM128" s="203" t="s">
        <v>182</v>
      </c>
    </row>
    <row r="129" spans="1:65" s="12" customFormat="1" ht="25.9" customHeight="1">
      <c r="B129" s="176"/>
      <c r="C129" s="177"/>
      <c r="D129" s="178" t="s">
        <v>75</v>
      </c>
      <c r="E129" s="179" t="s">
        <v>85</v>
      </c>
      <c r="F129" s="179" t="s">
        <v>2513</v>
      </c>
      <c r="G129" s="177"/>
      <c r="H129" s="177"/>
      <c r="I129" s="180"/>
      <c r="J129" s="181">
        <f>BK129</f>
        <v>0</v>
      </c>
      <c r="K129" s="177"/>
      <c r="L129" s="182"/>
      <c r="M129" s="183"/>
      <c r="N129" s="184"/>
      <c r="O129" s="184"/>
      <c r="P129" s="185">
        <f>SUM(P130:P135)</f>
        <v>0</v>
      </c>
      <c r="Q129" s="184"/>
      <c r="R129" s="185">
        <f>SUM(R130:R135)</f>
        <v>0</v>
      </c>
      <c r="S129" s="184"/>
      <c r="T129" s="186">
        <f>SUM(T130:T135)</f>
        <v>0</v>
      </c>
      <c r="AR129" s="187" t="s">
        <v>83</v>
      </c>
      <c r="AT129" s="188" t="s">
        <v>75</v>
      </c>
      <c r="AU129" s="188" t="s">
        <v>76</v>
      </c>
      <c r="AY129" s="187" t="s">
        <v>175</v>
      </c>
      <c r="BK129" s="189">
        <f>SUM(BK130:BK135)</f>
        <v>0</v>
      </c>
    </row>
    <row r="130" spans="1:65" s="2" customFormat="1" ht="24.2" customHeight="1">
      <c r="A130" s="35"/>
      <c r="B130" s="36"/>
      <c r="C130" s="192" t="s">
        <v>176</v>
      </c>
      <c r="D130" s="192" t="s">
        <v>178</v>
      </c>
      <c r="E130" s="193" t="s">
        <v>2519</v>
      </c>
      <c r="F130" s="194" t="s">
        <v>2515</v>
      </c>
      <c r="G130" s="195" t="s">
        <v>251</v>
      </c>
      <c r="H130" s="196">
        <v>30</v>
      </c>
      <c r="I130" s="197"/>
      <c r="J130" s="198">
        <f t="shared" ref="J130:J135" si="0">ROUND(I130*H130,2)</f>
        <v>0</v>
      </c>
      <c r="K130" s="194" t="s">
        <v>1</v>
      </c>
      <c r="L130" s="40"/>
      <c r="M130" s="199" t="s">
        <v>1</v>
      </c>
      <c r="N130" s="200" t="s">
        <v>41</v>
      </c>
      <c r="O130" s="72"/>
      <c r="P130" s="201">
        <f t="shared" ref="P130:P135" si="1">O130*H130</f>
        <v>0</v>
      </c>
      <c r="Q130" s="201">
        <v>0</v>
      </c>
      <c r="R130" s="201">
        <f t="shared" ref="R130:R135" si="2">Q130*H130</f>
        <v>0</v>
      </c>
      <c r="S130" s="201">
        <v>0</v>
      </c>
      <c r="T130" s="202">
        <f t="shared" ref="T130:T135" si="3"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 t="shared" ref="BE130:BE135" si="4">IF(N130="základní",J130,0)</f>
        <v>0</v>
      </c>
      <c r="BF130" s="204">
        <f t="shared" ref="BF130:BF135" si="5">IF(N130="snížená",J130,0)</f>
        <v>0</v>
      </c>
      <c r="BG130" s="204">
        <f t="shared" ref="BG130:BG135" si="6">IF(N130="zákl. přenesená",J130,0)</f>
        <v>0</v>
      </c>
      <c r="BH130" s="204">
        <f t="shared" ref="BH130:BH135" si="7">IF(N130="sníž. přenesená",J130,0)</f>
        <v>0</v>
      </c>
      <c r="BI130" s="204">
        <f t="shared" ref="BI130:BI135" si="8">IF(N130="nulová",J130,0)</f>
        <v>0</v>
      </c>
      <c r="BJ130" s="18" t="s">
        <v>83</v>
      </c>
      <c r="BK130" s="204">
        <f t="shared" ref="BK130:BK135" si="9">ROUND(I130*H130,2)</f>
        <v>0</v>
      </c>
      <c r="BL130" s="18" t="s">
        <v>182</v>
      </c>
      <c r="BM130" s="203" t="s">
        <v>221</v>
      </c>
    </row>
    <row r="131" spans="1:65" s="2" customFormat="1" ht="24.2" customHeight="1">
      <c r="A131" s="35"/>
      <c r="B131" s="36"/>
      <c r="C131" s="192" t="s">
        <v>182</v>
      </c>
      <c r="D131" s="192" t="s">
        <v>178</v>
      </c>
      <c r="E131" s="193" t="s">
        <v>2556</v>
      </c>
      <c r="F131" s="194" t="s">
        <v>2557</v>
      </c>
      <c r="G131" s="195" t="s">
        <v>251</v>
      </c>
      <c r="H131" s="196">
        <v>25</v>
      </c>
      <c r="I131" s="197"/>
      <c r="J131" s="198">
        <f t="shared" si="0"/>
        <v>0</v>
      </c>
      <c r="K131" s="194" t="s">
        <v>1</v>
      </c>
      <c r="L131" s="40"/>
      <c r="M131" s="199" t="s">
        <v>1</v>
      </c>
      <c r="N131" s="200" t="s">
        <v>41</v>
      </c>
      <c r="O131" s="72"/>
      <c r="P131" s="201">
        <f t="shared" si="1"/>
        <v>0</v>
      </c>
      <c r="Q131" s="201">
        <v>0</v>
      </c>
      <c r="R131" s="201">
        <f t="shared" si="2"/>
        <v>0</v>
      </c>
      <c r="S131" s="201">
        <v>0</v>
      </c>
      <c r="T131" s="202">
        <f t="shared" si="3"/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03" t="s">
        <v>182</v>
      </c>
      <c r="AT131" s="203" t="s">
        <v>178</v>
      </c>
      <c r="AU131" s="203" t="s">
        <v>83</v>
      </c>
      <c r="AY131" s="18" t="s">
        <v>175</v>
      </c>
      <c r="BE131" s="204">
        <f t="shared" si="4"/>
        <v>0</v>
      </c>
      <c r="BF131" s="204">
        <f t="shared" si="5"/>
        <v>0</v>
      </c>
      <c r="BG131" s="204">
        <f t="shared" si="6"/>
        <v>0</v>
      </c>
      <c r="BH131" s="204">
        <f t="shared" si="7"/>
        <v>0</v>
      </c>
      <c r="BI131" s="204">
        <f t="shared" si="8"/>
        <v>0</v>
      </c>
      <c r="BJ131" s="18" t="s">
        <v>83</v>
      </c>
      <c r="BK131" s="204">
        <f t="shared" si="9"/>
        <v>0</v>
      </c>
      <c r="BL131" s="18" t="s">
        <v>182</v>
      </c>
      <c r="BM131" s="203" t="s">
        <v>239</v>
      </c>
    </row>
    <row r="132" spans="1:65" s="2" customFormat="1" ht="24.2" customHeight="1">
      <c r="A132" s="35"/>
      <c r="B132" s="36"/>
      <c r="C132" s="192" t="s">
        <v>209</v>
      </c>
      <c r="D132" s="192" t="s">
        <v>178</v>
      </c>
      <c r="E132" s="193" t="s">
        <v>2558</v>
      </c>
      <c r="F132" s="194" t="s">
        <v>2559</v>
      </c>
      <c r="G132" s="195" t="s">
        <v>251</v>
      </c>
      <c r="H132" s="196">
        <v>10</v>
      </c>
      <c r="I132" s="197"/>
      <c r="J132" s="198">
        <f t="shared" si="0"/>
        <v>0</v>
      </c>
      <c r="K132" s="194" t="s">
        <v>1</v>
      </c>
      <c r="L132" s="40"/>
      <c r="M132" s="199" t="s">
        <v>1</v>
      </c>
      <c r="N132" s="200" t="s">
        <v>41</v>
      </c>
      <c r="O132" s="72"/>
      <c r="P132" s="201">
        <f t="shared" si="1"/>
        <v>0</v>
      </c>
      <c r="Q132" s="201">
        <v>0</v>
      </c>
      <c r="R132" s="201">
        <f t="shared" si="2"/>
        <v>0</v>
      </c>
      <c r="S132" s="201">
        <v>0</v>
      </c>
      <c r="T132" s="202">
        <f t="shared" si="3"/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03" t="s">
        <v>182</v>
      </c>
      <c r="AT132" s="203" t="s">
        <v>178</v>
      </c>
      <c r="AU132" s="203" t="s">
        <v>83</v>
      </c>
      <c r="AY132" s="18" t="s">
        <v>175</v>
      </c>
      <c r="BE132" s="204">
        <f t="shared" si="4"/>
        <v>0</v>
      </c>
      <c r="BF132" s="204">
        <f t="shared" si="5"/>
        <v>0</v>
      </c>
      <c r="BG132" s="204">
        <f t="shared" si="6"/>
        <v>0</v>
      </c>
      <c r="BH132" s="204">
        <f t="shared" si="7"/>
        <v>0</v>
      </c>
      <c r="BI132" s="204">
        <f t="shared" si="8"/>
        <v>0</v>
      </c>
      <c r="BJ132" s="18" t="s">
        <v>83</v>
      </c>
      <c r="BK132" s="204">
        <f t="shared" si="9"/>
        <v>0</v>
      </c>
      <c r="BL132" s="18" t="s">
        <v>182</v>
      </c>
      <c r="BM132" s="203" t="s">
        <v>258</v>
      </c>
    </row>
    <row r="133" spans="1:65" s="2" customFormat="1" ht="24.2" customHeight="1">
      <c r="A133" s="35"/>
      <c r="B133" s="36"/>
      <c r="C133" s="192" t="s">
        <v>221</v>
      </c>
      <c r="D133" s="192" t="s">
        <v>178</v>
      </c>
      <c r="E133" s="193" t="s">
        <v>2560</v>
      </c>
      <c r="F133" s="194" t="s">
        <v>2561</v>
      </c>
      <c r="G133" s="195" t="s">
        <v>251</v>
      </c>
      <c r="H133" s="196">
        <v>30</v>
      </c>
      <c r="I133" s="197"/>
      <c r="J133" s="198">
        <f t="shared" si="0"/>
        <v>0</v>
      </c>
      <c r="K133" s="194" t="s">
        <v>1</v>
      </c>
      <c r="L133" s="40"/>
      <c r="M133" s="199" t="s">
        <v>1</v>
      </c>
      <c r="N133" s="200" t="s">
        <v>41</v>
      </c>
      <c r="O133" s="72"/>
      <c r="P133" s="201">
        <f t="shared" si="1"/>
        <v>0</v>
      </c>
      <c r="Q133" s="201">
        <v>0</v>
      </c>
      <c r="R133" s="201">
        <f t="shared" si="2"/>
        <v>0</v>
      </c>
      <c r="S133" s="201">
        <v>0</v>
      </c>
      <c r="T133" s="202">
        <f t="shared" si="3"/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182</v>
      </c>
      <c r="AT133" s="203" t="s">
        <v>178</v>
      </c>
      <c r="AU133" s="203" t="s">
        <v>83</v>
      </c>
      <c r="AY133" s="18" t="s">
        <v>175</v>
      </c>
      <c r="BE133" s="204">
        <f t="shared" si="4"/>
        <v>0</v>
      </c>
      <c r="BF133" s="204">
        <f t="shared" si="5"/>
        <v>0</v>
      </c>
      <c r="BG133" s="204">
        <f t="shared" si="6"/>
        <v>0</v>
      </c>
      <c r="BH133" s="204">
        <f t="shared" si="7"/>
        <v>0</v>
      </c>
      <c r="BI133" s="204">
        <f t="shared" si="8"/>
        <v>0</v>
      </c>
      <c r="BJ133" s="18" t="s">
        <v>83</v>
      </c>
      <c r="BK133" s="204">
        <f t="shared" si="9"/>
        <v>0</v>
      </c>
      <c r="BL133" s="18" t="s">
        <v>182</v>
      </c>
      <c r="BM133" s="203" t="s">
        <v>8</v>
      </c>
    </row>
    <row r="134" spans="1:65" s="2" customFormat="1" ht="24.2" customHeight="1">
      <c r="A134" s="35"/>
      <c r="B134" s="36"/>
      <c r="C134" s="192" t="s">
        <v>200</v>
      </c>
      <c r="D134" s="192" t="s">
        <v>178</v>
      </c>
      <c r="E134" s="193" t="s">
        <v>2562</v>
      </c>
      <c r="F134" s="194" t="s">
        <v>2563</v>
      </c>
      <c r="G134" s="195" t="s">
        <v>251</v>
      </c>
      <c r="H134" s="196">
        <v>20</v>
      </c>
      <c r="I134" s="197"/>
      <c r="J134" s="198">
        <f t="shared" si="0"/>
        <v>0</v>
      </c>
      <c r="K134" s="194" t="s">
        <v>1</v>
      </c>
      <c r="L134" s="40"/>
      <c r="M134" s="199" t="s">
        <v>1</v>
      </c>
      <c r="N134" s="200" t="s">
        <v>41</v>
      </c>
      <c r="O134" s="72"/>
      <c r="P134" s="201">
        <f t="shared" si="1"/>
        <v>0</v>
      </c>
      <c r="Q134" s="201">
        <v>0</v>
      </c>
      <c r="R134" s="201">
        <f t="shared" si="2"/>
        <v>0</v>
      </c>
      <c r="S134" s="201">
        <v>0</v>
      </c>
      <c r="T134" s="202">
        <f t="shared" si="3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182</v>
      </c>
      <c r="AT134" s="203" t="s">
        <v>178</v>
      </c>
      <c r="AU134" s="203" t="s">
        <v>83</v>
      </c>
      <c r="AY134" s="18" t="s">
        <v>175</v>
      </c>
      <c r="BE134" s="204">
        <f t="shared" si="4"/>
        <v>0</v>
      </c>
      <c r="BF134" s="204">
        <f t="shared" si="5"/>
        <v>0</v>
      </c>
      <c r="BG134" s="204">
        <f t="shared" si="6"/>
        <v>0</v>
      </c>
      <c r="BH134" s="204">
        <f t="shared" si="7"/>
        <v>0</v>
      </c>
      <c r="BI134" s="204">
        <f t="shared" si="8"/>
        <v>0</v>
      </c>
      <c r="BJ134" s="18" t="s">
        <v>83</v>
      </c>
      <c r="BK134" s="204">
        <f t="shared" si="9"/>
        <v>0</v>
      </c>
      <c r="BL134" s="18" t="s">
        <v>182</v>
      </c>
      <c r="BM134" s="203" t="s">
        <v>298</v>
      </c>
    </row>
    <row r="135" spans="1:65" s="2" customFormat="1" ht="16.5" customHeight="1">
      <c r="A135" s="35"/>
      <c r="B135" s="36"/>
      <c r="C135" s="192" t="s">
        <v>239</v>
      </c>
      <c r="D135" s="192" t="s">
        <v>178</v>
      </c>
      <c r="E135" s="193" t="s">
        <v>2564</v>
      </c>
      <c r="F135" s="194" t="s">
        <v>2565</v>
      </c>
      <c r="G135" s="195" t="s">
        <v>251</v>
      </c>
      <c r="H135" s="196">
        <v>115</v>
      </c>
      <c r="I135" s="197"/>
      <c r="J135" s="198">
        <f t="shared" si="0"/>
        <v>0</v>
      </c>
      <c r="K135" s="194" t="s">
        <v>1</v>
      </c>
      <c r="L135" s="40"/>
      <c r="M135" s="199" t="s">
        <v>1</v>
      </c>
      <c r="N135" s="200" t="s">
        <v>41</v>
      </c>
      <c r="O135" s="72"/>
      <c r="P135" s="201">
        <f t="shared" si="1"/>
        <v>0</v>
      </c>
      <c r="Q135" s="201">
        <v>0</v>
      </c>
      <c r="R135" s="201">
        <f t="shared" si="2"/>
        <v>0</v>
      </c>
      <c r="S135" s="201">
        <v>0</v>
      </c>
      <c r="T135" s="202">
        <f t="shared" si="3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182</v>
      </c>
      <c r="AT135" s="203" t="s">
        <v>178</v>
      </c>
      <c r="AU135" s="203" t="s">
        <v>83</v>
      </c>
      <c r="AY135" s="18" t="s">
        <v>175</v>
      </c>
      <c r="BE135" s="204">
        <f t="shared" si="4"/>
        <v>0</v>
      </c>
      <c r="BF135" s="204">
        <f t="shared" si="5"/>
        <v>0</v>
      </c>
      <c r="BG135" s="204">
        <f t="shared" si="6"/>
        <v>0</v>
      </c>
      <c r="BH135" s="204">
        <f t="shared" si="7"/>
        <v>0</v>
      </c>
      <c r="BI135" s="204">
        <f t="shared" si="8"/>
        <v>0</v>
      </c>
      <c r="BJ135" s="18" t="s">
        <v>83</v>
      </c>
      <c r="BK135" s="204">
        <f t="shared" si="9"/>
        <v>0</v>
      </c>
      <c r="BL135" s="18" t="s">
        <v>182</v>
      </c>
      <c r="BM135" s="203" t="s">
        <v>309</v>
      </c>
    </row>
    <row r="136" spans="1:65" s="12" customFormat="1" ht="25.9" customHeight="1">
      <c r="B136" s="176"/>
      <c r="C136" s="177"/>
      <c r="D136" s="178" t="s">
        <v>75</v>
      </c>
      <c r="E136" s="179" t="s">
        <v>176</v>
      </c>
      <c r="F136" s="179" t="s">
        <v>2518</v>
      </c>
      <c r="G136" s="177"/>
      <c r="H136" s="177"/>
      <c r="I136" s="180"/>
      <c r="J136" s="181">
        <f>BK136</f>
        <v>0</v>
      </c>
      <c r="K136" s="177"/>
      <c r="L136" s="182"/>
      <c r="M136" s="183"/>
      <c r="N136" s="184"/>
      <c r="O136" s="184"/>
      <c r="P136" s="185">
        <f>SUM(P137:P138)</f>
        <v>0</v>
      </c>
      <c r="Q136" s="184"/>
      <c r="R136" s="185">
        <f>SUM(R137:R138)</f>
        <v>0</v>
      </c>
      <c r="S136" s="184"/>
      <c r="T136" s="186">
        <f>SUM(T137:T138)</f>
        <v>0</v>
      </c>
      <c r="AR136" s="187" t="s">
        <v>83</v>
      </c>
      <c r="AT136" s="188" t="s">
        <v>75</v>
      </c>
      <c r="AU136" s="188" t="s">
        <v>76</v>
      </c>
      <c r="AY136" s="187" t="s">
        <v>175</v>
      </c>
      <c r="BK136" s="189">
        <f>SUM(BK137:BK138)</f>
        <v>0</v>
      </c>
    </row>
    <row r="137" spans="1:65" s="2" customFormat="1" ht="24.2" customHeight="1">
      <c r="A137" s="35"/>
      <c r="B137" s="36"/>
      <c r="C137" s="192" t="s">
        <v>195</v>
      </c>
      <c r="D137" s="192" t="s">
        <v>178</v>
      </c>
      <c r="E137" s="193" t="s">
        <v>2522</v>
      </c>
      <c r="F137" s="194" t="s">
        <v>2566</v>
      </c>
      <c r="G137" s="195" t="s">
        <v>1527</v>
      </c>
      <c r="H137" s="196">
        <v>6</v>
      </c>
      <c r="I137" s="197"/>
      <c r="J137" s="198">
        <f>ROUND(I137*H137,2)</f>
        <v>0</v>
      </c>
      <c r="K137" s="194" t="s">
        <v>1</v>
      </c>
      <c r="L137" s="40"/>
      <c r="M137" s="199" t="s">
        <v>1</v>
      </c>
      <c r="N137" s="200" t="s">
        <v>41</v>
      </c>
      <c r="O137" s="72"/>
      <c r="P137" s="201">
        <f>O137*H137</f>
        <v>0</v>
      </c>
      <c r="Q137" s="201">
        <v>0</v>
      </c>
      <c r="R137" s="201">
        <f>Q137*H137</f>
        <v>0</v>
      </c>
      <c r="S137" s="201">
        <v>0</v>
      </c>
      <c r="T137" s="202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03" t="s">
        <v>182</v>
      </c>
      <c r="AT137" s="203" t="s">
        <v>178</v>
      </c>
      <c r="AU137" s="203" t="s">
        <v>83</v>
      </c>
      <c r="AY137" s="18" t="s">
        <v>175</v>
      </c>
      <c r="BE137" s="204">
        <f>IF(N137="základní",J137,0)</f>
        <v>0</v>
      </c>
      <c r="BF137" s="204">
        <f>IF(N137="snížená",J137,0)</f>
        <v>0</v>
      </c>
      <c r="BG137" s="204">
        <f>IF(N137="zákl. přenesená",J137,0)</f>
        <v>0</v>
      </c>
      <c r="BH137" s="204">
        <f>IF(N137="sníž. přenesená",J137,0)</f>
        <v>0</v>
      </c>
      <c r="BI137" s="204">
        <f>IF(N137="nulová",J137,0)</f>
        <v>0</v>
      </c>
      <c r="BJ137" s="18" t="s">
        <v>83</v>
      </c>
      <c r="BK137" s="204">
        <f>ROUND(I137*H137,2)</f>
        <v>0</v>
      </c>
      <c r="BL137" s="18" t="s">
        <v>182</v>
      </c>
      <c r="BM137" s="203" t="s">
        <v>322</v>
      </c>
    </row>
    <row r="138" spans="1:65" s="2" customFormat="1" ht="16.5" customHeight="1">
      <c r="A138" s="35"/>
      <c r="B138" s="36"/>
      <c r="C138" s="192" t="s">
        <v>258</v>
      </c>
      <c r="D138" s="192" t="s">
        <v>178</v>
      </c>
      <c r="E138" s="193" t="s">
        <v>2524</v>
      </c>
      <c r="F138" s="194" t="s">
        <v>2567</v>
      </c>
      <c r="G138" s="195" t="s">
        <v>1527</v>
      </c>
      <c r="H138" s="196">
        <v>2</v>
      </c>
      <c r="I138" s="197"/>
      <c r="J138" s="198">
        <f>ROUND(I138*H138,2)</f>
        <v>0</v>
      </c>
      <c r="K138" s="194" t="s">
        <v>1</v>
      </c>
      <c r="L138" s="40"/>
      <c r="M138" s="199" t="s">
        <v>1</v>
      </c>
      <c r="N138" s="200" t="s">
        <v>41</v>
      </c>
      <c r="O138" s="72"/>
      <c r="P138" s="201">
        <f>O138*H138</f>
        <v>0</v>
      </c>
      <c r="Q138" s="201">
        <v>0</v>
      </c>
      <c r="R138" s="201">
        <f>Q138*H138</f>
        <v>0</v>
      </c>
      <c r="S138" s="201">
        <v>0</v>
      </c>
      <c r="T138" s="202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83</v>
      </c>
      <c r="AY138" s="18" t="s">
        <v>175</v>
      </c>
      <c r="BE138" s="204">
        <f>IF(N138="základní",J138,0)</f>
        <v>0</v>
      </c>
      <c r="BF138" s="204">
        <f>IF(N138="snížená",J138,0)</f>
        <v>0</v>
      </c>
      <c r="BG138" s="204">
        <f>IF(N138="zákl. přenesená",J138,0)</f>
        <v>0</v>
      </c>
      <c r="BH138" s="204">
        <f>IF(N138="sníž. přenesená",J138,0)</f>
        <v>0</v>
      </c>
      <c r="BI138" s="204">
        <f>IF(N138="nulová",J138,0)</f>
        <v>0</v>
      </c>
      <c r="BJ138" s="18" t="s">
        <v>83</v>
      </c>
      <c r="BK138" s="204">
        <f>ROUND(I138*H138,2)</f>
        <v>0</v>
      </c>
      <c r="BL138" s="18" t="s">
        <v>182</v>
      </c>
      <c r="BM138" s="203" t="s">
        <v>335</v>
      </c>
    </row>
    <row r="139" spans="1:65" s="12" customFormat="1" ht="25.9" customHeight="1">
      <c r="B139" s="176"/>
      <c r="C139" s="177"/>
      <c r="D139" s="178" t="s">
        <v>75</v>
      </c>
      <c r="E139" s="179" t="s">
        <v>182</v>
      </c>
      <c r="F139" s="179" t="s">
        <v>2532</v>
      </c>
      <c r="G139" s="177"/>
      <c r="H139" s="177"/>
      <c r="I139" s="180"/>
      <c r="J139" s="181">
        <f>BK139</f>
        <v>0</v>
      </c>
      <c r="K139" s="177"/>
      <c r="L139" s="182"/>
      <c r="M139" s="183"/>
      <c r="N139" s="184"/>
      <c r="O139" s="184"/>
      <c r="P139" s="185">
        <f>SUM(P140:P145)</f>
        <v>0</v>
      </c>
      <c r="Q139" s="184"/>
      <c r="R139" s="185">
        <f>SUM(R140:R145)</f>
        <v>0</v>
      </c>
      <c r="S139" s="184"/>
      <c r="T139" s="186">
        <f>SUM(T140:T145)</f>
        <v>0</v>
      </c>
      <c r="AR139" s="187" t="s">
        <v>83</v>
      </c>
      <c r="AT139" s="188" t="s">
        <v>75</v>
      </c>
      <c r="AU139" s="188" t="s">
        <v>76</v>
      </c>
      <c r="AY139" s="187" t="s">
        <v>175</v>
      </c>
      <c r="BK139" s="189">
        <f>SUM(BK140:BK145)</f>
        <v>0</v>
      </c>
    </row>
    <row r="140" spans="1:65" s="2" customFormat="1" ht="16.5" customHeight="1">
      <c r="A140" s="35"/>
      <c r="B140" s="36"/>
      <c r="C140" s="192" t="s">
        <v>188</v>
      </c>
      <c r="D140" s="192" t="s">
        <v>178</v>
      </c>
      <c r="E140" s="193" t="s">
        <v>2533</v>
      </c>
      <c r="F140" s="194" t="s">
        <v>2568</v>
      </c>
      <c r="G140" s="195" t="s">
        <v>251</v>
      </c>
      <c r="H140" s="196">
        <v>30</v>
      </c>
      <c r="I140" s="197"/>
      <c r="J140" s="198">
        <f t="shared" ref="J140:J145" si="10">ROUND(I140*H140,2)</f>
        <v>0</v>
      </c>
      <c r="K140" s="194" t="s">
        <v>1</v>
      </c>
      <c r="L140" s="40"/>
      <c r="M140" s="199" t="s">
        <v>1</v>
      </c>
      <c r="N140" s="200" t="s">
        <v>41</v>
      </c>
      <c r="O140" s="72"/>
      <c r="P140" s="201">
        <f t="shared" ref="P140:P145" si="11">O140*H140</f>
        <v>0</v>
      </c>
      <c r="Q140" s="201">
        <v>0</v>
      </c>
      <c r="R140" s="201">
        <f t="shared" ref="R140:R145" si="12">Q140*H140</f>
        <v>0</v>
      </c>
      <c r="S140" s="201">
        <v>0</v>
      </c>
      <c r="T140" s="202">
        <f t="shared" ref="T140:T145" si="13"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03" t="s">
        <v>182</v>
      </c>
      <c r="AT140" s="203" t="s">
        <v>178</v>
      </c>
      <c r="AU140" s="203" t="s">
        <v>83</v>
      </c>
      <c r="AY140" s="18" t="s">
        <v>175</v>
      </c>
      <c r="BE140" s="204">
        <f t="shared" ref="BE140:BE145" si="14">IF(N140="základní",J140,0)</f>
        <v>0</v>
      </c>
      <c r="BF140" s="204">
        <f t="shared" ref="BF140:BF145" si="15">IF(N140="snížená",J140,0)</f>
        <v>0</v>
      </c>
      <c r="BG140" s="204">
        <f t="shared" ref="BG140:BG145" si="16">IF(N140="zákl. přenesená",J140,0)</f>
        <v>0</v>
      </c>
      <c r="BH140" s="204">
        <f t="shared" ref="BH140:BH145" si="17">IF(N140="sníž. přenesená",J140,0)</f>
        <v>0</v>
      </c>
      <c r="BI140" s="204">
        <f t="shared" ref="BI140:BI145" si="18">IF(N140="nulová",J140,0)</f>
        <v>0</v>
      </c>
      <c r="BJ140" s="18" t="s">
        <v>83</v>
      </c>
      <c r="BK140" s="204">
        <f t="shared" ref="BK140:BK145" si="19">ROUND(I140*H140,2)</f>
        <v>0</v>
      </c>
      <c r="BL140" s="18" t="s">
        <v>182</v>
      </c>
      <c r="BM140" s="203" t="s">
        <v>348</v>
      </c>
    </row>
    <row r="141" spans="1:65" s="2" customFormat="1" ht="16.5" customHeight="1">
      <c r="A141" s="35"/>
      <c r="B141" s="36"/>
      <c r="C141" s="192" t="s">
        <v>8</v>
      </c>
      <c r="D141" s="192" t="s">
        <v>178</v>
      </c>
      <c r="E141" s="193" t="s">
        <v>2535</v>
      </c>
      <c r="F141" s="194" t="s">
        <v>2569</v>
      </c>
      <c r="G141" s="195" t="s">
        <v>251</v>
      </c>
      <c r="H141" s="196">
        <v>25</v>
      </c>
      <c r="I141" s="197"/>
      <c r="J141" s="198">
        <f t="shared" si="10"/>
        <v>0</v>
      </c>
      <c r="K141" s="194" t="s">
        <v>1</v>
      </c>
      <c r="L141" s="40"/>
      <c r="M141" s="199" t="s">
        <v>1</v>
      </c>
      <c r="N141" s="200" t="s">
        <v>41</v>
      </c>
      <c r="O141" s="72"/>
      <c r="P141" s="201">
        <f t="shared" si="11"/>
        <v>0</v>
      </c>
      <c r="Q141" s="201">
        <v>0</v>
      </c>
      <c r="R141" s="201">
        <f t="shared" si="12"/>
        <v>0</v>
      </c>
      <c r="S141" s="201">
        <v>0</v>
      </c>
      <c r="T141" s="202">
        <f t="shared" si="13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 t="shared" si="14"/>
        <v>0</v>
      </c>
      <c r="BF141" s="204">
        <f t="shared" si="15"/>
        <v>0</v>
      </c>
      <c r="BG141" s="204">
        <f t="shared" si="16"/>
        <v>0</v>
      </c>
      <c r="BH141" s="204">
        <f t="shared" si="17"/>
        <v>0</v>
      </c>
      <c r="BI141" s="204">
        <f t="shared" si="18"/>
        <v>0</v>
      </c>
      <c r="BJ141" s="18" t="s">
        <v>83</v>
      </c>
      <c r="BK141" s="204">
        <f t="shared" si="19"/>
        <v>0</v>
      </c>
      <c r="BL141" s="18" t="s">
        <v>182</v>
      </c>
      <c r="BM141" s="203" t="s">
        <v>413</v>
      </c>
    </row>
    <row r="142" spans="1:65" s="2" customFormat="1" ht="16.5" customHeight="1">
      <c r="A142" s="35"/>
      <c r="B142" s="36"/>
      <c r="C142" s="192" t="s">
        <v>292</v>
      </c>
      <c r="D142" s="192" t="s">
        <v>178</v>
      </c>
      <c r="E142" s="193" t="s">
        <v>2570</v>
      </c>
      <c r="F142" s="194" t="s">
        <v>2571</v>
      </c>
      <c r="G142" s="195" t="s">
        <v>251</v>
      </c>
      <c r="H142" s="196">
        <v>10</v>
      </c>
      <c r="I142" s="197"/>
      <c r="J142" s="198">
        <f t="shared" si="10"/>
        <v>0</v>
      </c>
      <c r="K142" s="194" t="s">
        <v>1</v>
      </c>
      <c r="L142" s="40"/>
      <c r="M142" s="199" t="s">
        <v>1</v>
      </c>
      <c r="N142" s="200" t="s">
        <v>41</v>
      </c>
      <c r="O142" s="72"/>
      <c r="P142" s="201">
        <f t="shared" si="11"/>
        <v>0</v>
      </c>
      <c r="Q142" s="201">
        <v>0</v>
      </c>
      <c r="R142" s="201">
        <f t="shared" si="12"/>
        <v>0</v>
      </c>
      <c r="S142" s="201">
        <v>0</v>
      </c>
      <c r="T142" s="202">
        <f t="shared" si="13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 t="shared" si="14"/>
        <v>0</v>
      </c>
      <c r="BF142" s="204">
        <f t="shared" si="15"/>
        <v>0</v>
      </c>
      <c r="BG142" s="204">
        <f t="shared" si="16"/>
        <v>0</v>
      </c>
      <c r="BH142" s="204">
        <f t="shared" si="17"/>
        <v>0</v>
      </c>
      <c r="BI142" s="204">
        <f t="shared" si="18"/>
        <v>0</v>
      </c>
      <c r="BJ142" s="18" t="s">
        <v>83</v>
      </c>
      <c r="BK142" s="204">
        <f t="shared" si="19"/>
        <v>0</v>
      </c>
      <c r="BL142" s="18" t="s">
        <v>182</v>
      </c>
      <c r="BM142" s="203" t="s">
        <v>449</v>
      </c>
    </row>
    <row r="143" spans="1:65" s="2" customFormat="1" ht="16.5" customHeight="1">
      <c r="A143" s="35"/>
      <c r="B143" s="36"/>
      <c r="C143" s="192" t="s">
        <v>298</v>
      </c>
      <c r="D143" s="192" t="s">
        <v>178</v>
      </c>
      <c r="E143" s="193" t="s">
        <v>2572</v>
      </c>
      <c r="F143" s="194" t="s">
        <v>2573</v>
      </c>
      <c r="G143" s="195" t="s">
        <v>251</v>
      </c>
      <c r="H143" s="196">
        <v>30</v>
      </c>
      <c r="I143" s="197"/>
      <c r="J143" s="198">
        <f t="shared" si="10"/>
        <v>0</v>
      </c>
      <c r="K143" s="194" t="s">
        <v>1</v>
      </c>
      <c r="L143" s="40"/>
      <c r="M143" s="199" t="s">
        <v>1</v>
      </c>
      <c r="N143" s="200" t="s">
        <v>41</v>
      </c>
      <c r="O143" s="72"/>
      <c r="P143" s="201">
        <f t="shared" si="11"/>
        <v>0</v>
      </c>
      <c r="Q143" s="201">
        <v>0</v>
      </c>
      <c r="R143" s="201">
        <f t="shared" si="12"/>
        <v>0</v>
      </c>
      <c r="S143" s="201">
        <v>0</v>
      </c>
      <c r="T143" s="202">
        <f t="shared" si="13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182</v>
      </c>
      <c r="AT143" s="203" t="s">
        <v>178</v>
      </c>
      <c r="AU143" s="203" t="s">
        <v>83</v>
      </c>
      <c r="AY143" s="18" t="s">
        <v>175</v>
      </c>
      <c r="BE143" s="204">
        <f t="shared" si="14"/>
        <v>0</v>
      </c>
      <c r="BF143" s="204">
        <f t="shared" si="15"/>
        <v>0</v>
      </c>
      <c r="BG143" s="204">
        <f t="shared" si="16"/>
        <v>0</v>
      </c>
      <c r="BH143" s="204">
        <f t="shared" si="17"/>
        <v>0</v>
      </c>
      <c r="BI143" s="204">
        <f t="shared" si="18"/>
        <v>0</v>
      </c>
      <c r="BJ143" s="18" t="s">
        <v>83</v>
      </c>
      <c r="BK143" s="204">
        <f t="shared" si="19"/>
        <v>0</v>
      </c>
      <c r="BL143" s="18" t="s">
        <v>182</v>
      </c>
      <c r="BM143" s="203" t="s">
        <v>491</v>
      </c>
    </row>
    <row r="144" spans="1:65" s="2" customFormat="1" ht="16.5" customHeight="1">
      <c r="A144" s="35"/>
      <c r="B144" s="36"/>
      <c r="C144" s="192" t="s">
        <v>303</v>
      </c>
      <c r="D144" s="192" t="s">
        <v>178</v>
      </c>
      <c r="E144" s="193" t="s">
        <v>2574</v>
      </c>
      <c r="F144" s="194" t="s">
        <v>2575</v>
      </c>
      <c r="G144" s="195" t="s">
        <v>251</v>
      </c>
      <c r="H144" s="196">
        <v>20</v>
      </c>
      <c r="I144" s="197"/>
      <c r="J144" s="198">
        <f t="shared" si="10"/>
        <v>0</v>
      </c>
      <c r="K144" s="194" t="s">
        <v>1</v>
      </c>
      <c r="L144" s="40"/>
      <c r="M144" s="199" t="s">
        <v>1</v>
      </c>
      <c r="N144" s="200" t="s">
        <v>41</v>
      </c>
      <c r="O144" s="72"/>
      <c r="P144" s="201">
        <f t="shared" si="11"/>
        <v>0</v>
      </c>
      <c r="Q144" s="201">
        <v>0</v>
      </c>
      <c r="R144" s="201">
        <f t="shared" si="12"/>
        <v>0</v>
      </c>
      <c r="S144" s="201">
        <v>0</v>
      </c>
      <c r="T144" s="202">
        <f t="shared" si="13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03" t="s">
        <v>182</v>
      </c>
      <c r="AT144" s="203" t="s">
        <v>178</v>
      </c>
      <c r="AU144" s="203" t="s">
        <v>83</v>
      </c>
      <c r="AY144" s="18" t="s">
        <v>175</v>
      </c>
      <c r="BE144" s="204">
        <f t="shared" si="14"/>
        <v>0</v>
      </c>
      <c r="BF144" s="204">
        <f t="shared" si="15"/>
        <v>0</v>
      </c>
      <c r="BG144" s="204">
        <f t="shared" si="16"/>
        <v>0</v>
      </c>
      <c r="BH144" s="204">
        <f t="shared" si="17"/>
        <v>0</v>
      </c>
      <c r="BI144" s="204">
        <f t="shared" si="18"/>
        <v>0</v>
      </c>
      <c r="BJ144" s="18" t="s">
        <v>83</v>
      </c>
      <c r="BK144" s="204">
        <f t="shared" si="19"/>
        <v>0</v>
      </c>
      <c r="BL144" s="18" t="s">
        <v>182</v>
      </c>
      <c r="BM144" s="203" t="s">
        <v>508</v>
      </c>
    </row>
    <row r="145" spans="1:65" s="2" customFormat="1" ht="16.5" customHeight="1">
      <c r="A145" s="35"/>
      <c r="B145" s="36"/>
      <c r="C145" s="192" t="s">
        <v>309</v>
      </c>
      <c r="D145" s="192" t="s">
        <v>178</v>
      </c>
      <c r="E145" s="193" t="s">
        <v>2576</v>
      </c>
      <c r="F145" s="194" t="s">
        <v>2577</v>
      </c>
      <c r="G145" s="195" t="s">
        <v>2578</v>
      </c>
      <c r="H145" s="196">
        <v>1</v>
      </c>
      <c r="I145" s="197"/>
      <c r="J145" s="198">
        <f t="shared" si="10"/>
        <v>0</v>
      </c>
      <c r="K145" s="194" t="s">
        <v>1</v>
      </c>
      <c r="L145" s="40"/>
      <c r="M145" s="199" t="s">
        <v>1</v>
      </c>
      <c r="N145" s="200" t="s">
        <v>41</v>
      </c>
      <c r="O145" s="72"/>
      <c r="P145" s="201">
        <f t="shared" si="11"/>
        <v>0</v>
      </c>
      <c r="Q145" s="201">
        <v>0</v>
      </c>
      <c r="R145" s="201">
        <f t="shared" si="12"/>
        <v>0</v>
      </c>
      <c r="S145" s="201">
        <v>0</v>
      </c>
      <c r="T145" s="202">
        <f t="shared" si="13"/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182</v>
      </c>
      <c r="AT145" s="203" t="s">
        <v>178</v>
      </c>
      <c r="AU145" s="203" t="s">
        <v>83</v>
      </c>
      <c r="AY145" s="18" t="s">
        <v>175</v>
      </c>
      <c r="BE145" s="204">
        <f t="shared" si="14"/>
        <v>0</v>
      </c>
      <c r="BF145" s="204">
        <f t="shared" si="15"/>
        <v>0</v>
      </c>
      <c r="BG145" s="204">
        <f t="shared" si="16"/>
        <v>0</v>
      </c>
      <c r="BH145" s="204">
        <f t="shared" si="17"/>
        <v>0</v>
      </c>
      <c r="BI145" s="204">
        <f t="shared" si="18"/>
        <v>0</v>
      </c>
      <c r="BJ145" s="18" t="s">
        <v>83</v>
      </c>
      <c r="BK145" s="204">
        <f t="shared" si="19"/>
        <v>0</v>
      </c>
      <c r="BL145" s="18" t="s">
        <v>182</v>
      </c>
      <c r="BM145" s="203" t="s">
        <v>532</v>
      </c>
    </row>
    <row r="146" spans="1:65" s="12" customFormat="1" ht="25.9" customHeight="1">
      <c r="B146" s="176"/>
      <c r="C146" s="177"/>
      <c r="D146" s="178" t="s">
        <v>75</v>
      </c>
      <c r="E146" s="179" t="s">
        <v>209</v>
      </c>
      <c r="F146" s="179" t="s">
        <v>2537</v>
      </c>
      <c r="G146" s="177"/>
      <c r="H146" s="177"/>
      <c r="I146" s="180"/>
      <c r="J146" s="181">
        <f>BK146</f>
        <v>0</v>
      </c>
      <c r="K146" s="177"/>
      <c r="L146" s="182"/>
      <c r="M146" s="183"/>
      <c r="N146" s="184"/>
      <c r="O146" s="184"/>
      <c r="P146" s="185">
        <f>SUM(P147:P153)</f>
        <v>0</v>
      </c>
      <c r="Q146" s="184"/>
      <c r="R146" s="185">
        <f>SUM(R147:R153)</f>
        <v>0</v>
      </c>
      <c r="S146" s="184"/>
      <c r="T146" s="186">
        <f>SUM(T147:T153)</f>
        <v>0</v>
      </c>
      <c r="AR146" s="187" t="s">
        <v>83</v>
      </c>
      <c r="AT146" s="188" t="s">
        <v>75</v>
      </c>
      <c r="AU146" s="188" t="s">
        <v>76</v>
      </c>
      <c r="AY146" s="187" t="s">
        <v>175</v>
      </c>
      <c r="BK146" s="189">
        <f>SUM(BK147:BK153)</f>
        <v>0</v>
      </c>
    </row>
    <row r="147" spans="1:65" s="2" customFormat="1" ht="16.5" customHeight="1">
      <c r="A147" s="35"/>
      <c r="B147" s="36"/>
      <c r="C147" s="192" t="s">
        <v>314</v>
      </c>
      <c r="D147" s="192" t="s">
        <v>178</v>
      </c>
      <c r="E147" s="193" t="s">
        <v>2538</v>
      </c>
      <c r="F147" s="194" t="s">
        <v>2539</v>
      </c>
      <c r="G147" s="195" t="s">
        <v>2540</v>
      </c>
      <c r="H147" s="196">
        <v>10</v>
      </c>
      <c r="I147" s="197"/>
      <c r="J147" s="198">
        <f t="shared" ref="J147:J153" si="20">ROUND(I147*H147,2)</f>
        <v>0</v>
      </c>
      <c r="K147" s="194" t="s">
        <v>1</v>
      </c>
      <c r="L147" s="40"/>
      <c r="M147" s="199" t="s">
        <v>1</v>
      </c>
      <c r="N147" s="200" t="s">
        <v>41</v>
      </c>
      <c r="O147" s="72"/>
      <c r="P147" s="201">
        <f t="shared" ref="P147:P153" si="21">O147*H147</f>
        <v>0</v>
      </c>
      <c r="Q147" s="201">
        <v>0</v>
      </c>
      <c r="R147" s="201">
        <f t="shared" ref="R147:R153" si="22">Q147*H147</f>
        <v>0</v>
      </c>
      <c r="S147" s="201">
        <v>0</v>
      </c>
      <c r="T147" s="202">
        <f t="shared" ref="T147:T153" si="23"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83</v>
      </c>
      <c r="AY147" s="18" t="s">
        <v>175</v>
      </c>
      <c r="BE147" s="204">
        <f t="shared" ref="BE147:BE153" si="24">IF(N147="základní",J147,0)</f>
        <v>0</v>
      </c>
      <c r="BF147" s="204">
        <f t="shared" ref="BF147:BF153" si="25">IF(N147="snížená",J147,0)</f>
        <v>0</v>
      </c>
      <c r="BG147" s="204">
        <f t="shared" ref="BG147:BG153" si="26">IF(N147="zákl. přenesená",J147,0)</f>
        <v>0</v>
      </c>
      <c r="BH147" s="204">
        <f t="shared" ref="BH147:BH153" si="27">IF(N147="sníž. přenesená",J147,0)</f>
        <v>0</v>
      </c>
      <c r="BI147" s="204">
        <f t="shared" ref="BI147:BI153" si="28">IF(N147="nulová",J147,0)</f>
        <v>0</v>
      </c>
      <c r="BJ147" s="18" t="s">
        <v>83</v>
      </c>
      <c r="BK147" s="204">
        <f t="shared" ref="BK147:BK153" si="29">ROUND(I147*H147,2)</f>
        <v>0</v>
      </c>
      <c r="BL147" s="18" t="s">
        <v>182</v>
      </c>
      <c r="BM147" s="203" t="s">
        <v>545</v>
      </c>
    </row>
    <row r="148" spans="1:65" s="2" customFormat="1" ht="16.5" customHeight="1">
      <c r="A148" s="35"/>
      <c r="B148" s="36"/>
      <c r="C148" s="192" t="s">
        <v>322</v>
      </c>
      <c r="D148" s="192" t="s">
        <v>178</v>
      </c>
      <c r="E148" s="193" t="s">
        <v>2541</v>
      </c>
      <c r="F148" s="194" t="s">
        <v>2579</v>
      </c>
      <c r="G148" s="195" t="s">
        <v>1527</v>
      </c>
      <c r="H148" s="196">
        <v>1</v>
      </c>
      <c r="I148" s="197"/>
      <c r="J148" s="198">
        <f t="shared" si="20"/>
        <v>0</v>
      </c>
      <c r="K148" s="194" t="s">
        <v>1</v>
      </c>
      <c r="L148" s="40"/>
      <c r="M148" s="199" t="s">
        <v>1</v>
      </c>
      <c r="N148" s="200" t="s">
        <v>41</v>
      </c>
      <c r="O148" s="72"/>
      <c r="P148" s="201">
        <f t="shared" si="21"/>
        <v>0</v>
      </c>
      <c r="Q148" s="201">
        <v>0</v>
      </c>
      <c r="R148" s="201">
        <f t="shared" si="22"/>
        <v>0</v>
      </c>
      <c r="S148" s="201">
        <v>0</v>
      </c>
      <c r="T148" s="202">
        <f t="shared" si="23"/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83</v>
      </c>
      <c r="AY148" s="18" t="s">
        <v>175</v>
      </c>
      <c r="BE148" s="204">
        <f t="shared" si="24"/>
        <v>0</v>
      </c>
      <c r="BF148" s="204">
        <f t="shared" si="25"/>
        <v>0</v>
      </c>
      <c r="BG148" s="204">
        <f t="shared" si="26"/>
        <v>0</v>
      </c>
      <c r="BH148" s="204">
        <f t="shared" si="27"/>
        <v>0</v>
      </c>
      <c r="BI148" s="204">
        <f t="shared" si="28"/>
        <v>0</v>
      </c>
      <c r="BJ148" s="18" t="s">
        <v>83</v>
      </c>
      <c r="BK148" s="204">
        <f t="shared" si="29"/>
        <v>0</v>
      </c>
      <c r="BL148" s="18" t="s">
        <v>182</v>
      </c>
      <c r="BM148" s="203" t="s">
        <v>556</v>
      </c>
    </row>
    <row r="149" spans="1:65" s="2" customFormat="1" ht="16.5" customHeight="1">
      <c r="A149" s="35"/>
      <c r="B149" s="36"/>
      <c r="C149" s="192" t="s">
        <v>329</v>
      </c>
      <c r="D149" s="192" t="s">
        <v>178</v>
      </c>
      <c r="E149" s="193" t="s">
        <v>2543</v>
      </c>
      <c r="F149" s="194" t="s">
        <v>2580</v>
      </c>
      <c r="G149" s="195" t="s">
        <v>1527</v>
      </c>
      <c r="H149" s="196">
        <v>1</v>
      </c>
      <c r="I149" s="197"/>
      <c r="J149" s="198">
        <f t="shared" si="20"/>
        <v>0</v>
      </c>
      <c r="K149" s="194" t="s">
        <v>1</v>
      </c>
      <c r="L149" s="40"/>
      <c r="M149" s="199" t="s">
        <v>1</v>
      </c>
      <c r="N149" s="200" t="s">
        <v>41</v>
      </c>
      <c r="O149" s="72"/>
      <c r="P149" s="201">
        <f t="shared" si="21"/>
        <v>0</v>
      </c>
      <c r="Q149" s="201">
        <v>0</v>
      </c>
      <c r="R149" s="201">
        <f t="shared" si="22"/>
        <v>0</v>
      </c>
      <c r="S149" s="201">
        <v>0</v>
      </c>
      <c r="T149" s="202">
        <f t="shared" si="23"/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83</v>
      </c>
      <c r="AY149" s="18" t="s">
        <v>175</v>
      </c>
      <c r="BE149" s="204">
        <f t="shared" si="24"/>
        <v>0</v>
      </c>
      <c r="BF149" s="204">
        <f t="shared" si="25"/>
        <v>0</v>
      </c>
      <c r="BG149" s="204">
        <f t="shared" si="26"/>
        <v>0</v>
      </c>
      <c r="BH149" s="204">
        <f t="shared" si="27"/>
        <v>0</v>
      </c>
      <c r="BI149" s="204">
        <f t="shared" si="28"/>
        <v>0</v>
      </c>
      <c r="BJ149" s="18" t="s">
        <v>83</v>
      </c>
      <c r="BK149" s="204">
        <f t="shared" si="29"/>
        <v>0</v>
      </c>
      <c r="BL149" s="18" t="s">
        <v>182</v>
      </c>
      <c r="BM149" s="203" t="s">
        <v>570</v>
      </c>
    </row>
    <row r="150" spans="1:65" s="2" customFormat="1" ht="16.5" customHeight="1">
      <c r="A150" s="35"/>
      <c r="B150" s="36"/>
      <c r="C150" s="192" t="s">
        <v>335</v>
      </c>
      <c r="D150" s="192" t="s">
        <v>178</v>
      </c>
      <c r="E150" s="193" t="s">
        <v>2545</v>
      </c>
      <c r="F150" s="194" t="s">
        <v>2542</v>
      </c>
      <c r="G150" s="195" t="s">
        <v>2540</v>
      </c>
      <c r="H150" s="196">
        <v>2</v>
      </c>
      <c r="I150" s="197"/>
      <c r="J150" s="198">
        <f t="shared" si="20"/>
        <v>0</v>
      </c>
      <c r="K150" s="194" t="s">
        <v>1</v>
      </c>
      <c r="L150" s="40"/>
      <c r="M150" s="199" t="s">
        <v>1</v>
      </c>
      <c r="N150" s="200" t="s">
        <v>41</v>
      </c>
      <c r="O150" s="72"/>
      <c r="P150" s="201">
        <f t="shared" si="21"/>
        <v>0</v>
      </c>
      <c r="Q150" s="201">
        <v>0</v>
      </c>
      <c r="R150" s="201">
        <f t="shared" si="22"/>
        <v>0</v>
      </c>
      <c r="S150" s="201">
        <v>0</v>
      </c>
      <c r="T150" s="202">
        <f t="shared" si="23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182</v>
      </c>
      <c r="AT150" s="203" t="s">
        <v>178</v>
      </c>
      <c r="AU150" s="203" t="s">
        <v>83</v>
      </c>
      <c r="AY150" s="18" t="s">
        <v>175</v>
      </c>
      <c r="BE150" s="204">
        <f t="shared" si="24"/>
        <v>0</v>
      </c>
      <c r="BF150" s="204">
        <f t="shared" si="25"/>
        <v>0</v>
      </c>
      <c r="BG150" s="204">
        <f t="shared" si="26"/>
        <v>0</v>
      </c>
      <c r="BH150" s="204">
        <f t="shared" si="27"/>
        <v>0</v>
      </c>
      <c r="BI150" s="204">
        <f t="shared" si="28"/>
        <v>0</v>
      </c>
      <c r="BJ150" s="18" t="s">
        <v>83</v>
      </c>
      <c r="BK150" s="204">
        <f t="shared" si="29"/>
        <v>0</v>
      </c>
      <c r="BL150" s="18" t="s">
        <v>182</v>
      </c>
      <c r="BM150" s="203" t="s">
        <v>581</v>
      </c>
    </row>
    <row r="151" spans="1:65" s="2" customFormat="1" ht="16.5" customHeight="1">
      <c r="A151" s="35"/>
      <c r="B151" s="36"/>
      <c r="C151" s="192" t="s">
        <v>7</v>
      </c>
      <c r="D151" s="192" t="s">
        <v>178</v>
      </c>
      <c r="E151" s="193" t="s">
        <v>2547</v>
      </c>
      <c r="F151" s="194" t="s">
        <v>2544</v>
      </c>
      <c r="G151" s="195" t="s">
        <v>2540</v>
      </c>
      <c r="H151" s="196">
        <v>2</v>
      </c>
      <c r="I151" s="197"/>
      <c r="J151" s="198">
        <f t="shared" si="20"/>
        <v>0</v>
      </c>
      <c r="K151" s="194" t="s">
        <v>1</v>
      </c>
      <c r="L151" s="40"/>
      <c r="M151" s="199" t="s">
        <v>1</v>
      </c>
      <c r="N151" s="200" t="s">
        <v>41</v>
      </c>
      <c r="O151" s="72"/>
      <c r="P151" s="201">
        <f t="shared" si="21"/>
        <v>0</v>
      </c>
      <c r="Q151" s="201">
        <v>0</v>
      </c>
      <c r="R151" s="201">
        <f t="shared" si="22"/>
        <v>0</v>
      </c>
      <c r="S151" s="201">
        <v>0</v>
      </c>
      <c r="T151" s="202">
        <f t="shared" si="23"/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03" t="s">
        <v>182</v>
      </c>
      <c r="AT151" s="203" t="s">
        <v>178</v>
      </c>
      <c r="AU151" s="203" t="s">
        <v>83</v>
      </c>
      <c r="AY151" s="18" t="s">
        <v>175</v>
      </c>
      <c r="BE151" s="204">
        <f t="shared" si="24"/>
        <v>0</v>
      </c>
      <c r="BF151" s="204">
        <f t="shared" si="25"/>
        <v>0</v>
      </c>
      <c r="BG151" s="204">
        <f t="shared" si="26"/>
        <v>0</v>
      </c>
      <c r="BH151" s="204">
        <f t="shared" si="27"/>
        <v>0</v>
      </c>
      <c r="BI151" s="204">
        <f t="shared" si="28"/>
        <v>0</v>
      </c>
      <c r="BJ151" s="18" t="s">
        <v>83</v>
      </c>
      <c r="BK151" s="204">
        <f t="shared" si="29"/>
        <v>0</v>
      </c>
      <c r="BL151" s="18" t="s">
        <v>182</v>
      </c>
      <c r="BM151" s="203" t="s">
        <v>592</v>
      </c>
    </row>
    <row r="152" spans="1:65" s="2" customFormat="1" ht="16.5" customHeight="1">
      <c r="A152" s="35"/>
      <c r="B152" s="36"/>
      <c r="C152" s="192" t="s">
        <v>348</v>
      </c>
      <c r="D152" s="192" t="s">
        <v>178</v>
      </c>
      <c r="E152" s="193" t="s">
        <v>2581</v>
      </c>
      <c r="F152" s="194" t="s">
        <v>2546</v>
      </c>
      <c r="G152" s="195" t="s">
        <v>2540</v>
      </c>
      <c r="H152" s="196">
        <v>1</v>
      </c>
      <c r="I152" s="197"/>
      <c r="J152" s="198">
        <f t="shared" si="20"/>
        <v>0</v>
      </c>
      <c r="K152" s="194" t="s">
        <v>1</v>
      </c>
      <c r="L152" s="40"/>
      <c r="M152" s="199" t="s">
        <v>1</v>
      </c>
      <c r="N152" s="200" t="s">
        <v>41</v>
      </c>
      <c r="O152" s="72"/>
      <c r="P152" s="201">
        <f t="shared" si="21"/>
        <v>0</v>
      </c>
      <c r="Q152" s="201">
        <v>0</v>
      </c>
      <c r="R152" s="201">
        <f t="shared" si="22"/>
        <v>0</v>
      </c>
      <c r="S152" s="201">
        <v>0</v>
      </c>
      <c r="T152" s="202">
        <f t="shared" si="23"/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182</v>
      </c>
      <c r="AT152" s="203" t="s">
        <v>178</v>
      </c>
      <c r="AU152" s="203" t="s">
        <v>83</v>
      </c>
      <c r="AY152" s="18" t="s">
        <v>175</v>
      </c>
      <c r="BE152" s="204">
        <f t="shared" si="24"/>
        <v>0</v>
      </c>
      <c r="BF152" s="204">
        <f t="shared" si="25"/>
        <v>0</v>
      </c>
      <c r="BG152" s="204">
        <f t="shared" si="26"/>
        <v>0</v>
      </c>
      <c r="BH152" s="204">
        <f t="shared" si="27"/>
        <v>0</v>
      </c>
      <c r="BI152" s="204">
        <f t="shared" si="28"/>
        <v>0</v>
      </c>
      <c r="BJ152" s="18" t="s">
        <v>83</v>
      </c>
      <c r="BK152" s="204">
        <f t="shared" si="29"/>
        <v>0</v>
      </c>
      <c r="BL152" s="18" t="s">
        <v>182</v>
      </c>
      <c r="BM152" s="203" t="s">
        <v>611</v>
      </c>
    </row>
    <row r="153" spans="1:65" s="2" customFormat="1" ht="16.5" customHeight="1">
      <c r="A153" s="35"/>
      <c r="B153" s="36"/>
      <c r="C153" s="192" t="s">
        <v>370</v>
      </c>
      <c r="D153" s="192" t="s">
        <v>178</v>
      </c>
      <c r="E153" s="193" t="s">
        <v>2582</v>
      </c>
      <c r="F153" s="194" t="s">
        <v>2548</v>
      </c>
      <c r="G153" s="195" t="s">
        <v>233</v>
      </c>
      <c r="H153" s="196">
        <v>0.5</v>
      </c>
      <c r="I153" s="197"/>
      <c r="J153" s="198">
        <f t="shared" si="20"/>
        <v>0</v>
      </c>
      <c r="K153" s="194" t="s">
        <v>1</v>
      </c>
      <c r="L153" s="40"/>
      <c r="M153" s="274" t="s">
        <v>1</v>
      </c>
      <c r="N153" s="275" t="s">
        <v>41</v>
      </c>
      <c r="O153" s="268"/>
      <c r="P153" s="272">
        <f t="shared" si="21"/>
        <v>0</v>
      </c>
      <c r="Q153" s="272">
        <v>0</v>
      </c>
      <c r="R153" s="272">
        <f t="shared" si="22"/>
        <v>0</v>
      </c>
      <c r="S153" s="272">
        <v>0</v>
      </c>
      <c r="T153" s="273">
        <f t="shared" si="23"/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03" t="s">
        <v>182</v>
      </c>
      <c r="AT153" s="203" t="s">
        <v>178</v>
      </c>
      <c r="AU153" s="203" t="s">
        <v>83</v>
      </c>
      <c r="AY153" s="18" t="s">
        <v>175</v>
      </c>
      <c r="BE153" s="204">
        <f t="shared" si="24"/>
        <v>0</v>
      </c>
      <c r="BF153" s="204">
        <f t="shared" si="25"/>
        <v>0</v>
      </c>
      <c r="BG153" s="204">
        <f t="shared" si="26"/>
        <v>0</v>
      </c>
      <c r="BH153" s="204">
        <f t="shared" si="27"/>
        <v>0</v>
      </c>
      <c r="BI153" s="204">
        <f t="shared" si="28"/>
        <v>0</v>
      </c>
      <c r="BJ153" s="18" t="s">
        <v>83</v>
      </c>
      <c r="BK153" s="204">
        <f t="shared" si="29"/>
        <v>0</v>
      </c>
      <c r="BL153" s="18" t="s">
        <v>182</v>
      </c>
      <c r="BM153" s="203" t="s">
        <v>624</v>
      </c>
    </row>
    <row r="154" spans="1:65" s="2" customFormat="1" ht="6.95" customHeight="1">
      <c r="A154" s="35"/>
      <c r="B154" s="55"/>
      <c r="C154" s="56"/>
      <c r="D154" s="56"/>
      <c r="E154" s="56"/>
      <c r="F154" s="56"/>
      <c r="G154" s="56"/>
      <c r="H154" s="56"/>
      <c r="I154" s="56"/>
      <c r="J154" s="56"/>
      <c r="K154" s="56"/>
      <c r="L154" s="40"/>
      <c r="M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</row>
  </sheetData>
  <sheetProtection algorithmName="SHA-512" hashValue="G/J15K6UbsvIivWR2TTL1J7pfjkQXKyYEia3zIolO27coUaktIG78dLp8ud/+1C06ZVqzhupmpL/amLNKc9/kw==" saltValue="IZKoqxnyY7poVQhHO1ZrdCLvMi1PSJif6J000T7gWzqmnEpnH0lrDGgh2LTJZW9jpVaYLzX3ZfjC82LoQiD0fg==" spinCount="100000" sheet="1" objects="1" scenarios="1" formatColumns="0" formatRows="0" autoFilter="0"/>
  <autoFilter ref="C124:K153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9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102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2583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ROUND(J122,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ROUND((SUM(BE122:BE148)),  2)</f>
        <v>0</v>
      </c>
      <c r="G35" s="35"/>
      <c r="H35" s="35"/>
      <c r="I35" s="131">
        <v>0.21</v>
      </c>
      <c r="J35" s="130">
        <f>ROUND(((SUM(BE122:BE148))*I35),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ROUND((SUM(BF122:BF148)),  2)</f>
        <v>0</v>
      </c>
      <c r="G36" s="35"/>
      <c r="H36" s="35"/>
      <c r="I36" s="131">
        <v>0.12</v>
      </c>
      <c r="J36" s="130">
        <f>ROUND(((SUM(BF122:BF148))*I36),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ROUND((SUM(BG122:BG148)),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ROUND((SUM(BH122:BH148)),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ROUND((SUM(BI122:BI148)),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D1.01.4c - Vzduchotechnika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J122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2584</v>
      </c>
      <c r="E99" s="157"/>
      <c r="F99" s="157"/>
      <c r="G99" s="157"/>
      <c r="H99" s="157"/>
      <c r="I99" s="157"/>
      <c r="J99" s="158">
        <f>J123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2585</v>
      </c>
      <c r="E100" s="157"/>
      <c r="F100" s="157"/>
      <c r="G100" s="157"/>
      <c r="H100" s="157"/>
      <c r="I100" s="157"/>
      <c r="J100" s="158">
        <f>J144</f>
        <v>0</v>
      </c>
      <c r="K100" s="155"/>
      <c r="L100" s="159"/>
    </row>
    <row r="101" spans="1:47" s="2" customFormat="1" ht="21.75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52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47" s="2" customFormat="1" ht="6.95" customHeight="1">
      <c r="A102" s="35"/>
      <c r="B102" s="55"/>
      <c r="C102" s="56"/>
      <c r="D102" s="56"/>
      <c r="E102" s="56"/>
      <c r="F102" s="56"/>
      <c r="G102" s="56"/>
      <c r="H102" s="56"/>
      <c r="I102" s="56"/>
      <c r="J102" s="56"/>
      <c r="K102" s="56"/>
      <c r="L102" s="52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pans="1:47" s="2" customFormat="1" ht="6.95" customHeight="1">
      <c r="A106" s="35"/>
      <c r="B106" s="57"/>
      <c r="C106" s="58"/>
      <c r="D106" s="58"/>
      <c r="E106" s="58"/>
      <c r="F106" s="58"/>
      <c r="G106" s="58"/>
      <c r="H106" s="58"/>
      <c r="I106" s="58"/>
      <c r="J106" s="58"/>
      <c r="K106" s="58"/>
      <c r="L106" s="52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47" s="2" customFormat="1" ht="24.95" customHeight="1">
      <c r="A107" s="35"/>
      <c r="B107" s="36"/>
      <c r="C107" s="24" t="s">
        <v>160</v>
      </c>
      <c r="D107" s="37"/>
      <c r="E107" s="37"/>
      <c r="F107" s="37"/>
      <c r="G107" s="37"/>
      <c r="H107" s="37"/>
      <c r="I107" s="37"/>
      <c r="J107" s="37"/>
      <c r="K107" s="37"/>
      <c r="L107" s="52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47" s="2" customFormat="1" ht="6.95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52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47" s="2" customFormat="1" ht="12" customHeight="1">
      <c r="A109" s="35"/>
      <c r="B109" s="36"/>
      <c r="C109" s="30" t="s">
        <v>16</v>
      </c>
      <c r="D109" s="37"/>
      <c r="E109" s="37"/>
      <c r="F109" s="37"/>
      <c r="G109" s="37"/>
      <c r="H109" s="37"/>
      <c r="I109" s="37"/>
      <c r="J109" s="37"/>
      <c r="K109" s="37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26.25" customHeight="1">
      <c r="A110" s="35"/>
      <c r="B110" s="36"/>
      <c r="C110" s="37"/>
      <c r="D110" s="37"/>
      <c r="E110" s="331" t="str">
        <f>E7</f>
        <v>OBJEKT E 1.PP+1.NP ETAPA 1 - stavební úpravy, Krajská zdravotní, a.s. – Nemocnice Děčín - Optimalizace 1.PP</v>
      </c>
      <c r="F110" s="332"/>
      <c r="G110" s="332"/>
      <c r="H110" s="332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1" customFormat="1" ht="12" customHeight="1">
      <c r="B111" s="22"/>
      <c r="C111" s="30" t="s">
        <v>125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pans="1:47" s="2" customFormat="1" ht="16.5" customHeight="1">
      <c r="A112" s="35"/>
      <c r="B112" s="36"/>
      <c r="C112" s="37"/>
      <c r="D112" s="37"/>
      <c r="E112" s="331" t="s">
        <v>126</v>
      </c>
      <c r="F112" s="333"/>
      <c r="G112" s="333"/>
      <c r="H112" s="333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12" customHeight="1">
      <c r="A113" s="35"/>
      <c r="B113" s="36"/>
      <c r="C113" s="30" t="s">
        <v>127</v>
      </c>
      <c r="D113" s="37"/>
      <c r="E113" s="37"/>
      <c r="F113" s="37"/>
      <c r="G113" s="37"/>
      <c r="H113" s="37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16.5" customHeight="1">
      <c r="A114" s="35"/>
      <c r="B114" s="36"/>
      <c r="C114" s="37"/>
      <c r="D114" s="37"/>
      <c r="E114" s="284" t="str">
        <f>E11</f>
        <v>D1.01.4c - Vzduchotechnika</v>
      </c>
      <c r="F114" s="333"/>
      <c r="G114" s="333"/>
      <c r="H114" s="333"/>
      <c r="I114" s="37"/>
      <c r="J114" s="37"/>
      <c r="K114" s="37"/>
      <c r="L114" s="52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6.95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2" customHeight="1">
      <c r="A116" s="35"/>
      <c r="B116" s="36"/>
      <c r="C116" s="30" t="s">
        <v>20</v>
      </c>
      <c r="D116" s="37"/>
      <c r="E116" s="37"/>
      <c r="F116" s="28" t="str">
        <f>F14</f>
        <v>Děčín</v>
      </c>
      <c r="G116" s="37"/>
      <c r="H116" s="37"/>
      <c r="I116" s="30" t="s">
        <v>22</v>
      </c>
      <c r="J116" s="67" t="str">
        <f>IF(J14="","",J14)</f>
        <v>24. 6. 2025</v>
      </c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6.95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25.7" customHeight="1">
      <c r="A118" s="35"/>
      <c r="B118" s="36"/>
      <c r="C118" s="30" t="s">
        <v>24</v>
      </c>
      <c r="D118" s="37"/>
      <c r="E118" s="37"/>
      <c r="F118" s="28" t="str">
        <f>E17</f>
        <v>Krajská zdravotní, a.s., Ústí nad Labem</v>
      </c>
      <c r="G118" s="37"/>
      <c r="H118" s="37"/>
      <c r="I118" s="30" t="s">
        <v>30</v>
      </c>
      <c r="J118" s="33" t="str">
        <f>E23</f>
        <v>PENTA PROJEKT s.r.o., Jihlava</v>
      </c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5.2" customHeight="1">
      <c r="A119" s="35"/>
      <c r="B119" s="36"/>
      <c r="C119" s="30" t="s">
        <v>28</v>
      </c>
      <c r="D119" s="37"/>
      <c r="E119" s="37"/>
      <c r="F119" s="28" t="str">
        <f>IF(E20="","",E20)</f>
        <v>Vyplň údaj</v>
      </c>
      <c r="G119" s="37"/>
      <c r="H119" s="37"/>
      <c r="I119" s="30" t="s">
        <v>32</v>
      </c>
      <c r="J119" s="33" t="str">
        <f>E26</f>
        <v>Ing. Avuk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10.35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11" customFormat="1" ht="29.25" customHeight="1">
      <c r="A121" s="165"/>
      <c r="B121" s="166"/>
      <c r="C121" s="167" t="s">
        <v>161</v>
      </c>
      <c r="D121" s="168" t="s">
        <v>61</v>
      </c>
      <c r="E121" s="168" t="s">
        <v>57</v>
      </c>
      <c r="F121" s="168" t="s">
        <v>58</v>
      </c>
      <c r="G121" s="168" t="s">
        <v>162</v>
      </c>
      <c r="H121" s="168" t="s">
        <v>163</v>
      </c>
      <c r="I121" s="168" t="s">
        <v>164</v>
      </c>
      <c r="J121" s="168" t="s">
        <v>131</v>
      </c>
      <c r="K121" s="169" t="s">
        <v>165</v>
      </c>
      <c r="L121" s="170"/>
      <c r="M121" s="76" t="s">
        <v>1</v>
      </c>
      <c r="N121" s="77" t="s">
        <v>40</v>
      </c>
      <c r="O121" s="77" t="s">
        <v>166</v>
      </c>
      <c r="P121" s="77" t="s">
        <v>167</v>
      </c>
      <c r="Q121" s="77" t="s">
        <v>168</v>
      </c>
      <c r="R121" s="77" t="s">
        <v>169</v>
      </c>
      <c r="S121" s="77" t="s">
        <v>170</v>
      </c>
      <c r="T121" s="78" t="s">
        <v>171</v>
      </c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</row>
    <row r="122" spans="1:65" s="2" customFormat="1" ht="22.9" customHeight="1">
      <c r="A122" s="35"/>
      <c r="B122" s="36"/>
      <c r="C122" s="83" t="s">
        <v>172</v>
      </c>
      <c r="D122" s="37"/>
      <c r="E122" s="37"/>
      <c r="F122" s="37"/>
      <c r="G122" s="37"/>
      <c r="H122" s="37"/>
      <c r="I122" s="37"/>
      <c r="J122" s="171">
        <f>BK122</f>
        <v>0</v>
      </c>
      <c r="K122" s="37"/>
      <c r="L122" s="40"/>
      <c r="M122" s="79"/>
      <c r="N122" s="172"/>
      <c r="O122" s="80"/>
      <c r="P122" s="173">
        <f>P123+P144</f>
        <v>0</v>
      </c>
      <c r="Q122" s="80"/>
      <c r="R122" s="173">
        <f>R123+R144</f>
        <v>0</v>
      </c>
      <c r="S122" s="80"/>
      <c r="T122" s="174">
        <f>T123+T144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8" t="s">
        <v>75</v>
      </c>
      <c r="AU122" s="18" t="s">
        <v>133</v>
      </c>
      <c r="BK122" s="175">
        <f>BK123+BK144</f>
        <v>0</v>
      </c>
    </row>
    <row r="123" spans="1:65" s="12" customFormat="1" ht="25.9" customHeight="1">
      <c r="B123" s="176"/>
      <c r="C123" s="177"/>
      <c r="D123" s="178" t="s">
        <v>75</v>
      </c>
      <c r="E123" s="179" t="s">
        <v>83</v>
      </c>
      <c r="F123" s="179" t="s">
        <v>2586</v>
      </c>
      <c r="G123" s="177"/>
      <c r="H123" s="177"/>
      <c r="I123" s="180"/>
      <c r="J123" s="181">
        <f>BK123</f>
        <v>0</v>
      </c>
      <c r="K123" s="177"/>
      <c r="L123" s="182"/>
      <c r="M123" s="183"/>
      <c r="N123" s="184"/>
      <c r="O123" s="184"/>
      <c r="P123" s="185">
        <f>SUM(P124:P143)</f>
        <v>0</v>
      </c>
      <c r="Q123" s="184"/>
      <c r="R123" s="185">
        <f>SUM(R124:R143)</f>
        <v>0</v>
      </c>
      <c r="S123" s="184"/>
      <c r="T123" s="186">
        <f>SUM(T124:T143)</f>
        <v>0</v>
      </c>
      <c r="AR123" s="187" t="s">
        <v>83</v>
      </c>
      <c r="AT123" s="188" t="s">
        <v>75</v>
      </c>
      <c r="AU123" s="188" t="s">
        <v>76</v>
      </c>
      <c r="AY123" s="187" t="s">
        <v>175</v>
      </c>
      <c r="BK123" s="189">
        <f>SUM(BK124:BK143)</f>
        <v>0</v>
      </c>
    </row>
    <row r="124" spans="1:65" s="2" customFormat="1" ht="66.75" customHeight="1">
      <c r="A124" s="35"/>
      <c r="B124" s="36"/>
      <c r="C124" s="192" t="s">
        <v>76</v>
      </c>
      <c r="D124" s="192" t="s">
        <v>178</v>
      </c>
      <c r="E124" s="193" t="s">
        <v>2514</v>
      </c>
      <c r="F124" s="194" t="s">
        <v>2587</v>
      </c>
      <c r="G124" s="195" t="s">
        <v>1527</v>
      </c>
      <c r="H124" s="196">
        <v>1</v>
      </c>
      <c r="I124" s="197"/>
      <c r="J124" s="198">
        <f t="shared" ref="J124:J143" si="0">ROUND(I124*H124,2)</f>
        <v>0</v>
      </c>
      <c r="K124" s="194" t="s">
        <v>1</v>
      </c>
      <c r="L124" s="40"/>
      <c r="M124" s="199" t="s">
        <v>1</v>
      </c>
      <c r="N124" s="200" t="s">
        <v>41</v>
      </c>
      <c r="O124" s="72"/>
      <c r="P124" s="201">
        <f t="shared" ref="P124:P143" si="1">O124*H124</f>
        <v>0</v>
      </c>
      <c r="Q124" s="201">
        <v>0</v>
      </c>
      <c r="R124" s="201">
        <f t="shared" ref="R124:R143" si="2">Q124*H124</f>
        <v>0</v>
      </c>
      <c r="S124" s="201">
        <v>0</v>
      </c>
      <c r="T124" s="202">
        <f t="shared" ref="T124:T143" si="3"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03" t="s">
        <v>182</v>
      </c>
      <c r="AT124" s="203" t="s">
        <v>178</v>
      </c>
      <c r="AU124" s="203" t="s">
        <v>83</v>
      </c>
      <c r="AY124" s="18" t="s">
        <v>175</v>
      </c>
      <c r="BE124" s="204">
        <f t="shared" ref="BE124:BE143" si="4">IF(N124="základní",J124,0)</f>
        <v>0</v>
      </c>
      <c r="BF124" s="204">
        <f t="shared" ref="BF124:BF143" si="5">IF(N124="snížená",J124,0)</f>
        <v>0</v>
      </c>
      <c r="BG124" s="204">
        <f t="shared" ref="BG124:BG143" si="6">IF(N124="zákl. přenesená",J124,0)</f>
        <v>0</v>
      </c>
      <c r="BH124" s="204">
        <f t="shared" ref="BH124:BH143" si="7">IF(N124="sníž. přenesená",J124,0)</f>
        <v>0</v>
      </c>
      <c r="BI124" s="204">
        <f t="shared" ref="BI124:BI143" si="8">IF(N124="nulová",J124,0)</f>
        <v>0</v>
      </c>
      <c r="BJ124" s="18" t="s">
        <v>83</v>
      </c>
      <c r="BK124" s="204">
        <f t="shared" ref="BK124:BK143" si="9">ROUND(I124*H124,2)</f>
        <v>0</v>
      </c>
      <c r="BL124" s="18" t="s">
        <v>182</v>
      </c>
      <c r="BM124" s="203" t="s">
        <v>85</v>
      </c>
    </row>
    <row r="125" spans="1:65" s="2" customFormat="1" ht="16.5" customHeight="1">
      <c r="A125" s="35"/>
      <c r="B125" s="36"/>
      <c r="C125" s="192" t="s">
        <v>76</v>
      </c>
      <c r="D125" s="192" t="s">
        <v>178</v>
      </c>
      <c r="E125" s="193" t="s">
        <v>2516</v>
      </c>
      <c r="F125" s="194" t="s">
        <v>2588</v>
      </c>
      <c r="G125" s="195" t="s">
        <v>1527</v>
      </c>
      <c r="H125" s="196">
        <v>2</v>
      </c>
      <c r="I125" s="197"/>
      <c r="J125" s="198">
        <f t="shared" si="0"/>
        <v>0</v>
      </c>
      <c r="K125" s="194" t="s">
        <v>1</v>
      </c>
      <c r="L125" s="40"/>
      <c r="M125" s="199" t="s">
        <v>1</v>
      </c>
      <c r="N125" s="200" t="s">
        <v>41</v>
      </c>
      <c r="O125" s="72"/>
      <c r="P125" s="201">
        <f t="shared" si="1"/>
        <v>0</v>
      </c>
      <c r="Q125" s="201">
        <v>0</v>
      </c>
      <c r="R125" s="201">
        <f t="shared" si="2"/>
        <v>0</v>
      </c>
      <c r="S125" s="201">
        <v>0</v>
      </c>
      <c r="T125" s="202">
        <f t="shared" si="3"/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03" t="s">
        <v>182</v>
      </c>
      <c r="AT125" s="203" t="s">
        <v>178</v>
      </c>
      <c r="AU125" s="203" t="s">
        <v>83</v>
      </c>
      <c r="AY125" s="18" t="s">
        <v>175</v>
      </c>
      <c r="BE125" s="204">
        <f t="shared" si="4"/>
        <v>0</v>
      </c>
      <c r="BF125" s="204">
        <f t="shared" si="5"/>
        <v>0</v>
      </c>
      <c r="BG125" s="204">
        <f t="shared" si="6"/>
        <v>0</v>
      </c>
      <c r="BH125" s="204">
        <f t="shared" si="7"/>
        <v>0</v>
      </c>
      <c r="BI125" s="204">
        <f t="shared" si="8"/>
        <v>0</v>
      </c>
      <c r="BJ125" s="18" t="s">
        <v>83</v>
      </c>
      <c r="BK125" s="204">
        <f t="shared" si="9"/>
        <v>0</v>
      </c>
      <c r="BL125" s="18" t="s">
        <v>182</v>
      </c>
      <c r="BM125" s="203" t="s">
        <v>182</v>
      </c>
    </row>
    <row r="126" spans="1:65" s="2" customFormat="1" ht="16.5" customHeight="1">
      <c r="A126" s="35"/>
      <c r="B126" s="36"/>
      <c r="C126" s="192" t="s">
        <v>76</v>
      </c>
      <c r="D126" s="192" t="s">
        <v>178</v>
      </c>
      <c r="E126" s="193" t="s">
        <v>2589</v>
      </c>
      <c r="F126" s="194" t="s">
        <v>2590</v>
      </c>
      <c r="G126" s="195" t="s">
        <v>1527</v>
      </c>
      <c r="H126" s="196">
        <v>2</v>
      </c>
      <c r="I126" s="197"/>
      <c r="J126" s="198">
        <f t="shared" si="0"/>
        <v>0</v>
      </c>
      <c r="K126" s="194" t="s">
        <v>1</v>
      </c>
      <c r="L126" s="40"/>
      <c r="M126" s="199" t="s">
        <v>1</v>
      </c>
      <c r="N126" s="200" t="s">
        <v>41</v>
      </c>
      <c r="O126" s="72"/>
      <c r="P126" s="201">
        <f t="shared" si="1"/>
        <v>0</v>
      </c>
      <c r="Q126" s="201">
        <v>0</v>
      </c>
      <c r="R126" s="201">
        <f t="shared" si="2"/>
        <v>0</v>
      </c>
      <c r="S126" s="201">
        <v>0</v>
      </c>
      <c r="T126" s="202">
        <f t="shared" si="3"/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03" t="s">
        <v>182</v>
      </c>
      <c r="AT126" s="203" t="s">
        <v>178</v>
      </c>
      <c r="AU126" s="203" t="s">
        <v>83</v>
      </c>
      <c r="AY126" s="18" t="s">
        <v>175</v>
      </c>
      <c r="BE126" s="204">
        <f t="shared" si="4"/>
        <v>0</v>
      </c>
      <c r="BF126" s="204">
        <f t="shared" si="5"/>
        <v>0</v>
      </c>
      <c r="BG126" s="204">
        <f t="shared" si="6"/>
        <v>0</v>
      </c>
      <c r="BH126" s="204">
        <f t="shared" si="7"/>
        <v>0</v>
      </c>
      <c r="BI126" s="204">
        <f t="shared" si="8"/>
        <v>0</v>
      </c>
      <c r="BJ126" s="18" t="s">
        <v>83</v>
      </c>
      <c r="BK126" s="204">
        <f t="shared" si="9"/>
        <v>0</v>
      </c>
      <c r="BL126" s="18" t="s">
        <v>182</v>
      </c>
      <c r="BM126" s="203" t="s">
        <v>221</v>
      </c>
    </row>
    <row r="127" spans="1:65" s="2" customFormat="1" ht="16.5" customHeight="1">
      <c r="A127" s="35"/>
      <c r="B127" s="36"/>
      <c r="C127" s="192" t="s">
        <v>76</v>
      </c>
      <c r="D127" s="192" t="s">
        <v>178</v>
      </c>
      <c r="E127" s="193" t="s">
        <v>2591</v>
      </c>
      <c r="F127" s="194" t="s">
        <v>2592</v>
      </c>
      <c r="G127" s="195" t="s">
        <v>1527</v>
      </c>
      <c r="H127" s="196">
        <v>2</v>
      </c>
      <c r="I127" s="197"/>
      <c r="J127" s="198">
        <f t="shared" si="0"/>
        <v>0</v>
      </c>
      <c r="K127" s="194" t="s">
        <v>1</v>
      </c>
      <c r="L127" s="40"/>
      <c r="M127" s="199" t="s">
        <v>1</v>
      </c>
      <c r="N127" s="200" t="s">
        <v>41</v>
      </c>
      <c r="O127" s="72"/>
      <c r="P127" s="201">
        <f t="shared" si="1"/>
        <v>0</v>
      </c>
      <c r="Q127" s="201">
        <v>0</v>
      </c>
      <c r="R127" s="201">
        <f t="shared" si="2"/>
        <v>0</v>
      </c>
      <c r="S127" s="201">
        <v>0</v>
      </c>
      <c r="T127" s="202">
        <f t="shared" si="3"/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182</v>
      </c>
      <c r="AT127" s="203" t="s">
        <v>178</v>
      </c>
      <c r="AU127" s="203" t="s">
        <v>83</v>
      </c>
      <c r="AY127" s="18" t="s">
        <v>175</v>
      </c>
      <c r="BE127" s="204">
        <f t="shared" si="4"/>
        <v>0</v>
      </c>
      <c r="BF127" s="204">
        <f t="shared" si="5"/>
        <v>0</v>
      </c>
      <c r="BG127" s="204">
        <f t="shared" si="6"/>
        <v>0</v>
      </c>
      <c r="BH127" s="204">
        <f t="shared" si="7"/>
        <v>0</v>
      </c>
      <c r="BI127" s="204">
        <f t="shared" si="8"/>
        <v>0</v>
      </c>
      <c r="BJ127" s="18" t="s">
        <v>83</v>
      </c>
      <c r="BK127" s="204">
        <f t="shared" si="9"/>
        <v>0</v>
      </c>
      <c r="BL127" s="18" t="s">
        <v>182</v>
      </c>
      <c r="BM127" s="203" t="s">
        <v>239</v>
      </c>
    </row>
    <row r="128" spans="1:65" s="2" customFormat="1" ht="16.5" customHeight="1">
      <c r="A128" s="35"/>
      <c r="B128" s="36"/>
      <c r="C128" s="192" t="s">
        <v>76</v>
      </c>
      <c r="D128" s="192" t="s">
        <v>178</v>
      </c>
      <c r="E128" s="193" t="s">
        <v>2593</v>
      </c>
      <c r="F128" s="194" t="s">
        <v>2594</v>
      </c>
      <c r="G128" s="195" t="s">
        <v>1527</v>
      </c>
      <c r="H128" s="196">
        <v>2</v>
      </c>
      <c r="I128" s="197"/>
      <c r="J128" s="198">
        <f t="shared" si="0"/>
        <v>0</v>
      </c>
      <c r="K128" s="194" t="s">
        <v>1</v>
      </c>
      <c r="L128" s="40"/>
      <c r="M128" s="199" t="s">
        <v>1</v>
      </c>
      <c r="N128" s="200" t="s">
        <v>41</v>
      </c>
      <c r="O128" s="72"/>
      <c r="P128" s="201">
        <f t="shared" si="1"/>
        <v>0</v>
      </c>
      <c r="Q128" s="201">
        <v>0</v>
      </c>
      <c r="R128" s="201">
        <f t="shared" si="2"/>
        <v>0</v>
      </c>
      <c r="S128" s="201">
        <v>0</v>
      </c>
      <c r="T128" s="202">
        <f t="shared" si="3"/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182</v>
      </c>
      <c r="AT128" s="203" t="s">
        <v>178</v>
      </c>
      <c r="AU128" s="203" t="s">
        <v>83</v>
      </c>
      <c r="AY128" s="18" t="s">
        <v>175</v>
      </c>
      <c r="BE128" s="204">
        <f t="shared" si="4"/>
        <v>0</v>
      </c>
      <c r="BF128" s="204">
        <f t="shared" si="5"/>
        <v>0</v>
      </c>
      <c r="BG128" s="204">
        <f t="shared" si="6"/>
        <v>0</v>
      </c>
      <c r="BH128" s="204">
        <f t="shared" si="7"/>
        <v>0</v>
      </c>
      <c r="BI128" s="204">
        <f t="shared" si="8"/>
        <v>0</v>
      </c>
      <c r="BJ128" s="18" t="s">
        <v>83</v>
      </c>
      <c r="BK128" s="204">
        <f t="shared" si="9"/>
        <v>0</v>
      </c>
      <c r="BL128" s="18" t="s">
        <v>182</v>
      </c>
      <c r="BM128" s="203" t="s">
        <v>258</v>
      </c>
    </row>
    <row r="129" spans="1:65" s="2" customFormat="1" ht="21.75" customHeight="1">
      <c r="A129" s="35"/>
      <c r="B129" s="36"/>
      <c r="C129" s="192" t="s">
        <v>76</v>
      </c>
      <c r="D129" s="192" t="s">
        <v>178</v>
      </c>
      <c r="E129" s="193" t="s">
        <v>2595</v>
      </c>
      <c r="F129" s="194" t="s">
        <v>2596</v>
      </c>
      <c r="G129" s="195" t="s">
        <v>1527</v>
      </c>
      <c r="H129" s="196">
        <v>13</v>
      </c>
      <c r="I129" s="197"/>
      <c r="J129" s="198">
        <f t="shared" si="0"/>
        <v>0</v>
      </c>
      <c r="K129" s="194" t="s">
        <v>1</v>
      </c>
      <c r="L129" s="40"/>
      <c r="M129" s="199" t="s">
        <v>1</v>
      </c>
      <c r="N129" s="200" t="s">
        <v>41</v>
      </c>
      <c r="O129" s="72"/>
      <c r="P129" s="201">
        <f t="shared" si="1"/>
        <v>0</v>
      </c>
      <c r="Q129" s="201">
        <v>0</v>
      </c>
      <c r="R129" s="201">
        <f t="shared" si="2"/>
        <v>0</v>
      </c>
      <c r="S129" s="201">
        <v>0</v>
      </c>
      <c r="T129" s="202">
        <f t="shared" si="3"/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03" t="s">
        <v>182</v>
      </c>
      <c r="AT129" s="203" t="s">
        <v>178</v>
      </c>
      <c r="AU129" s="203" t="s">
        <v>83</v>
      </c>
      <c r="AY129" s="18" t="s">
        <v>175</v>
      </c>
      <c r="BE129" s="204">
        <f t="shared" si="4"/>
        <v>0</v>
      </c>
      <c r="BF129" s="204">
        <f t="shared" si="5"/>
        <v>0</v>
      </c>
      <c r="BG129" s="204">
        <f t="shared" si="6"/>
        <v>0</v>
      </c>
      <c r="BH129" s="204">
        <f t="shared" si="7"/>
        <v>0</v>
      </c>
      <c r="BI129" s="204">
        <f t="shared" si="8"/>
        <v>0</v>
      </c>
      <c r="BJ129" s="18" t="s">
        <v>83</v>
      </c>
      <c r="BK129" s="204">
        <f t="shared" si="9"/>
        <v>0</v>
      </c>
      <c r="BL129" s="18" t="s">
        <v>182</v>
      </c>
      <c r="BM129" s="203" t="s">
        <v>8</v>
      </c>
    </row>
    <row r="130" spans="1:65" s="2" customFormat="1" ht="21.75" customHeight="1">
      <c r="A130" s="35"/>
      <c r="B130" s="36"/>
      <c r="C130" s="192" t="s">
        <v>76</v>
      </c>
      <c r="D130" s="192" t="s">
        <v>178</v>
      </c>
      <c r="E130" s="193" t="s">
        <v>2597</v>
      </c>
      <c r="F130" s="194" t="s">
        <v>2598</v>
      </c>
      <c r="G130" s="195" t="s">
        <v>1527</v>
      </c>
      <c r="H130" s="196">
        <v>4</v>
      </c>
      <c r="I130" s="197"/>
      <c r="J130" s="198">
        <f t="shared" si="0"/>
        <v>0</v>
      </c>
      <c r="K130" s="194" t="s">
        <v>1</v>
      </c>
      <c r="L130" s="40"/>
      <c r="M130" s="199" t="s">
        <v>1</v>
      </c>
      <c r="N130" s="200" t="s">
        <v>41</v>
      </c>
      <c r="O130" s="72"/>
      <c r="P130" s="201">
        <f t="shared" si="1"/>
        <v>0</v>
      </c>
      <c r="Q130" s="201">
        <v>0</v>
      </c>
      <c r="R130" s="201">
        <f t="shared" si="2"/>
        <v>0</v>
      </c>
      <c r="S130" s="201">
        <v>0</v>
      </c>
      <c r="T130" s="202">
        <f t="shared" si="3"/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 t="shared" si="4"/>
        <v>0</v>
      </c>
      <c r="BF130" s="204">
        <f t="shared" si="5"/>
        <v>0</v>
      </c>
      <c r="BG130" s="204">
        <f t="shared" si="6"/>
        <v>0</v>
      </c>
      <c r="BH130" s="204">
        <f t="shared" si="7"/>
        <v>0</v>
      </c>
      <c r="BI130" s="204">
        <f t="shared" si="8"/>
        <v>0</v>
      </c>
      <c r="BJ130" s="18" t="s">
        <v>83</v>
      </c>
      <c r="BK130" s="204">
        <f t="shared" si="9"/>
        <v>0</v>
      </c>
      <c r="BL130" s="18" t="s">
        <v>182</v>
      </c>
      <c r="BM130" s="203" t="s">
        <v>298</v>
      </c>
    </row>
    <row r="131" spans="1:65" s="2" customFormat="1" ht="21.75" customHeight="1">
      <c r="A131" s="35"/>
      <c r="B131" s="36"/>
      <c r="C131" s="192" t="s">
        <v>76</v>
      </c>
      <c r="D131" s="192" t="s">
        <v>178</v>
      </c>
      <c r="E131" s="193" t="s">
        <v>2599</v>
      </c>
      <c r="F131" s="194" t="s">
        <v>2600</v>
      </c>
      <c r="G131" s="195" t="s">
        <v>1527</v>
      </c>
      <c r="H131" s="196">
        <v>2</v>
      </c>
      <c r="I131" s="197"/>
      <c r="J131" s="198">
        <f t="shared" si="0"/>
        <v>0</v>
      </c>
      <c r="K131" s="194" t="s">
        <v>1</v>
      </c>
      <c r="L131" s="40"/>
      <c r="M131" s="199" t="s">
        <v>1</v>
      </c>
      <c r="N131" s="200" t="s">
        <v>41</v>
      </c>
      <c r="O131" s="72"/>
      <c r="P131" s="201">
        <f t="shared" si="1"/>
        <v>0</v>
      </c>
      <c r="Q131" s="201">
        <v>0</v>
      </c>
      <c r="R131" s="201">
        <f t="shared" si="2"/>
        <v>0</v>
      </c>
      <c r="S131" s="201">
        <v>0</v>
      </c>
      <c r="T131" s="202">
        <f t="shared" si="3"/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03" t="s">
        <v>182</v>
      </c>
      <c r="AT131" s="203" t="s">
        <v>178</v>
      </c>
      <c r="AU131" s="203" t="s">
        <v>83</v>
      </c>
      <c r="AY131" s="18" t="s">
        <v>175</v>
      </c>
      <c r="BE131" s="204">
        <f t="shared" si="4"/>
        <v>0</v>
      </c>
      <c r="BF131" s="204">
        <f t="shared" si="5"/>
        <v>0</v>
      </c>
      <c r="BG131" s="204">
        <f t="shared" si="6"/>
        <v>0</v>
      </c>
      <c r="BH131" s="204">
        <f t="shared" si="7"/>
        <v>0</v>
      </c>
      <c r="BI131" s="204">
        <f t="shared" si="8"/>
        <v>0</v>
      </c>
      <c r="BJ131" s="18" t="s">
        <v>83</v>
      </c>
      <c r="BK131" s="204">
        <f t="shared" si="9"/>
        <v>0</v>
      </c>
      <c r="BL131" s="18" t="s">
        <v>182</v>
      </c>
      <c r="BM131" s="203" t="s">
        <v>309</v>
      </c>
    </row>
    <row r="132" spans="1:65" s="2" customFormat="1" ht="33" customHeight="1">
      <c r="A132" s="35"/>
      <c r="B132" s="36"/>
      <c r="C132" s="192" t="s">
        <v>76</v>
      </c>
      <c r="D132" s="192" t="s">
        <v>178</v>
      </c>
      <c r="E132" s="193" t="s">
        <v>2601</v>
      </c>
      <c r="F132" s="194" t="s">
        <v>2602</v>
      </c>
      <c r="G132" s="195" t="s">
        <v>1527</v>
      </c>
      <c r="H132" s="196">
        <v>6</v>
      </c>
      <c r="I132" s="197"/>
      <c r="J132" s="198">
        <f t="shared" si="0"/>
        <v>0</v>
      </c>
      <c r="K132" s="194" t="s">
        <v>1</v>
      </c>
      <c r="L132" s="40"/>
      <c r="M132" s="199" t="s">
        <v>1</v>
      </c>
      <c r="N132" s="200" t="s">
        <v>41</v>
      </c>
      <c r="O132" s="72"/>
      <c r="P132" s="201">
        <f t="shared" si="1"/>
        <v>0</v>
      </c>
      <c r="Q132" s="201">
        <v>0</v>
      </c>
      <c r="R132" s="201">
        <f t="shared" si="2"/>
        <v>0</v>
      </c>
      <c r="S132" s="201">
        <v>0</v>
      </c>
      <c r="T132" s="202">
        <f t="shared" si="3"/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03" t="s">
        <v>182</v>
      </c>
      <c r="AT132" s="203" t="s">
        <v>178</v>
      </c>
      <c r="AU132" s="203" t="s">
        <v>83</v>
      </c>
      <c r="AY132" s="18" t="s">
        <v>175</v>
      </c>
      <c r="BE132" s="204">
        <f t="shared" si="4"/>
        <v>0</v>
      </c>
      <c r="BF132" s="204">
        <f t="shared" si="5"/>
        <v>0</v>
      </c>
      <c r="BG132" s="204">
        <f t="shared" si="6"/>
        <v>0</v>
      </c>
      <c r="BH132" s="204">
        <f t="shared" si="7"/>
        <v>0</v>
      </c>
      <c r="BI132" s="204">
        <f t="shared" si="8"/>
        <v>0</v>
      </c>
      <c r="BJ132" s="18" t="s">
        <v>83</v>
      </c>
      <c r="BK132" s="204">
        <f t="shared" si="9"/>
        <v>0</v>
      </c>
      <c r="BL132" s="18" t="s">
        <v>182</v>
      </c>
      <c r="BM132" s="203" t="s">
        <v>322</v>
      </c>
    </row>
    <row r="133" spans="1:65" s="2" customFormat="1" ht="21.75" customHeight="1">
      <c r="A133" s="35"/>
      <c r="B133" s="36"/>
      <c r="C133" s="192" t="s">
        <v>76</v>
      </c>
      <c r="D133" s="192" t="s">
        <v>178</v>
      </c>
      <c r="E133" s="193" t="s">
        <v>2603</v>
      </c>
      <c r="F133" s="194" t="s">
        <v>2604</v>
      </c>
      <c r="G133" s="195" t="s">
        <v>251</v>
      </c>
      <c r="H133" s="196">
        <v>60</v>
      </c>
      <c r="I133" s="197"/>
      <c r="J133" s="198">
        <f t="shared" si="0"/>
        <v>0</v>
      </c>
      <c r="K133" s="194" t="s">
        <v>1</v>
      </c>
      <c r="L133" s="40"/>
      <c r="M133" s="199" t="s">
        <v>1</v>
      </c>
      <c r="N133" s="200" t="s">
        <v>41</v>
      </c>
      <c r="O133" s="72"/>
      <c r="P133" s="201">
        <f t="shared" si="1"/>
        <v>0</v>
      </c>
      <c r="Q133" s="201">
        <v>0</v>
      </c>
      <c r="R133" s="201">
        <f t="shared" si="2"/>
        <v>0</v>
      </c>
      <c r="S133" s="201">
        <v>0</v>
      </c>
      <c r="T133" s="202">
        <f t="shared" si="3"/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182</v>
      </c>
      <c r="AT133" s="203" t="s">
        <v>178</v>
      </c>
      <c r="AU133" s="203" t="s">
        <v>83</v>
      </c>
      <c r="AY133" s="18" t="s">
        <v>175</v>
      </c>
      <c r="BE133" s="204">
        <f t="shared" si="4"/>
        <v>0</v>
      </c>
      <c r="BF133" s="204">
        <f t="shared" si="5"/>
        <v>0</v>
      </c>
      <c r="BG133" s="204">
        <f t="shared" si="6"/>
        <v>0</v>
      </c>
      <c r="BH133" s="204">
        <f t="shared" si="7"/>
        <v>0</v>
      </c>
      <c r="BI133" s="204">
        <f t="shared" si="8"/>
        <v>0</v>
      </c>
      <c r="BJ133" s="18" t="s">
        <v>83</v>
      </c>
      <c r="BK133" s="204">
        <f t="shared" si="9"/>
        <v>0</v>
      </c>
      <c r="BL133" s="18" t="s">
        <v>182</v>
      </c>
      <c r="BM133" s="203" t="s">
        <v>335</v>
      </c>
    </row>
    <row r="134" spans="1:65" s="2" customFormat="1" ht="21.75" customHeight="1">
      <c r="A134" s="35"/>
      <c r="B134" s="36"/>
      <c r="C134" s="192" t="s">
        <v>76</v>
      </c>
      <c r="D134" s="192" t="s">
        <v>178</v>
      </c>
      <c r="E134" s="193" t="s">
        <v>2605</v>
      </c>
      <c r="F134" s="194" t="s">
        <v>2606</v>
      </c>
      <c r="G134" s="195" t="s">
        <v>251</v>
      </c>
      <c r="H134" s="196">
        <v>15</v>
      </c>
      <c r="I134" s="197"/>
      <c r="J134" s="198">
        <f t="shared" si="0"/>
        <v>0</v>
      </c>
      <c r="K134" s="194" t="s">
        <v>1</v>
      </c>
      <c r="L134" s="40"/>
      <c r="M134" s="199" t="s">
        <v>1</v>
      </c>
      <c r="N134" s="200" t="s">
        <v>41</v>
      </c>
      <c r="O134" s="72"/>
      <c r="P134" s="201">
        <f t="shared" si="1"/>
        <v>0</v>
      </c>
      <c r="Q134" s="201">
        <v>0</v>
      </c>
      <c r="R134" s="201">
        <f t="shared" si="2"/>
        <v>0</v>
      </c>
      <c r="S134" s="201">
        <v>0</v>
      </c>
      <c r="T134" s="202">
        <f t="shared" si="3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182</v>
      </c>
      <c r="AT134" s="203" t="s">
        <v>178</v>
      </c>
      <c r="AU134" s="203" t="s">
        <v>83</v>
      </c>
      <c r="AY134" s="18" t="s">
        <v>175</v>
      </c>
      <c r="BE134" s="204">
        <f t="shared" si="4"/>
        <v>0</v>
      </c>
      <c r="BF134" s="204">
        <f t="shared" si="5"/>
        <v>0</v>
      </c>
      <c r="BG134" s="204">
        <f t="shared" si="6"/>
        <v>0</v>
      </c>
      <c r="BH134" s="204">
        <f t="shared" si="7"/>
        <v>0</v>
      </c>
      <c r="BI134" s="204">
        <f t="shared" si="8"/>
        <v>0</v>
      </c>
      <c r="BJ134" s="18" t="s">
        <v>83</v>
      </c>
      <c r="BK134" s="204">
        <f t="shared" si="9"/>
        <v>0</v>
      </c>
      <c r="BL134" s="18" t="s">
        <v>182</v>
      </c>
      <c r="BM134" s="203" t="s">
        <v>348</v>
      </c>
    </row>
    <row r="135" spans="1:65" s="2" customFormat="1" ht="21.75" customHeight="1">
      <c r="A135" s="35"/>
      <c r="B135" s="36"/>
      <c r="C135" s="192" t="s">
        <v>76</v>
      </c>
      <c r="D135" s="192" t="s">
        <v>178</v>
      </c>
      <c r="E135" s="193" t="s">
        <v>2607</v>
      </c>
      <c r="F135" s="194" t="s">
        <v>2608</v>
      </c>
      <c r="G135" s="195" t="s">
        <v>251</v>
      </c>
      <c r="H135" s="196">
        <v>15</v>
      </c>
      <c r="I135" s="197"/>
      <c r="J135" s="198">
        <f t="shared" si="0"/>
        <v>0</v>
      </c>
      <c r="K135" s="194" t="s">
        <v>1</v>
      </c>
      <c r="L135" s="40"/>
      <c r="M135" s="199" t="s">
        <v>1</v>
      </c>
      <c r="N135" s="200" t="s">
        <v>41</v>
      </c>
      <c r="O135" s="72"/>
      <c r="P135" s="201">
        <f t="shared" si="1"/>
        <v>0</v>
      </c>
      <c r="Q135" s="201">
        <v>0</v>
      </c>
      <c r="R135" s="201">
        <f t="shared" si="2"/>
        <v>0</v>
      </c>
      <c r="S135" s="201">
        <v>0</v>
      </c>
      <c r="T135" s="202">
        <f t="shared" si="3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182</v>
      </c>
      <c r="AT135" s="203" t="s">
        <v>178</v>
      </c>
      <c r="AU135" s="203" t="s">
        <v>83</v>
      </c>
      <c r="AY135" s="18" t="s">
        <v>175</v>
      </c>
      <c r="BE135" s="204">
        <f t="shared" si="4"/>
        <v>0</v>
      </c>
      <c r="BF135" s="204">
        <f t="shared" si="5"/>
        <v>0</v>
      </c>
      <c r="BG135" s="204">
        <f t="shared" si="6"/>
        <v>0</v>
      </c>
      <c r="BH135" s="204">
        <f t="shared" si="7"/>
        <v>0</v>
      </c>
      <c r="BI135" s="204">
        <f t="shared" si="8"/>
        <v>0</v>
      </c>
      <c r="BJ135" s="18" t="s">
        <v>83</v>
      </c>
      <c r="BK135" s="204">
        <f t="shared" si="9"/>
        <v>0</v>
      </c>
      <c r="BL135" s="18" t="s">
        <v>182</v>
      </c>
      <c r="BM135" s="203" t="s">
        <v>413</v>
      </c>
    </row>
    <row r="136" spans="1:65" s="2" customFormat="1" ht="21.75" customHeight="1">
      <c r="A136" s="35"/>
      <c r="B136" s="36"/>
      <c r="C136" s="192" t="s">
        <v>76</v>
      </c>
      <c r="D136" s="192" t="s">
        <v>178</v>
      </c>
      <c r="E136" s="193" t="s">
        <v>2609</v>
      </c>
      <c r="F136" s="194" t="s">
        <v>2610</v>
      </c>
      <c r="G136" s="195" t="s">
        <v>251</v>
      </c>
      <c r="H136" s="196">
        <v>25</v>
      </c>
      <c r="I136" s="197"/>
      <c r="J136" s="198">
        <f t="shared" si="0"/>
        <v>0</v>
      </c>
      <c r="K136" s="194" t="s">
        <v>1</v>
      </c>
      <c r="L136" s="40"/>
      <c r="M136" s="199" t="s">
        <v>1</v>
      </c>
      <c r="N136" s="200" t="s">
        <v>41</v>
      </c>
      <c r="O136" s="72"/>
      <c r="P136" s="201">
        <f t="shared" si="1"/>
        <v>0</v>
      </c>
      <c r="Q136" s="201">
        <v>0</v>
      </c>
      <c r="R136" s="201">
        <f t="shared" si="2"/>
        <v>0</v>
      </c>
      <c r="S136" s="201">
        <v>0</v>
      </c>
      <c r="T136" s="202">
        <f t="shared" si="3"/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03" t="s">
        <v>182</v>
      </c>
      <c r="AT136" s="203" t="s">
        <v>178</v>
      </c>
      <c r="AU136" s="203" t="s">
        <v>83</v>
      </c>
      <c r="AY136" s="18" t="s">
        <v>175</v>
      </c>
      <c r="BE136" s="204">
        <f t="shared" si="4"/>
        <v>0</v>
      </c>
      <c r="BF136" s="204">
        <f t="shared" si="5"/>
        <v>0</v>
      </c>
      <c r="BG136" s="204">
        <f t="shared" si="6"/>
        <v>0</v>
      </c>
      <c r="BH136" s="204">
        <f t="shared" si="7"/>
        <v>0</v>
      </c>
      <c r="BI136" s="204">
        <f t="shared" si="8"/>
        <v>0</v>
      </c>
      <c r="BJ136" s="18" t="s">
        <v>83</v>
      </c>
      <c r="BK136" s="204">
        <f t="shared" si="9"/>
        <v>0</v>
      </c>
      <c r="BL136" s="18" t="s">
        <v>182</v>
      </c>
      <c r="BM136" s="203" t="s">
        <v>449</v>
      </c>
    </row>
    <row r="137" spans="1:65" s="2" customFormat="1" ht="24.2" customHeight="1">
      <c r="A137" s="35"/>
      <c r="B137" s="36"/>
      <c r="C137" s="192" t="s">
        <v>76</v>
      </c>
      <c r="D137" s="192" t="s">
        <v>178</v>
      </c>
      <c r="E137" s="193" t="s">
        <v>2611</v>
      </c>
      <c r="F137" s="194" t="s">
        <v>2612</v>
      </c>
      <c r="G137" s="195" t="s">
        <v>251</v>
      </c>
      <c r="H137" s="196">
        <v>30</v>
      </c>
      <c r="I137" s="197"/>
      <c r="J137" s="198">
        <f t="shared" si="0"/>
        <v>0</v>
      </c>
      <c r="K137" s="194" t="s">
        <v>1</v>
      </c>
      <c r="L137" s="40"/>
      <c r="M137" s="199" t="s">
        <v>1</v>
      </c>
      <c r="N137" s="200" t="s">
        <v>41</v>
      </c>
      <c r="O137" s="72"/>
      <c r="P137" s="201">
        <f t="shared" si="1"/>
        <v>0</v>
      </c>
      <c r="Q137" s="201">
        <v>0</v>
      </c>
      <c r="R137" s="201">
        <f t="shared" si="2"/>
        <v>0</v>
      </c>
      <c r="S137" s="201">
        <v>0</v>
      </c>
      <c r="T137" s="202">
        <f t="shared" si="3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03" t="s">
        <v>182</v>
      </c>
      <c r="AT137" s="203" t="s">
        <v>178</v>
      </c>
      <c r="AU137" s="203" t="s">
        <v>83</v>
      </c>
      <c r="AY137" s="18" t="s">
        <v>175</v>
      </c>
      <c r="BE137" s="204">
        <f t="shared" si="4"/>
        <v>0</v>
      </c>
      <c r="BF137" s="204">
        <f t="shared" si="5"/>
        <v>0</v>
      </c>
      <c r="BG137" s="204">
        <f t="shared" si="6"/>
        <v>0</v>
      </c>
      <c r="BH137" s="204">
        <f t="shared" si="7"/>
        <v>0</v>
      </c>
      <c r="BI137" s="204">
        <f t="shared" si="8"/>
        <v>0</v>
      </c>
      <c r="BJ137" s="18" t="s">
        <v>83</v>
      </c>
      <c r="BK137" s="204">
        <f t="shared" si="9"/>
        <v>0</v>
      </c>
      <c r="BL137" s="18" t="s">
        <v>182</v>
      </c>
      <c r="BM137" s="203" t="s">
        <v>491</v>
      </c>
    </row>
    <row r="138" spans="1:65" s="2" customFormat="1" ht="24.2" customHeight="1">
      <c r="A138" s="35"/>
      <c r="B138" s="36"/>
      <c r="C138" s="192" t="s">
        <v>76</v>
      </c>
      <c r="D138" s="192" t="s">
        <v>178</v>
      </c>
      <c r="E138" s="193" t="s">
        <v>2613</v>
      </c>
      <c r="F138" s="194" t="s">
        <v>2614</v>
      </c>
      <c r="G138" s="195" t="s">
        <v>251</v>
      </c>
      <c r="H138" s="196">
        <v>30</v>
      </c>
      <c r="I138" s="197"/>
      <c r="J138" s="198">
        <f t="shared" si="0"/>
        <v>0</v>
      </c>
      <c r="K138" s="194" t="s">
        <v>1</v>
      </c>
      <c r="L138" s="40"/>
      <c r="M138" s="199" t="s">
        <v>1</v>
      </c>
      <c r="N138" s="200" t="s">
        <v>41</v>
      </c>
      <c r="O138" s="72"/>
      <c r="P138" s="201">
        <f t="shared" si="1"/>
        <v>0</v>
      </c>
      <c r="Q138" s="201">
        <v>0</v>
      </c>
      <c r="R138" s="201">
        <f t="shared" si="2"/>
        <v>0</v>
      </c>
      <c r="S138" s="201">
        <v>0</v>
      </c>
      <c r="T138" s="202">
        <f t="shared" si="3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83</v>
      </c>
      <c r="AY138" s="18" t="s">
        <v>175</v>
      </c>
      <c r="BE138" s="204">
        <f t="shared" si="4"/>
        <v>0</v>
      </c>
      <c r="BF138" s="204">
        <f t="shared" si="5"/>
        <v>0</v>
      </c>
      <c r="BG138" s="204">
        <f t="shared" si="6"/>
        <v>0</v>
      </c>
      <c r="BH138" s="204">
        <f t="shared" si="7"/>
        <v>0</v>
      </c>
      <c r="BI138" s="204">
        <f t="shared" si="8"/>
        <v>0</v>
      </c>
      <c r="BJ138" s="18" t="s">
        <v>83</v>
      </c>
      <c r="BK138" s="204">
        <f t="shared" si="9"/>
        <v>0</v>
      </c>
      <c r="BL138" s="18" t="s">
        <v>182</v>
      </c>
      <c r="BM138" s="203" t="s">
        <v>508</v>
      </c>
    </row>
    <row r="139" spans="1:65" s="2" customFormat="1" ht="16.5" customHeight="1">
      <c r="A139" s="35"/>
      <c r="B139" s="36"/>
      <c r="C139" s="192" t="s">
        <v>76</v>
      </c>
      <c r="D139" s="192" t="s">
        <v>178</v>
      </c>
      <c r="E139" s="193" t="s">
        <v>2615</v>
      </c>
      <c r="F139" s="194" t="s">
        <v>2616</v>
      </c>
      <c r="G139" s="195" t="s">
        <v>1527</v>
      </c>
      <c r="H139" s="196">
        <v>2</v>
      </c>
      <c r="I139" s="197"/>
      <c r="J139" s="198">
        <f t="shared" si="0"/>
        <v>0</v>
      </c>
      <c r="K139" s="194" t="s">
        <v>1</v>
      </c>
      <c r="L139" s="40"/>
      <c r="M139" s="199" t="s">
        <v>1</v>
      </c>
      <c r="N139" s="200" t="s">
        <v>41</v>
      </c>
      <c r="O139" s="72"/>
      <c r="P139" s="201">
        <f t="shared" si="1"/>
        <v>0</v>
      </c>
      <c r="Q139" s="201">
        <v>0</v>
      </c>
      <c r="R139" s="201">
        <f t="shared" si="2"/>
        <v>0</v>
      </c>
      <c r="S139" s="201">
        <v>0</v>
      </c>
      <c r="T139" s="202">
        <f t="shared" si="3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03" t="s">
        <v>182</v>
      </c>
      <c r="AT139" s="203" t="s">
        <v>178</v>
      </c>
      <c r="AU139" s="203" t="s">
        <v>83</v>
      </c>
      <c r="AY139" s="18" t="s">
        <v>175</v>
      </c>
      <c r="BE139" s="204">
        <f t="shared" si="4"/>
        <v>0</v>
      </c>
      <c r="BF139" s="204">
        <f t="shared" si="5"/>
        <v>0</v>
      </c>
      <c r="BG139" s="204">
        <f t="shared" si="6"/>
        <v>0</v>
      </c>
      <c r="BH139" s="204">
        <f t="shared" si="7"/>
        <v>0</v>
      </c>
      <c r="BI139" s="204">
        <f t="shared" si="8"/>
        <v>0</v>
      </c>
      <c r="BJ139" s="18" t="s">
        <v>83</v>
      </c>
      <c r="BK139" s="204">
        <f t="shared" si="9"/>
        <v>0</v>
      </c>
      <c r="BL139" s="18" t="s">
        <v>182</v>
      </c>
      <c r="BM139" s="203" t="s">
        <v>532</v>
      </c>
    </row>
    <row r="140" spans="1:65" s="2" customFormat="1" ht="24.2" customHeight="1">
      <c r="A140" s="35"/>
      <c r="B140" s="36"/>
      <c r="C140" s="192" t="s">
        <v>76</v>
      </c>
      <c r="D140" s="192" t="s">
        <v>178</v>
      </c>
      <c r="E140" s="193" t="s">
        <v>2617</v>
      </c>
      <c r="F140" s="194" t="s">
        <v>2618</v>
      </c>
      <c r="G140" s="195" t="s">
        <v>242</v>
      </c>
      <c r="H140" s="196">
        <v>18</v>
      </c>
      <c r="I140" s="197"/>
      <c r="J140" s="198">
        <f t="shared" si="0"/>
        <v>0</v>
      </c>
      <c r="K140" s="194" t="s">
        <v>1</v>
      </c>
      <c r="L140" s="40"/>
      <c r="M140" s="199" t="s">
        <v>1</v>
      </c>
      <c r="N140" s="200" t="s">
        <v>41</v>
      </c>
      <c r="O140" s="72"/>
      <c r="P140" s="201">
        <f t="shared" si="1"/>
        <v>0</v>
      </c>
      <c r="Q140" s="201">
        <v>0</v>
      </c>
      <c r="R140" s="201">
        <f t="shared" si="2"/>
        <v>0</v>
      </c>
      <c r="S140" s="201">
        <v>0</v>
      </c>
      <c r="T140" s="202">
        <f t="shared" si="3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03" t="s">
        <v>182</v>
      </c>
      <c r="AT140" s="203" t="s">
        <v>178</v>
      </c>
      <c r="AU140" s="203" t="s">
        <v>83</v>
      </c>
      <c r="AY140" s="18" t="s">
        <v>175</v>
      </c>
      <c r="BE140" s="204">
        <f t="shared" si="4"/>
        <v>0</v>
      </c>
      <c r="BF140" s="204">
        <f t="shared" si="5"/>
        <v>0</v>
      </c>
      <c r="BG140" s="204">
        <f t="shared" si="6"/>
        <v>0</v>
      </c>
      <c r="BH140" s="204">
        <f t="shared" si="7"/>
        <v>0</v>
      </c>
      <c r="BI140" s="204">
        <f t="shared" si="8"/>
        <v>0</v>
      </c>
      <c r="BJ140" s="18" t="s">
        <v>83</v>
      </c>
      <c r="BK140" s="204">
        <f t="shared" si="9"/>
        <v>0</v>
      </c>
      <c r="BL140" s="18" t="s">
        <v>182</v>
      </c>
      <c r="BM140" s="203" t="s">
        <v>545</v>
      </c>
    </row>
    <row r="141" spans="1:65" s="2" customFormat="1" ht="16.5" customHeight="1">
      <c r="A141" s="35"/>
      <c r="B141" s="36"/>
      <c r="C141" s="192" t="s">
        <v>76</v>
      </c>
      <c r="D141" s="192" t="s">
        <v>178</v>
      </c>
      <c r="E141" s="193" t="s">
        <v>2619</v>
      </c>
      <c r="F141" s="194" t="s">
        <v>2620</v>
      </c>
      <c r="G141" s="195" t="s">
        <v>242</v>
      </c>
      <c r="H141" s="196">
        <v>4.5</v>
      </c>
      <c r="I141" s="197"/>
      <c r="J141" s="198">
        <f t="shared" si="0"/>
        <v>0</v>
      </c>
      <c r="K141" s="194" t="s">
        <v>1</v>
      </c>
      <c r="L141" s="40"/>
      <c r="M141" s="199" t="s">
        <v>1</v>
      </c>
      <c r="N141" s="200" t="s">
        <v>41</v>
      </c>
      <c r="O141" s="72"/>
      <c r="P141" s="201">
        <f t="shared" si="1"/>
        <v>0</v>
      </c>
      <c r="Q141" s="201">
        <v>0</v>
      </c>
      <c r="R141" s="201">
        <f t="shared" si="2"/>
        <v>0</v>
      </c>
      <c r="S141" s="201">
        <v>0</v>
      </c>
      <c r="T141" s="202">
        <f t="shared" si="3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 t="shared" si="4"/>
        <v>0</v>
      </c>
      <c r="BF141" s="204">
        <f t="shared" si="5"/>
        <v>0</v>
      </c>
      <c r="BG141" s="204">
        <f t="shared" si="6"/>
        <v>0</v>
      </c>
      <c r="BH141" s="204">
        <f t="shared" si="7"/>
        <v>0</v>
      </c>
      <c r="BI141" s="204">
        <f t="shared" si="8"/>
        <v>0</v>
      </c>
      <c r="BJ141" s="18" t="s">
        <v>83</v>
      </c>
      <c r="BK141" s="204">
        <f t="shared" si="9"/>
        <v>0</v>
      </c>
      <c r="BL141" s="18" t="s">
        <v>182</v>
      </c>
      <c r="BM141" s="203" t="s">
        <v>556</v>
      </c>
    </row>
    <row r="142" spans="1:65" s="2" customFormat="1" ht="16.5" customHeight="1">
      <c r="A142" s="35"/>
      <c r="B142" s="36"/>
      <c r="C142" s="192" t="s">
        <v>76</v>
      </c>
      <c r="D142" s="192" t="s">
        <v>178</v>
      </c>
      <c r="E142" s="193" t="s">
        <v>2621</v>
      </c>
      <c r="F142" s="194" t="s">
        <v>2622</v>
      </c>
      <c r="G142" s="195" t="s">
        <v>1527</v>
      </c>
      <c r="H142" s="196">
        <v>15</v>
      </c>
      <c r="I142" s="197"/>
      <c r="J142" s="198">
        <f t="shared" si="0"/>
        <v>0</v>
      </c>
      <c r="K142" s="194" t="s">
        <v>1</v>
      </c>
      <c r="L142" s="40"/>
      <c r="M142" s="199" t="s">
        <v>1</v>
      </c>
      <c r="N142" s="200" t="s">
        <v>41</v>
      </c>
      <c r="O142" s="72"/>
      <c r="P142" s="201">
        <f t="shared" si="1"/>
        <v>0</v>
      </c>
      <c r="Q142" s="201">
        <v>0</v>
      </c>
      <c r="R142" s="201">
        <f t="shared" si="2"/>
        <v>0</v>
      </c>
      <c r="S142" s="201">
        <v>0</v>
      </c>
      <c r="T142" s="202">
        <f t="shared" si="3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 t="shared" si="4"/>
        <v>0</v>
      </c>
      <c r="BF142" s="204">
        <f t="shared" si="5"/>
        <v>0</v>
      </c>
      <c r="BG142" s="204">
        <f t="shared" si="6"/>
        <v>0</v>
      </c>
      <c r="BH142" s="204">
        <f t="shared" si="7"/>
        <v>0</v>
      </c>
      <c r="BI142" s="204">
        <f t="shared" si="8"/>
        <v>0</v>
      </c>
      <c r="BJ142" s="18" t="s">
        <v>83</v>
      </c>
      <c r="BK142" s="204">
        <f t="shared" si="9"/>
        <v>0</v>
      </c>
      <c r="BL142" s="18" t="s">
        <v>182</v>
      </c>
      <c r="BM142" s="203" t="s">
        <v>570</v>
      </c>
    </row>
    <row r="143" spans="1:65" s="2" customFormat="1" ht="16.5" customHeight="1">
      <c r="A143" s="35"/>
      <c r="B143" s="36"/>
      <c r="C143" s="192" t="s">
        <v>76</v>
      </c>
      <c r="D143" s="192" t="s">
        <v>178</v>
      </c>
      <c r="E143" s="193" t="s">
        <v>2623</v>
      </c>
      <c r="F143" s="194" t="s">
        <v>2624</v>
      </c>
      <c r="G143" s="195" t="s">
        <v>654</v>
      </c>
      <c r="H143" s="196">
        <v>30</v>
      </c>
      <c r="I143" s="197"/>
      <c r="J143" s="198">
        <f t="shared" si="0"/>
        <v>0</v>
      </c>
      <c r="K143" s="194" t="s">
        <v>1</v>
      </c>
      <c r="L143" s="40"/>
      <c r="M143" s="199" t="s">
        <v>1</v>
      </c>
      <c r="N143" s="200" t="s">
        <v>41</v>
      </c>
      <c r="O143" s="72"/>
      <c r="P143" s="201">
        <f t="shared" si="1"/>
        <v>0</v>
      </c>
      <c r="Q143" s="201">
        <v>0</v>
      </c>
      <c r="R143" s="201">
        <f t="shared" si="2"/>
        <v>0</v>
      </c>
      <c r="S143" s="201">
        <v>0</v>
      </c>
      <c r="T143" s="202">
        <f t="shared" si="3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182</v>
      </c>
      <c r="AT143" s="203" t="s">
        <v>178</v>
      </c>
      <c r="AU143" s="203" t="s">
        <v>83</v>
      </c>
      <c r="AY143" s="18" t="s">
        <v>175</v>
      </c>
      <c r="BE143" s="204">
        <f t="shared" si="4"/>
        <v>0</v>
      </c>
      <c r="BF143" s="204">
        <f t="shared" si="5"/>
        <v>0</v>
      </c>
      <c r="BG143" s="204">
        <f t="shared" si="6"/>
        <v>0</v>
      </c>
      <c r="BH143" s="204">
        <f t="shared" si="7"/>
        <v>0</v>
      </c>
      <c r="BI143" s="204">
        <f t="shared" si="8"/>
        <v>0</v>
      </c>
      <c r="BJ143" s="18" t="s">
        <v>83</v>
      </c>
      <c r="BK143" s="204">
        <f t="shared" si="9"/>
        <v>0</v>
      </c>
      <c r="BL143" s="18" t="s">
        <v>182</v>
      </c>
      <c r="BM143" s="203" t="s">
        <v>581</v>
      </c>
    </row>
    <row r="144" spans="1:65" s="12" customFormat="1" ht="25.9" customHeight="1">
      <c r="B144" s="176"/>
      <c r="C144" s="177"/>
      <c r="D144" s="178" t="s">
        <v>75</v>
      </c>
      <c r="E144" s="179" t="s">
        <v>85</v>
      </c>
      <c r="F144" s="179" t="s">
        <v>2537</v>
      </c>
      <c r="G144" s="177"/>
      <c r="H144" s="177"/>
      <c r="I144" s="180"/>
      <c r="J144" s="181">
        <f>BK144</f>
        <v>0</v>
      </c>
      <c r="K144" s="177"/>
      <c r="L144" s="182"/>
      <c r="M144" s="183"/>
      <c r="N144" s="184"/>
      <c r="O144" s="184"/>
      <c r="P144" s="185">
        <f>SUM(P145:P148)</f>
        <v>0</v>
      </c>
      <c r="Q144" s="184"/>
      <c r="R144" s="185">
        <f>SUM(R145:R148)</f>
        <v>0</v>
      </c>
      <c r="S144" s="184"/>
      <c r="T144" s="186">
        <f>SUM(T145:T148)</f>
        <v>0</v>
      </c>
      <c r="AR144" s="187" t="s">
        <v>83</v>
      </c>
      <c r="AT144" s="188" t="s">
        <v>75</v>
      </c>
      <c r="AU144" s="188" t="s">
        <v>76</v>
      </c>
      <c r="AY144" s="187" t="s">
        <v>175</v>
      </c>
      <c r="BK144" s="189">
        <f>SUM(BK145:BK148)</f>
        <v>0</v>
      </c>
    </row>
    <row r="145" spans="1:65" s="2" customFormat="1" ht="16.5" customHeight="1">
      <c r="A145" s="35"/>
      <c r="B145" s="36"/>
      <c r="C145" s="192" t="s">
        <v>76</v>
      </c>
      <c r="D145" s="192" t="s">
        <v>178</v>
      </c>
      <c r="E145" s="193" t="s">
        <v>2519</v>
      </c>
      <c r="F145" s="194" t="s">
        <v>2625</v>
      </c>
      <c r="G145" s="195" t="s">
        <v>2540</v>
      </c>
      <c r="H145" s="196">
        <v>8</v>
      </c>
      <c r="I145" s="197"/>
      <c r="J145" s="198">
        <f>ROUND(I145*H145,2)</f>
        <v>0</v>
      </c>
      <c r="K145" s="194" t="s">
        <v>1</v>
      </c>
      <c r="L145" s="40"/>
      <c r="M145" s="199" t="s">
        <v>1</v>
      </c>
      <c r="N145" s="200" t="s">
        <v>41</v>
      </c>
      <c r="O145" s="72"/>
      <c r="P145" s="201">
        <f>O145*H145</f>
        <v>0</v>
      </c>
      <c r="Q145" s="201">
        <v>0</v>
      </c>
      <c r="R145" s="201">
        <f>Q145*H145</f>
        <v>0</v>
      </c>
      <c r="S145" s="201">
        <v>0</v>
      </c>
      <c r="T145" s="20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182</v>
      </c>
      <c r="AT145" s="203" t="s">
        <v>178</v>
      </c>
      <c r="AU145" s="203" t="s">
        <v>83</v>
      </c>
      <c r="AY145" s="18" t="s">
        <v>175</v>
      </c>
      <c r="BE145" s="204">
        <f>IF(N145="základní",J145,0)</f>
        <v>0</v>
      </c>
      <c r="BF145" s="204">
        <f>IF(N145="snížená",J145,0)</f>
        <v>0</v>
      </c>
      <c r="BG145" s="204">
        <f>IF(N145="zákl. přenesená",J145,0)</f>
        <v>0</v>
      </c>
      <c r="BH145" s="204">
        <f>IF(N145="sníž. přenesená",J145,0)</f>
        <v>0</v>
      </c>
      <c r="BI145" s="204">
        <f>IF(N145="nulová",J145,0)</f>
        <v>0</v>
      </c>
      <c r="BJ145" s="18" t="s">
        <v>83</v>
      </c>
      <c r="BK145" s="204">
        <f>ROUND(I145*H145,2)</f>
        <v>0</v>
      </c>
      <c r="BL145" s="18" t="s">
        <v>182</v>
      </c>
      <c r="BM145" s="203" t="s">
        <v>592</v>
      </c>
    </row>
    <row r="146" spans="1:65" s="2" customFormat="1" ht="16.5" customHeight="1">
      <c r="A146" s="35"/>
      <c r="B146" s="36"/>
      <c r="C146" s="192" t="s">
        <v>76</v>
      </c>
      <c r="D146" s="192" t="s">
        <v>178</v>
      </c>
      <c r="E146" s="193" t="s">
        <v>2556</v>
      </c>
      <c r="F146" s="194" t="s">
        <v>2626</v>
      </c>
      <c r="G146" s="195" t="s">
        <v>233</v>
      </c>
      <c r="H146" s="196">
        <v>1</v>
      </c>
      <c r="I146" s="197"/>
      <c r="J146" s="198">
        <f>ROUND(I146*H146,2)</f>
        <v>0</v>
      </c>
      <c r="K146" s="194" t="s">
        <v>1</v>
      </c>
      <c r="L146" s="40"/>
      <c r="M146" s="199" t="s">
        <v>1</v>
      </c>
      <c r="N146" s="200" t="s">
        <v>41</v>
      </c>
      <c r="O146" s="72"/>
      <c r="P146" s="201">
        <f>O146*H146</f>
        <v>0</v>
      </c>
      <c r="Q146" s="201">
        <v>0</v>
      </c>
      <c r="R146" s="201">
        <f>Q146*H146</f>
        <v>0</v>
      </c>
      <c r="S146" s="201">
        <v>0</v>
      </c>
      <c r="T146" s="20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03" t="s">
        <v>182</v>
      </c>
      <c r="AT146" s="203" t="s">
        <v>178</v>
      </c>
      <c r="AU146" s="203" t="s">
        <v>83</v>
      </c>
      <c r="AY146" s="18" t="s">
        <v>175</v>
      </c>
      <c r="BE146" s="204">
        <f>IF(N146="základní",J146,0)</f>
        <v>0</v>
      </c>
      <c r="BF146" s="204">
        <f>IF(N146="snížená",J146,0)</f>
        <v>0</v>
      </c>
      <c r="BG146" s="204">
        <f>IF(N146="zákl. přenesená",J146,0)</f>
        <v>0</v>
      </c>
      <c r="BH146" s="204">
        <f>IF(N146="sníž. přenesená",J146,0)</f>
        <v>0</v>
      </c>
      <c r="BI146" s="204">
        <f>IF(N146="nulová",J146,0)</f>
        <v>0</v>
      </c>
      <c r="BJ146" s="18" t="s">
        <v>83</v>
      </c>
      <c r="BK146" s="204">
        <f>ROUND(I146*H146,2)</f>
        <v>0</v>
      </c>
      <c r="BL146" s="18" t="s">
        <v>182</v>
      </c>
      <c r="BM146" s="203" t="s">
        <v>611</v>
      </c>
    </row>
    <row r="147" spans="1:65" s="2" customFormat="1" ht="16.5" customHeight="1">
      <c r="A147" s="35"/>
      <c r="B147" s="36"/>
      <c r="C147" s="192" t="s">
        <v>76</v>
      </c>
      <c r="D147" s="192" t="s">
        <v>178</v>
      </c>
      <c r="E147" s="193" t="s">
        <v>2558</v>
      </c>
      <c r="F147" s="194" t="s">
        <v>2627</v>
      </c>
      <c r="G147" s="195" t="s">
        <v>2540</v>
      </c>
      <c r="H147" s="196">
        <v>12</v>
      </c>
      <c r="I147" s="197"/>
      <c r="J147" s="198">
        <f>ROUND(I147*H147,2)</f>
        <v>0</v>
      </c>
      <c r="K147" s="194" t="s">
        <v>1</v>
      </c>
      <c r="L147" s="40"/>
      <c r="M147" s="199" t="s">
        <v>1</v>
      </c>
      <c r="N147" s="200" t="s">
        <v>41</v>
      </c>
      <c r="O147" s="72"/>
      <c r="P147" s="201">
        <f>O147*H147</f>
        <v>0</v>
      </c>
      <c r="Q147" s="201">
        <v>0</v>
      </c>
      <c r="R147" s="201">
        <f>Q147*H147</f>
        <v>0</v>
      </c>
      <c r="S147" s="201">
        <v>0</v>
      </c>
      <c r="T147" s="202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83</v>
      </c>
      <c r="AY147" s="18" t="s">
        <v>175</v>
      </c>
      <c r="BE147" s="204">
        <f>IF(N147="základní",J147,0)</f>
        <v>0</v>
      </c>
      <c r="BF147" s="204">
        <f>IF(N147="snížená",J147,0)</f>
        <v>0</v>
      </c>
      <c r="BG147" s="204">
        <f>IF(N147="zákl. přenesená",J147,0)</f>
        <v>0</v>
      </c>
      <c r="BH147" s="204">
        <f>IF(N147="sníž. přenesená",J147,0)</f>
        <v>0</v>
      </c>
      <c r="BI147" s="204">
        <f>IF(N147="nulová",J147,0)</f>
        <v>0</v>
      </c>
      <c r="BJ147" s="18" t="s">
        <v>83</v>
      </c>
      <c r="BK147" s="204">
        <f>ROUND(I147*H147,2)</f>
        <v>0</v>
      </c>
      <c r="BL147" s="18" t="s">
        <v>182</v>
      </c>
      <c r="BM147" s="203" t="s">
        <v>624</v>
      </c>
    </row>
    <row r="148" spans="1:65" s="2" customFormat="1" ht="16.5" customHeight="1">
      <c r="A148" s="35"/>
      <c r="B148" s="36"/>
      <c r="C148" s="192" t="s">
        <v>76</v>
      </c>
      <c r="D148" s="192" t="s">
        <v>178</v>
      </c>
      <c r="E148" s="193" t="s">
        <v>2560</v>
      </c>
      <c r="F148" s="194" t="s">
        <v>2628</v>
      </c>
      <c r="G148" s="195" t="s">
        <v>2540</v>
      </c>
      <c r="H148" s="196">
        <v>4</v>
      </c>
      <c r="I148" s="197"/>
      <c r="J148" s="198">
        <f>ROUND(I148*H148,2)</f>
        <v>0</v>
      </c>
      <c r="K148" s="194" t="s">
        <v>1</v>
      </c>
      <c r="L148" s="40"/>
      <c r="M148" s="274" t="s">
        <v>1</v>
      </c>
      <c r="N148" s="275" t="s">
        <v>41</v>
      </c>
      <c r="O148" s="268"/>
      <c r="P148" s="272">
        <f>O148*H148</f>
        <v>0</v>
      </c>
      <c r="Q148" s="272">
        <v>0</v>
      </c>
      <c r="R148" s="272">
        <f>Q148*H148</f>
        <v>0</v>
      </c>
      <c r="S148" s="272">
        <v>0</v>
      </c>
      <c r="T148" s="27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83</v>
      </c>
      <c r="AY148" s="18" t="s">
        <v>175</v>
      </c>
      <c r="BE148" s="204">
        <f>IF(N148="základní",J148,0)</f>
        <v>0</v>
      </c>
      <c r="BF148" s="204">
        <f>IF(N148="snížená",J148,0)</f>
        <v>0</v>
      </c>
      <c r="BG148" s="204">
        <f>IF(N148="zákl. přenesená",J148,0)</f>
        <v>0</v>
      </c>
      <c r="BH148" s="204">
        <f>IF(N148="sníž. přenesená",J148,0)</f>
        <v>0</v>
      </c>
      <c r="BI148" s="204">
        <f>IF(N148="nulová",J148,0)</f>
        <v>0</v>
      </c>
      <c r="BJ148" s="18" t="s">
        <v>83</v>
      </c>
      <c r="BK148" s="204">
        <f>ROUND(I148*H148,2)</f>
        <v>0</v>
      </c>
      <c r="BL148" s="18" t="s">
        <v>182</v>
      </c>
      <c r="BM148" s="203" t="s">
        <v>636</v>
      </c>
    </row>
    <row r="149" spans="1:65" s="2" customFormat="1" ht="6.95" customHeight="1">
      <c r="A149" s="35"/>
      <c r="B149" s="55"/>
      <c r="C149" s="56"/>
      <c r="D149" s="56"/>
      <c r="E149" s="56"/>
      <c r="F149" s="56"/>
      <c r="G149" s="56"/>
      <c r="H149" s="56"/>
      <c r="I149" s="56"/>
      <c r="J149" s="56"/>
      <c r="K149" s="56"/>
      <c r="L149" s="40"/>
      <c r="M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</row>
  </sheetData>
  <sheetProtection algorithmName="SHA-512" hashValue="MLCl4xj+PRar7eDRfWsu6AEISRePE6fh6U3c6OseHab3WW+s1veU4dv6JJOC0AspeixtFzgnlIF79oSvEQoUwg==" saltValue="oHY7rzxfJlOCKl7O+841g4zRu48C0XsRPcA27DKliW+beooIc8llFAdk8gFbncoptXNT8hX0W5dNEVcnJuY6cg==" spinCount="100000" sheet="1" objects="1" scenarios="1" formatColumns="0" formatRows="0" autoFilter="0"/>
  <autoFilter ref="C121:K148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105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2629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ROUND(J125,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ROUND((SUM(BE125:BE165)),  2)</f>
        <v>0</v>
      </c>
      <c r="G35" s="35"/>
      <c r="H35" s="35"/>
      <c r="I35" s="131">
        <v>0.21</v>
      </c>
      <c r="J35" s="130">
        <f>ROUND(((SUM(BE125:BE165))*I35),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ROUND((SUM(BF125:BF165)),  2)</f>
        <v>0</v>
      </c>
      <c r="G36" s="35"/>
      <c r="H36" s="35"/>
      <c r="I36" s="131">
        <v>0.12</v>
      </c>
      <c r="J36" s="130">
        <f>ROUND(((SUM(BF125:BF165))*I36),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ROUND((SUM(BG125:BG165)),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ROUND((SUM(BH125:BH165)),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ROUND((SUM(BI125:BI165)),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D1.01.4d - Měření a regulace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J125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2630</v>
      </c>
      <c r="E99" s="157"/>
      <c r="F99" s="157"/>
      <c r="G99" s="157"/>
      <c r="H99" s="157"/>
      <c r="I99" s="157"/>
      <c r="J99" s="158">
        <f>J126</f>
        <v>0</v>
      </c>
      <c r="K99" s="155"/>
      <c r="L99" s="159"/>
    </row>
    <row r="100" spans="1:47" s="9" customFormat="1" ht="24.95" customHeight="1">
      <c r="B100" s="154"/>
      <c r="C100" s="155"/>
      <c r="D100" s="156" t="s">
        <v>2631</v>
      </c>
      <c r="E100" s="157"/>
      <c r="F100" s="157"/>
      <c r="G100" s="157"/>
      <c r="H100" s="157"/>
      <c r="I100" s="157"/>
      <c r="J100" s="158">
        <f>J132</f>
        <v>0</v>
      </c>
      <c r="K100" s="155"/>
      <c r="L100" s="159"/>
    </row>
    <row r="101" spans="1:47" s="9" customFormat="1" ht="24.95" customHeight="1">
      <c r="B101" s="154"/>
      <c r="C101" s="155"/>
      <c r="D101" s="156" t="s">
        <v>2632</v>
      </c>
      <c r="E101" s="157"/>
      <c r="F101" s="157"/>
      <c r="G101" s="157"/>
      <c r="H101" s="157"/>
      <c r="I101" s="157"/>
      <c r="J101" s="158">
        <f>J144</f>
        <v>0</v>
      </c>
      <c r="K101" s="155"/>
      <c r="L101" s="159"/>
    </row>
    <row r="102" spans="1:47" s="9" customFormat="1" ht="24.95" customHeight="1">
      <c r="B102" s="154"/>
      <c r="C102" s="155"/>
      <c r="D102" s="156" t="s">
        <v>2633</v>
      </c>
      <c r="E102" s="157"/>
      <c r="F102" s="157"/>
      <c r="G102" s="157"/>
      <c r="H102" s="157"/>
      <c r="I102" s="157"/>
      <c r="J102" s="158">
        <f>J146</f>
        <v>0</v>
      </c>
      <c r="K102" s="155"/>
      <c r="L102" s="159"/>
    </row>
    <row r="103" spans="1:47" s="9" customFormat="1" ht="24.95" customHeight="1">
      <c r="B103" s="154"/>
      <c r="C103" s="155"/>
      <c r="D103" s="156" t="s">
        <v>2634</v>
      </c>
      <c r="E103" s="157"/>
      <c r="F103" s="157"/>
      <c r="G103" s="157"/>
      <c r="H103" s="157"/>
      <c r="I103" s="157"/>
      <c r="J103" s="158">
        <f>J157</f>
        <v>0</v>
      </c>
      <c r="K103" s="155"/>
      <c r="L103" s="159"/>
    </row>
    <row r="104" spans="1:47" s="2" customFormat="1" ht="21.75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52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47" s="2" customFormat="1" ht="6.95" customHeight="1">
      <c r="A105" s="35"/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2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pans="1:47" s="2" customFormat="1" ht="6.95" customHeight="1">
      <c r="A109" s="35"/>
      <c r="B109" s="57"/>
      <c r="C109" s="58"/>
      <c r="D109" s="58"/>
      <c r="E109" s="58"/>
      <c r="F109" s="58"/>
      <c r="G109" s="58"/>
      <c r="H109" s="58"/>
      <c r="I109" s="58"/>
      <c r="J109" s="58"/>
      <c r="K109" s="58"/>
      <c r="L109" s="52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47" s="2" customFormat="1" ht="24.95" customHeight="1">
      <c r="A110" s="35"/>
      <c r="B110" s="36"/>
      <c r="C110" s="24" t="s">
        <v>160</v>
      </c>
      <c r="D110" s="37"/>
      <c r="E110" s="37"/>
      <c r="F110" s="37"/>
      <c r="G110" s="37"/>
      <c r="H110" s="37"/>
      <c r="I110" s="37"/>
      <c r="J110" s="37"/>
      <c r="K110" s="37"/>
      <c r="L110" s="52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47" s="2" customFormat="1" ht="6.95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52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12" customHeight="1">
      <c r="A112" s="35"/>
      <c r="B112" s="36"/>
      <c r="C112" s="30" t="s">
        <v>16</v>
      </c>
      <c r="D112" s="37"/>
      <c r="E112" s="37"/>
      <c r="F112" s="37"/>
      <c r="G112" s="37"/>
      <c r="H112" s="37"/>
      <c r="I112" s="37"/>
      <c r="J112" s="37"/>
      <c r="K112" s="37"/>
      <c r="L112" s="52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6.25" customHeight="1">
      <c r="A113" s="35"/>
      <c r="B113" s="36"/>
      <c r="C113" s="37"/>
      <c r="D113" s="37"/>
      <c r="E113" s="331" t="str">
        <f>E7</f>
        <v>OBJEKT E 1.PP+1.NP ETAPA 1 - stavební úpravy, Krajská zdravotní, a.s. – Nemocnice Děčín - Optimalizace 1.PP</v>
      </c>
      <c r="F113" s="332"/>
      <c r="G113" s="332"/>
      <c r="H113" s="332"/>
      <c r="I113" s="37"/>
      <c r="J113" s="37"/>
      <c r="K113" s="37"/>
      <c r="L113" s="52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1" customFormat="1" ht="12" customHeight="1">
      <c r="B114" s="22"/>
      <c r="C114" s="30" t="s">
        <v>125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pans="1:65" s="2" customFormat="1" ht="16.5" customHeight="1">
      <c r="A115" s="35"/>
      <c r="B115" s="36"/>
      <c r="C115" s="37"/>
      <c r="D115" s="37"/>
      <c r="E115" s="331" t="s">
        <v>126</v>
      </c>
      <c r="F115" s="333"/>
      <c r="G115" s="333"/>
      <c r="H115" s="333"/>
      <c r="I115" s="37"/>
      <c r="J115" s="37"/>
      <c r="K115" s="37"/>
      <c r="L115" s="52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2" customHeight="1">
      <c r="A116" s="35"/>
      <c r="B116" s="36"/>
      <c r="C116" s="30" t="s">
        <v>127</v>
      </c>
      <c r="D116" s="37"/>
      <c r="E116" s="37"/>
      <c r="F116" s="37"/>
      <c r="G116" s="37"/>
      <c r="H116" s="37"/>
      <c r="I116" s="37"/>
      <c r="J116" s="37"/>
      <c r="K116" s="37"/>
      <c r="L116" s="52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16.5" customHeight="1">
      <c r="A117" s="35"/>
      <c r="B117" s="36"/>
      <c r="C117" s="37"/>
      <c r="D117" s="37"/>
      <c r="E117" s="284" t="str">
        <f>E11</f>
        <v>D1.01.4d - Měření a regulace</v>
      </c>
      <c r="F117" s="333"/>
      <c r="G117" s="333"/>
      <c r="H117" s="333"/>
      <c r="I117" s="37"/>
      <c r="J117" s="37"/>
      <c r="K117" s="37"/>
      <c r="L117" s="52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6.95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12" customHeight="1">
      <c r="A119" s="35"/>
      <c r="B119" s="36"/>
      <c r="C119" s="30" t="s">
        <v>20</v>
      </c>
      <c r="D119" s="37"/>
      <c r="E119" s="37"/>
      <c r="F119" s="28" t="str">
        <f>F14</f>
        <v>Děčín</v>
      </c>
      <c r="G119" s="37"/>
      <c r="H119" s="37"/>
      <c r="I119" s="30" t="s">
        <v>22</v>
      </c>
      <c r="J119" s="67" t="str">
        <f>IF(J14="","",J14)</f>
        <v>24. 6. 2025</v>
      </c>
      <c r="K119" s="37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6.95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52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25.7" customHeight="1">
      <c r="A121" s="35"/>
      <c r="B121" s="36"/>
      <c r="C121" s="30" t="s">
        <v>24</v>
      </c>
      <c r="D121" s="37"/>
      <c r="E121" s="37"/>
      <c r="F121" s="28" t="str">
        <f>E17</f>
        <v>Krajská zdravotní, a.s., Ústí nad Labem</v>
      </c>
      <c r="G121" s="37"/>
      <c r="H121" s="37"/>
      <c r="I121" s="30" t="s">
        <v>30</v>
      </c>
      <c r="J121" s="33" t="str">
        <f>E23</f>
        <v>PENTA PROJEKT s.r.o., Jihlava</v>
      </c>
      <c r="K121" s="37"/>
      <c r="L121" s="52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15.2" customHeight="1">
      <c r="A122" s="35"/>
      <c r="B122" s="36"/>
      <c r="C122" s="30" t="s">
        <v>28</v>
      </c>
      <c r="D122" s="37"/>
      <c r="E122" s="37"/>
      <c r="F122" s="28" t="str">
        <f>IF(E20="","",E20)</f>
        <v>Vyplň údaj</v>
      </c>
      <c r="G122" s="37"/>
      <c r="H122" s="37"/>
      <c r="I122" s="30" t="s">
        <v>32</v>
      </c>
      <c r="J122" s="33" t="str">
        <f>E26</f>
        <v>Ing. Avuk</v>
      </c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0.35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5" s="11" customFormat="1" ht="29.25" customHeight="1">
      <c r="A124" s="165"/>
      <c r="B124" s="166"/>
      <c r="C124" s="167" t="s">
        <v>161</v>
      </c>
      <c r="D124" s="168" t="s">
        <v>61</v>
      </c>
      <c r="E124" s="168" t="s">
        <v>57</v>
      </c>
      <c r="F124" s="168" t="s">
        <v>58</v>
      </c>
      <c r="G124" s="168" t="s">
        <v>162</v>
      </c>
      <c r="H124" s="168" t="s">
        <v>163</v>
      </c>
      <c r="I124" s="168" t="s">
        <v>164</v>
      </c>
      <c r="J124" s="168" t="s">
        <v>131</v>
      </c>
      <c r="K124" s="169" t="s">
        <v>165</v>
      </c>
      <c r="L124" s="170"/>
      <c r="M124" s="76" t="s">
        <v>1</v>
      </c>
      <c r="N124" s="77" t="s">
        <v>40</v>
      </c>
      <c r="O124" s="77" t="s">
        <v>166</v>
      </c>
      <c r="P124" s="77" t="s">
        <v>167</v>
      </c>
      <c r="Q124" s="77" t="s">
        <v>168</v>
      </c>
      <c r="R124" s="77" t="s">
        <v>169</v>
      </c>
      <c r="S124" s="77" t="s">
        <v>170</v>
      </c>
      <c r="T124" s="78" t="s">
        <v>171</v>
      </c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</row>
    <row r="125" spans="1:65" s="2" customFormat="1" ht="22.9" customHeight="1">
      <c r="A125" s="35"/>
      <c r="B125" s="36"/>
      <c r="C125" s="83" t="s">
        <v>172</v>
      </c>
      <c r="D125" s="37"/>
      <c r="E125" s="37"/>
      <c r="F125" s="37"/>
      <c r="G125" s="37"/>
      <c r="H125" s="37"/>
      <c r="I125" s="37"/>
      <c r="J125" s="171">
        <f>BK125</f>
        <v>0</v>
      </c>
      <c r="K125" s="37"/>
      <c r="L125" s="40"/>
      <c r="M125" s="79"/>
      <c r="N125" s="172"/>
      <c r="O125" s="80"/>
      <c r="P125" s="173">
        <f>P126+P132+P144+P146+P157</f>
        <v>0</v>
      </c>
      <c r="Q125" s="80"/>
      <c r="R125" s="173">
        <f>R126+R132+R144+R146+R157</f>
        <v>0</v>
      </c>
      <c r="S125" s="80"/>
      <c r="T125" s="174">
        <f>T126+T132+T144+T146+T157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8" t="s">
        <v>75</v>
      </c>
      <c r="AU125" s="18" t="s">
        <v>133</v>
      </c>
      <c r="BK125" s="175">
        <f>BK126+BK132+BK144+BK146+BK157</f>
        <v>0</v>
      </c>
    </row>
    <row r="126" spans="1:65" s="12" customFormat="1" ht="25.9" customHeight="1">
      <c r="B126" s="176"/>
      <c r="C126" s="177"/>
      <c r="D126" s="178" t="s">
        <v>75</v>
      </c>
      <c r="E126" s="179" t="s">
        <v>2635</v>
      </c>
      <c r="F126" s="179" t="s">
        <v>2636</v>
      </c>
      <c r="G126" s="177"/>
      <c r="H126" s="177"/>
      <c r="I126" s="180"/>
      <c r="J126" s="181">
        <f>BK126</f>
        <v>0</v>
      </c>
      <c r="K126" s="177"/>
      <c r="L126" s="182"/>
      <c r="M126" s="183"/>
      <c r="N126" s="184"/>
      <c r="O126" s="184"/>
      <c r="P126" s="185">
        <f>SUM(P127:P131)</f>
        <v>0</v>
      </c>
      <c r="Q126" s="184"/>
      <c r="R126" s="185">
        <f>SUM(R127:R131)</f>
        <v>0</v>
      </c>
      <c r="S126" s="184"/>
      <c r="T126" s="186">
        <f>SUM(T127:T131)</f>
        <v>0</v>
      </c>
      <c r="AR126" s="187" t="s">
        <v>83</v>
      </c>
      <c r="AT126" s="188" t="s">
        <v>75</v>
      </c>
      <c r="AU126" s="188" t="s">
        <v>76</v>
      </c>
      <c r="AY126" s="187" t="s">
        <v>175</v>
      </c>
      <c r="BK126" s="189">
        <f>SUM(BK127:BK131)</f>
        <v>0</v>
      </c>
    </row>
    <row r="127" spans="1:65" s="2" customFormat="1" ht="21.75" customHeight="1">
      <c r="A127" s="35"/>
      <c r="B127" s="36"/>
      <c r="C127" s="192" t="s">
        <v>83</v>
      </c>
      <c r="D127" s="192" t="s">
        <v>178</v>
      </c>
      <c r="E127" s="193" t="s">
        <v>2637</v>
      </c>
      <c r="F127" s="194" t="s">
        <v>2638</v>
      </c>
      <c r="G127" s="195" t="s">
        <v>1527</v>
      </c>
      <c r="H127" s="196">
        <v>1</v>
      </c>
      <c r="I127" s="197"/>
      <c r="J127" s="198">
        <f>ROUND(I127*H127,2)</f>
        <v>0</v>
      </c>
      <c r="K127" s="194" t="s">
        <v>1</v>
      </c>
      <c r="L127" s="40"/>
      <c r="M127" s="199" t="s">
        <v>1</v>
      </c>
      <c r="N127" s="200" t="s">
        <v>41</v>
      </c>
      <c r="O127" s="72"/>
      <c r="P127" s="201">
        <f>O127*H127</f>
        <v>0</v>
      </c>
      <c r="Q127" s="201">
        <v>0</v>
      </c>
      <c r="R127" s="201">
        <f>Q127*H127</f>
        <v>0</v>
      </c>
      <c r="S127" s="201">
        <v>0</v>
      </c>
      <c r="T127" s="202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03" t="s">
        <v>182</v>
      </c>
      <c r="AT127" s="203" t="s">
        <v>178</v>
      </c>
      <c r="AU127" s="203" t="s">
        <v>83</v>
      </c>
      <c r="AY127" s="18" t="s">
        <v>175</v>
      </c>
      <c r="BE127" s="204">
        <f>IF(N127="základní",J127,0)</f>
        <v>0</v>
      </c>
      <c r="BF127" s="204">
        <f>IF(N127="snížená",J127,0)</f>
        <v>0</v>
      </c>
      <c r="BG127" s="204">
        <f>IF(N127="zákl. přenesená",J127,0)</f>
        <v>0</v>
      </c>
      <c r="BH127" s="204">
        <f>IF(N127="sníž. přenesená",J127,0)</f>
        <v>0</v>
      </c>
      <c r="BI127" s="204">
        <f>IF(N127="nulová",J127,0)</f>
        <v>0</v>
      </c>
      <c r="BJ127" s="18" t="s">
        <v>83</v>
      </c>
      <c r="BK127" s="204">
        <f>ROUND(I127*H127,2)</f>
        <v>0</v>
      </c>
      <c r="BL127" s="18" t="s">
        <v>182</v>
      </c>
      <c r="BM127" s="203" t="s">
        <v>85</v>
      </c>
    </row>
    <row r="128" spans="1:65" s="2" customFormat="1" ht="16.5" customHeight="1">
      <c r="A128" s="35"/>
      <c r="B128" s="36"/>
      <c r="C128" s="192" t="s">
        <v>85</v>
      </c>
      <c r="D128" s="192" t="s">
        <v>178</v>
      </c>
      <c r="E128" s="193" t="s">
        <v>2639</v>
      </c>
      <c r="F128" s="194" t="s">
        <v>2640</v>
      </c>
      <c r="G128" s="195" t="s">
        <v>1527</v>
      </c>
      <c r="H128" s="196">
        <v>1</v>
      </c>
      <c r="I128" s="197"/>
      <c r="J128" s="198">
        <f>ROUND(I128*H128,2)</f>
        <v>0</v>
      </c>
      <c r="K128" s="194" t="s">
        <v>1</v>
      </c>
      <c r="L128" s="40"/>
      <c r="M128" s="199" t="s">
        <v>1</v>
      </c>
      <c r="N128" s="200" t="s">
        <v>41</v>
      </c>
      <c r="O128" s="72"/>
      <c r="P128" s="201">
        <f>O128*H128</f>
        <v>0</v>
      </c>
      <c r="Q128" s="201">
        <v>0</v>
      </c>
      <c r="R128" s="201">
        <f>Q128*H128</f>
        <v>0</v>
      </c>
      <c r="S128" s="201">
        <v>0</v>
      </c>
      <c r="T128" s="202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03" t="s">
        <v>182</v>
      </c>
      <c r="AT128" s="203" t="s">
        <v>178</v>
      </c>
      <c r="AU128" s="203" t="s">
        <v>83</v>
      </c>
      <c r="AY128" s="18" t="s">
        <v>175</v>
      </c>
      <c r="BE128" s="204">
        <f>IF(N128="základní",J128,0)</f>
        <v>0</v>
      </c>
      <c r="BF128" s="204">
        <f>IF(N128="snížená",J128,0)</f>
        <v>0</v>
      </c>
      <c r="BG128" s="204">
        <f>IF(N128="zákl. přenesená",J128,0)</f>
        <v>0</v>
      </c>
      <c r="BH128" s="204">
        <f>IF(N128="sníž. přenesená",J128,0)</f>
        <v>0</v>
      </c>
      <c r="BI128" s="204">
        <f>IF(N128="nulová",J128,0)</f>
        <v>0</v>
      </c>
      <c r="BJ128" s="18" t="s">
        <v>83</v>
      </c>
      <c r="BK128" s="204">
        <f>ROUND(I128*H128,2)</f>
        <v>0</v>
      </c>
      <c r="BL128" s="18" t="s">
        <v>182</v>
      </c>
      <c r="BM128" s="203" t="s">
        <v>182</v>
      </c>
    </row>
    <row r="129" spans="1:65" s="2" customFormat="1" ht="16.5" customHeight="1">
      <c r="A129" s="35"/>
      <c r="B129" s="36"/>
      <c r="C129" s="192" t="s">
        <v>176</v>
      </c>
      <c r="D129" s="192" t="s">
        <v>178</v>
      </c>
      <c r="E129" s="193" t="s">
        <v>2641</v>
      </c>
      <c r="F129" s="194" t="s">
        <v>2642</v>
      </c>
      <c r="G129" s="195" t="s">
        <v>1527</v>
      </c>
      <c r="H129" s="196">
        <v>1</v>
      </c>
      <c r="I129" s="197"/>
      <c r="J129" s="198">
        <f>ROUND(I129*H129,2)</f>
        <v>0</v>
      </c>
      <c r="K129" s="194" t="s">
        <v>1</v>
      </c>
      <c r="L129" s="40"/>
      <c r="M129" s="199" t="s">
        <v>1</v>
      </c>
      <c r="N129" s="200" t="s">
        <v>41</v>
      </c>
      <c r="O129" s="72"/>
      <c r="P129" s="201">
        <f>O129*H129</f>
        <v>0</v>
      </c>
      <c r="Q129" s="201">
        <v>0</v>
      </c>
      <c r="R129" s="201">
        <f>Q129*H129</f>
        <v>0</v>
      </c>
      <c r="S129" s="201">
        <v>0</v>
      </c>
      <c r="T129" s="202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03" t="s">
        <v>182</v>
      </c>
      <c r="AT129" s="203" t="s">
        <v>178</v>
      </c>
      <c r="AU129" s="203" t="s">
        <v>83</v>
      </c>
      <c r="AY129" s="18" t="s">
        <v>175</v>
      </c>
      <c r="BE129" s="204">
        <f>IF(N129="základní",J129,0)</f>
        <v>0</v>
      </c>
      <c r="BF129" s="204">
        <f>IF(N129="snížená",J129,0)</f>
        <v>0</v>
      </c>
      <c r="BG129" s="204">
        <f>IF(N129="zákl. přenesená",J129,0)</f>
        <v>0</v>
      </c>
      <c r="BH129" s="204">
        <f>IF(N129="sníž. přenesená",J129,0)</f>
        <v>0</v>
      </c>
      <c r="BI129" s="204">
        <f>IF(N129="nulová",J129,0)</f>
        <v>0</v>
      </c>
      <c r="BJ129" s="18" t="s">
        <v>83</v>
      </c>
      <c r="BK129" s="204">
        <f>ROUND(I129*H129,2)</f>
        <v>0</v>
      </c>
      <c r="BL129" s="18" t="s">
        <v>182</v>
      </c>
      <c r="BM129" s="203" t="s">
        <v>221</v>
      </c>
    </row>
    <row r="130" spans="1:65" s="2" customFormat="1" ht="16.5" customHeight="1">
      <c r="A130" s="35"/>
      <c r="B130" s="36"/>
      <c r="C130" s="192" t="s">
        <v>182</v>
      </c>
      <c r="D130" s="192" t="s">
        <v>178</v>
      </c>
      <c r="E130" s="193" t="s">
        <v>2643</v>
      </c>
      <c r="F130" s="194" t="s">
        <v>2644</v>
      </c>
      <c r="G130" s="195" t="s">
        <v>1527</v>
      </c>
      <c r="H130" s="196">
        <v>1</v>
      </c>
      <c r="I130" s="197"/>
      <c r="J130" s="198">
        <f>ROUND(I130*H130,2)</f>
        <v>0</v>
      </c>
      <c r="K130" s="194" t="s">
        <v>1</v>
      </c>
      <c r="L130" s="40"/>
      <c r="M130" s="199" t="s">
        <v>1</v>
      </c>
      <c r="N130" s="200" t="s">
        <v>41</v>
      </c>
      <c r="O130" s="72"/>
      <c r="P130" s="201">
        <f>O130*H130</f>
        <v>0</v>
      </c>
      <c r="Q130" s="201">
        <v>0</v>
      </c>
      <c r="R130" s="201">
        <f>Q130*H130</f>
        <v>0</v>
      </c>
      <c r="S130" s="201">
        <v>0</v>
      </c>
      <c r="T130" s="202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03" t="s">
        <v>182</v>
      </c>
      <c r="AT130" s="203" t="s">
        <v>178</v>
      </c>
      <c r="AU130" s="203" t="s">
        <v>83</v>
      </c>
      <c r="AY130" s="18" t="s">
        <v>175</v>
      </c>
      <c r="BE130" s="204">
        <f>IF(N130="základní",J130,0)</f>
        <v>0</v>
      </c>
      <c r="BF130" s="204">
        <f>IF(N130="snížená",J130,0)</f>
        <v>0</v>
      </c>
      <c r="BG130" s="204">
        <f>IF(N130="zákl. přenesená",J130,0)</f>
        <v>0</v>
      </c>
      <c r="BH130" s="204">
        <f>IF(N130="sníž. přenesená",J130,0)</f>
        <v>0</v>
      </c>
      <c r="BI130" s="204">
        <f>IF(N130="nulová",J130,0)</f>
        <v>0</v>
      </c>
      <c r="BJ130" s="18" t="s">
        <v>83</v>
      </c>
      <c r="BK130" s="204">
        <f>ROUND(I130*H130,2)</f>
        <v>0</v>
      </c>
      <c r="BL130" s="18" t="s">
        <v>182</v>
      </c>
      <c r="BM130" s="203" t="s">
        <v>239</v>
      </c>
    </row>
    <row r="131" spans="1:65" s="2" customFormat="1" ht="16.5" customHeight="1">
      <c r="A131" s="35"/>
      <c r="B131" s="36"/>
      <c r="C131" s="192" t="s">
        <v>209</v>
      </c>
      <c r="D131" s="192" t="s">
        <v>178</v>
      </c>
      <c r="E131" s="193" t="s">
        <v>2645</v>
      </c>
      <c r="F131" s="194" t="s">
        <v>2646</v>
      </c>
      <c r="G131" s="195" t="s">
        <v>1527</v>
      </c>
      <c r="H131" s="196">
        <v>31</v>
      </c>
      <c r="I131" s="197"/>
      <c r="J131" s="198">
        <f>ROUND(I131*H131,2)</f>
        <v>0</v>
      </c>
      <c r="K131" s="194" t="s">
        <v>1</v>
      </c>
      <c r="L131" s="40"/>
      <c r="M131" s="199" t="s">
        <v>1</v>
      </c>
      <c r="N131" s="200" t="s">
        <v>41</v>
      </c>
      <c r="O131" s="72"/>
      <c r="P131" s="201">
        <f>O131*H131</f>
        <v>0</v>
      </c>
      <c r="Q131" s="201">
        <v>0</v>
      </c>
      <c r="R131" s="201">
        <f>Q131*H131</f>
        <v>0</v>
      </c>
      <c r="S131" s="201">
        <v>0</v>
      </c>
      <c r="T131" s="202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03" t="s">
        <v>182</v>
      </c>
      <c r="AT131" s="203" t="s">
        <v>178</v>
      </c>
      <c r="AU131" s="203" t="s">
        <v>83</v>
      </c>
      <c r="AY131" s="18" t="s">
        <v>175</v>
      </c>
      <c r="BE131" s="204">
        <f>IF(N131="základní",J131,0)</f>
        <v>0</v>
      </c>
      <c r="BF131" s="204">
        <f>IF(N131="snížená",J131,0)</f>
        <v>0</v>
      </c>
      <c r="BG131" s="204">
        <f>IF(N131="zákl. přenesená",J131,0)</f>
        <v>0</v>
      </c>
      <c r="BH131" s="204">
        <f>IF(N131="sníž. přenesená",J131,0)</f>
        <v>0</v>
      </c>
      <c r="BI131" s="204">
        <f>IF(N131="nulová",J131,0)</f>
        <v>0</v>
      </c>
      <c r="BJ131" s="18" t="s">
        <v>83</v>
      </c>
      <c r="BK131" s="204">
        <f>ROUND(I131*H131,2)</f>
        <v>0</v>
      </c>
      <c r="BL131" s="18" t="s">
        <v>182</v>
      </c>
      <c r="BM131" s="203" t="s">
        <v>258</v>
      </c>
    </row>
    <row r="132" spans="1:65" s="12" customFormat="1" ht="25.9" customHeight="1">
      <c r="B132" s="176"/>
      <c r="C132" s="177"/>
      <c r="D132" s="178" t="s">
        <v>75</v>
      </c>
      <c r="E132" s="179" t="s">
        <v>2647</v>
      </c>
      <c r="F132" s="179" t="s">
        <v>2648</v>
      </c>
      <c r="G132" s="177"/>
      <c r="H132" s="177"/>
      <c r="I132" s="180"/>
      <c r="J132" s="181">
        <f>BK132</f>
        <v>0</v>
      </c>
      <c r="K132" s="177"/>
      <c r="L132" s="182"/>
      <c r="M132" s="183"/>
      <c r="N132" s="184"/>
      <c r="O132" s="184"/>
      <c r="P132" s="185">
        <f>SUM(P133:P143)</f>
        <v>0</v>
      </c>
      <c r="Q132" s="184"/>
      <c r="R132" s="185">
        <f>SUM(R133:R143)</f>
        <v>0</v>
      </c>
      <c r="S132" s="184"/>
      <c r="T132" s="186">
        <f>SUM(T133:T143)</f>
        <v>0</v>
      </c>
      <c r="AR132" s="187" t="s">
        <v>83</v>
      </c>
      <c r="AT132" s="188" t="s">
        <v>75</v>
      </c>
      <c r="AU132" s="188" t="s">
        <v>76</v>
      </c>
      <c r="AY132" s="187" t="s">
        <v>175</v>
      </c>
      <c r="BK132" s="189">
        <f>SUM(BK133:BK143)</f>
        <v>0</v>
      </c>
    </row>
    <row r="133" spans="1:65" s="2" customFormat="1" ht="16.5" customHeight="1">
      <c r="A133" s="35"/>
      <c r="B133" s="36"/>
      <c r="C133" s="192" t="s">
        <v>221</v>
      </c>
      <c r="D133" s="192" t="s">
        <v>178</v>
      </c>
      <c r="E133" s="193" t="s">
        <v>2649</v>
      </c>
      <c r="F133" s="194" t="s">
        <v>2650</v>
      </c>
      <c r="G133" s="195" t="s">
        <v>1527</v>
      </c>
      <c r="H133" s="196">
        <v>4</v>
      </c>
      <c r="I133" s="197"/>
      <c r="J133" s="198">
        <f t="shared" ref="J133:J143" si="0">ROUND(I133*H133,2)</f>
        <v>0</v>
      </c>
      <c r="K133" s="194" t="s">
        <v>1</v>
      </c>
      <c r="L133" s="40"/>
      <c r="M133" s="199" t="s">
        <v>1</v>
      </c>
      <c r="N133" s="200" t="s">
        <v>41</v>
      </c>
      <c r="O133" s="72"/>
      <c r="P133" s="201">
        <f t="shared" ref="P133:P143" si="1">O133*H133</f>
        <v>0</v>
      </c>
      <c r="Q133" s="201">
        <v>0</v>
      </c>
      <c r="R133" s="201">
        <f t="shared" ref="R133:R143" si="2">Q133*H133</f>
        <v>0</v>
      </c>
      <c r="S133" s="201">
        <v>0</v>
      </c>
      <c r="T133" s="202">
        <f t="shared" ref="T133:T143" si="3"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03" t="s">
        <v>182</v>
      </c>
      <c r="AT133" s="203" t="s">
        <v>178</v>
      </c>
      <c r="AU133" s="203" t="s">
        <v>83</v>
      </c>
      <c r="AY133" s="18" t="s">
        <v>175</v>
      </c>
      <c r="BE133" s="204">
        <f t="shared" ref="BE133:BE143" si="4">IF(N133="základní",J133,0)</f>
        <v>0</v>
      </c>
      <c r="BF133" s="204">
        <f t="shared" ref="BF133:BF143" si="5">IF(N133="snížená",J133,0)</f>
        <v>0</v>
      </c>
      <c r="BG133" s="204">
        <f t="shared" ref="BG133:BG143" si="6">IF(N133="zákl. přenesená",J133,0)</f>
        <v>0</v>
      </c>
      <c r="BH133" s="204">
        <f t="shared" ref="BH133:BH143" si="7">IF(N133="sníž. přenesená",J133,0)</f>
        <v>0</v>
      </c>
      <c r="BI133" s="204">
        <f t="shared" ref="BI133:BI143" si="8">IF(N133="nulová",J133,0)</f>
        <v>0</v>
      </c>
      <c r="BJ133" s="18" t="s">
        <v>83</v>
      </c>
      <c r="BK133" s="204">
        <f t="shared" ref="BK133:BK143" si="9">ROUND(I133*H133,2)</f>
        <v>0</v>
      </c>
      <c r="BL133" s="18" t="s">
        <v>182</v>
      </c>
      <c r="BM133" s="203" t="s">
        <v>8</v>
      </c>
    </row>
    <row r="134" spans="1:65" s="2" customFormat="1" ht="16.5" customHeight="1">
      <c r="A134" s="35"/>
      <c r="B134" s="36"/>
      <c r="C134" s="192" t="s">
        <v>200</v>
      </c>
      <c r="D134" s="192" t="s">
        <v>178</v>
      </c>
      <c r="E134" s="193" t="s">
        <v>2651</v>
      </c>
      <c r="F134" s="194" t="s">
        <v>2652</v>
      </c>
      <c r="G134" s="195" t="s">
        <v>1527</v>
      </c>
      <c r="H134" s="196">
        <v>1</v>
      </c>
      <c r="I134" s="197"/>
      <c r="J134" s="198">
        <f t="shared" si="0"/>
        <v>0</v>
      </c>
      <c r="K134" s="194" t="s">
        <v>1</v>
      </c>
      <c r="L134" s="40"/>
      <c r="M134" s="199" t="s">
        <v>1</v>
      </c>
      <c r="N134" s="200" t="s">
        <v>41</v>
      </c>
      <c r="O134" s="72"/>
      <c r="P134" s="201">
        <f t="shared" si="1"/>
        <v>0</v>
      </c>
      <c r="Q134" s="201">
        <v>0</v>
      </c>
      <c r="R134" s="201">
        <f t="shared" si="2"/>
        <v>0</v>
      </c>
      <c r="S134" s="201">
        <v>0</v>
      </c>
      <c r="T134" s="202">
        <f t="shared" si="3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03" t="s">
        <v>182</v>
      </c>
      <c r="AT134" s="203" t="s">
        <v>178</v>
      </c>
      <c r="AU134" s="203" t="s">
        <v>83</v>
      </c>
      <c r="AY134" s="18" t="s">
        <v>175</v>
      </c>
      <c r="BE134" s="204">
        <f t="shared" si="4"/>
        <v>0</v>
      </c>
      <c r="BF134" s="204">
        <f t="shared" si="5"/>
        <v>0</v>
      </c>
      <c r="BG134" s="204">
        <f t="shared" si="6"/>
        <v>0</v>
      </c>
      <c r="BH134" s="204">
        <f t="shared" si="7"/>
        <v>0</v>
      </c>
      <c r="BI134" s="204">
        <f t="shared" si="8"/>
        <v>0</v>
      </c>
      <c r="BJ134" s="18" t="s">
        <v>83</v>
      </c>
      <c r="BK134" s="204">
        <f t="shared" si="9"/>
        <v>0</v>
      </c>
      <c r="BL134" s="18" t="s">
        <v>182</v>
      </c>
      <c r="BM134" s="203" t="s">
        <v>298</v>
      </c>
    </row>
    <row r="135" spans="1:65" s="2" customFormat="1" ht="16.5" customHeight="1">
      <c r="A135" s="35"/>
      <c r="B135" s="36"/>
      <c r="C135" s="192" t="s">
        <v>239</v>
      </c>
      <c r="D135" s="192" t="s">
        <v>178</v>
      </c>
      <c r="E135" s="193" t="s">
        <v>2653</v>
      </c>
      <c r="F135" s="194" t="s">
        <v>2654</v>
      </c>
      <c r="G135" s="195" t="s">
        <v>1527</v>
      </c>
      <c r="H135" s="196">
        <v>3</v>
      </c>
      <c r="I135" s="197"/>
      <c r="J135" s="198">
        <f t="shared" si="0"/>
        <v>0</v>
      </c>
      <c r="K135" s="194" t="s">
        <v>1</v>
      </c>
      <c r="L135" s="40"/>
      <c r="M135" s="199" t="s">
        <v>1</v>
      </c>
      <c r="N135" s="200" t="s">
        <v>41</v>
      </c>
      <c r="O135" s="72"/>
      <c r="P135" s="201">
        <f t="shared" si="1"/>
        <v>0</v>
      </c>
      <c r="Q135" s="201">
        <v>0</v>
      </c>
      <c r="R135" s="201">
        <f t="shared" si="2"/>
        <v>0</v>
      </c>
      <c r="S135" s="201">
        <v>0</v>
      </c>
      <c r="T135" s="202">
        <f t="shared" si="3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03" t="s">
        <v>182</v>
      </c>
      <c r="AT135" s="203" t="s">
        <v>178</v>
      </c>
      <c r="AU135" s="203" t="s">
        <v>83</v>
      </c>
      <c r="AY135" s="18" t="s">
        <v>175</v>
      </c>
      <c r="BE135" s="204">
        <f t="shared" si="4"/>
        <v>0</v>
      </c>
      <c r="BF135" s="204">
        <f t="shared" si="5"/>
        <v>0</v>
      </c>
      <c r="BG135" s="204">
        <f t="shared" si="6"/>
        <v>0</v>
      </c>
      <c r="BH135" s="204">
        <f t="shared" si="7"/>
        <v>0</v>
      </c>
      <c r="BI135" s="204">
        <f t="shared" si="8"/>
        <v>0</v>
      </c>
      <c r="BJ135" s="18" t="s">
        <v>83</v>
      </c>
      <c r="BK135" s="204">
        <f t="shared" si="9"/>
        <v>0</v>
      </c>
      <c r="BL135" s="18" t="s">
        <v>182</v>
      </c>
      <c r="BM135" s="203" t="s">
        <v>309</v>
      </c>
    </row>
    <row r="136" spans="1:65" s="2" customFormat="1" ht="24.2" customHeight="1">
      <c r="A136" s="35"/>
      <c r="B136" s="36"/>
      <c r="C136" s="192" t="s">
        <v>195</v>
      </c>
      <c r="D136" s="192" t="s">
        <v>178</v>
      </c>
      <c r="E136" s="193" t="s">
        <v>2655</v>
      </c>
      <c r="F136" s="194" t="s">
        <v>2656</v>
      </c>
      <c r="G136" s="195" t="s">
        <v>1527</v>
      </c>
      <c r="H136" s="196">
        <v>1</v>
      </c>
      <c r="I136" s="197"/>
      <c r="J136" s="198">
        <f t="shared" si="0"/>
        <v>0</v>
      </c>
      <c r="K136" s="194" t="s">
        <v>1</v>
      </c>
      <c r="L136" s="40"/>
      <c r="M136" s="199" t="s">
        <v>1</v>
      </c>
      <c r="N136" s="200" t="s">
        <v>41</v>
      </c>
      <c r="O136" s="72"/>
      <c r="P136" s="201">
        <f t="shared" si="1"/>
        <v>0</v>
      </c>
      <c r="Q136" s="201">
        <v>0</v>
      </c>
      <c r="R136" s="201">
        <f t="shared" si="2"/>
        <v>0</v>
      </c>
      <c r="S136" s="201">
        <v>0</v>
      </c>
      <c r="T136" s="202">
        <f t="shared" si="3"/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03" t="s">
        <v>182</v>
      </c>
      <c r="AT136" s="203" t="s">
        <v>178</v>
      </c>
      <c r="AU136" s="203" t="s">
        <v>83</v>
      </c>
      <c r="AY136" s="18" t="s">
        <v>175</v>
      </c>
      <c r="BE136" s="204">
        <f t="shared" si="4"/>
        <v>0</v>
      </c>
      <c r="BF136" s="204">
        <f t="shared" si="5"/>
        <v>0</v>
      </c>
      <c r="BG136" s="204">
        <f t="shared" si="6"/>
        <v>0</v>
      </c>
      <c r="BH136" s="204">
        <f t="shared" si="7"/>
        <v>0</v>
      </c>
      <c r="BI136" s="204">
        <f t="shared" si="8"/>
        <v>0</v>
      </c>
      <c r="BJ136" s="18" t="s">
        <v>83</v>
      </c>
      <c r="BK136" s="204">
        <f t="shared" si="9"/>
        <v>0</v>
      </c>
      <c r="BL136" s="18" t="s">
        <v>182</v>
      </c>
      <c r="BM136" s="203" t="s">
        <v>322</v>
      </c>
    </row>
    <row r="137" spans="1:65" s="2" customFormat="1" ht="37.9" customHeight="1">
      <c r="A137" s="35"/>
      <c r="B137" s="36"/>
      <c r="C137" s="192" t="s">
        <v>258</v>
      </c>
      <c r="D137" s="192" t="s">
        <v>178</v>
      </c>
      <c r="E137" s="193" t="s">
        <v>2657</v>
      </c>
      <c r="F137" s="194" t="s">
        <v>2658</v>
      </c>
      <c r="G137" s="195" t="s">
        <v>1527</v>
      </c>
      <c r="H137" s="196">
        <v>1</v>
      </c>
      <c r="I137" s="197"/>
      <c r="J137" s="198">
        <f t="shared" si="0"/>
        <v>0</v>
      </c>
      <c r="K137" s="194" t="s">
        <v>1</v>
      </c>
      <c r="L137" s="40"/>
      <c r="M137" s="199" t="s">
        <v>1</v>
      </c>
      <c r="N137" s="200" t="s">
        <v>41</v>
      </c>
      <c r="O137" s="72"/>
      <c r="P137" s="201">
        <f t="shared" si="1"/>
        <v>0</v>
      </c>
      <c r="Q137" s="201">
        <v>0</v>
      </c>
      <c r="R137" s="201">
        <f t="shared" si="2"/>
        <v>0</v>
      </c>
      <c r="S137" s="201">
        <v>0</v>
      </c>
      <c r="T137" s="202">
        <f t="shared" si="3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03" t="s">
        <v>182</v>
      </c>
      <c r="AT137" s="203" t="s">
        <v>178</v>
      </c>
      <c r="AU137" s="203" t="s">
        <v>83</v>
      </c>
      <c r="AY137" s="18" t="s">
        <v>175</v>
      </c>
      <c r="BE137" s="204">
        <f t="shared" si="4"/>
        <v>0</v>
      </c>
      <c r="BF137" s="204">
        <f t="shared" si="5"/>
        <v>0</v>
      </c>
      <c r="BG137" s="204">
        <f t="shared" si="6"/>
        <v>0</v>
      </c>
      <c r="BH137" s="204">
        <f t="shared" si="7"/>
        <v>0</v>
      </c>
      <c r="BI137" s="204">
        <f t="shared" si="8"/>
        <v>0</v>
      </c>
      <c r="BJ137" s="18" t="s">
        <v>83</v>
      </c>
      <c r="BK137" s="204">
        <f t="shared" si="9"/>
        <v>0</v>
      </c>
      <c r="BL137" s="18" t="s">
        <v>182</v>
      </c>
      <c r="BM137" s="203" t="s">
        <v>335</v>
      </c>
    </row>
    <row r="138" spans="1:65" s="2" customFormat="1" ht="24.2" customHeight="1">
      <c r="A138" s="35"/>
      <c r="B138" s="36"/>
      <c r="C138" s="192" t="s">
        <v>188</v>
      </c>
      <c r="D138" s="192" t="s">
        <v>178</v>
      </c>
      <c r="E138" s="193" t="s">
        <v>2659</v>
      </c>
      <c r="F138" s="194" t="s">
        <v>2660</v>
      </c>
      <c r="G138" s="195" t="s">
        <v>1527</v>
      </c>
      <c r="H138" s="196">
        <v>2</v>
      </c>
      <c r="I138" s="197"/>
      <c r="J138" s="198">
        <f t="shared" si="0"/>
        <v>0</v>
      </c>
      <c r="K138" s="194" t="s">
        <v>1</v>
      </c>
      <c r="L138" s="40"/>
      <c r="M138" s="199" t="s">
        <v>1</v>
      </c>
      <c r="N138" s="200" t="s">
        <v>41</v>
      </c>
      <c r="O138" s="72"/>
      <c r="P138" s="201">
        <f t="shared" si="1"/>
        <v>0</v>
      </c>
      <c r="Q138" s="201">
        <v>0</v>
      </c>
      <c r="R138" s="201">
        <f t="shared" si="2"/>
        <v>0</v>
      </c>
      <c r="S138" s="201">
        <v>0</v>
      </c>
      <c r="T138" s="202">
        <f t="shared" si="3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03" t="s">
        <v>182</v>
      </c>
      <c r="AT138" s="203" t="s">
        <v>178</v>
      </c>
      <c r="AU138" s="203" t="s">
        <v>83</v>
      </c>
      <c r="AY138" s="18" t="s">
        <v>175</v>
      </c>
      <c r="BE138" s="204">
        <f t="shared" si="4"/>
        <v>0</v>
      </c>
      <c r="BF138" s="204">
        <f t="shared" si="5"/>
        <v>0</v>
      </c>
      <c r="BG138" s="204">
        <f t="shared" si="6"/>
        <v>0</v>
      </c>
      <c r="BH138" s="204">
        <f t="shared" si="7"/>
        <v>0</v>
      </c>
      <c r="BI138" s="204">
        <f t="shared" si="8"/>
        <v>0</v>
      </c>
      <c r="BJ138" s="18" t="s">
        <v>83</v>
      </c>
      <c r="BK138" s="204">
        <f t="shared" si="9"/>
        <v>0</v>
      </c>
      <c r="BL138" s="18" t="s">
        <v>182</v>
      </c>
      <c r="BM138" s="203" t="s">
        <v>348</v>
      </c>
    </row>
    <row r="139" spans="1:65" s="2" customFormat="1" ht="24.2" customHeight="1">
      <c r="A139" s="35"/>
      <c r="B139" s="36"/>
      <c r="C139" s="192" t="s">
        <v>8</v>
      </c>
      <c r="D139" s="192" t="s">
        <v>178</v>
      </c>
      <c r="E139" s="193" t="s">
        <v>2661</v>
      </c>
      <c r="F139" s="194" t="s">
        <v>2662</v>
      </c>
      <c r="G139" s="195" t="s">
        <v>1527</v>
      </c>
      <c r="H139" s="196">
        <v>1</v>
      </c>
      <c r="I139" s="197"/>
      <c r="J139" s="198">
        <f t="shared" si="0"/>
        <v>0</v>
      </c>
      <c r="K139" s="194" t="s">
        <v>1</v>
      </c>
      <c r="L139" s="40"/>
      <c r="M139" s="199" t="s">
        <v>1</v>
      </c>
      <c r="N139" s="200" t="s">
        <v>41</v>
      </c>
      <c r="O139" s="72"/>
      <c r="P139" s="201">
        <f t="shared" si="1"/>
        <v>0</v>
      </c>
      <c r="Q139" s="201">
        <v>0</v>
      </c>
      <c r="R139" s="201">
        <f t="shared" si="2"/>
        <v>0</v>
      </c>
      <c r="S139" s="201">
        <v>0</v>
      </c>
      <c r="T139" s="202">
        <f t="shared" si="3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03" t="s">
        <v>182</v>
      </c>
      <c r="AT139" s="203" t="s">
        <v>178</v>
      </c>
      <c r="AU139" s="203" t="s">
        <v>83</v>
      </c>
      <c r="AY139" s="18" t="s">
        <v>175</v>
      </c>
      <c r="BE139" s="204">
        <f t="shared" si="4"/>
        <v>0</v>
      </c>
      <c r="BF139" s="204">
        <f t="shared" si="5"/>
        <v>0</v>
      </c>
      <c r="BG139" s="204">
        <f t="shared" si="6"/>
        <v>0</v>
      </c>
      <c r="BH139" s="204">
        <f t="shared" si="7"/>
        <v>0</v>
      </c>
      <c r="BI139" s="204">
        <f t="shared" si="8"/>
        <v>0</v>
      </c>
      <c r="BJ139" s="18" t="s">
        <v>83</v>
      </c>
      <c r="BK139" s="204">
        <f t="shared" si="9"/>
        <v>0</v>
      </c>
      <c r="BL139" s="18" t="s">
        <v>182</v>
      </c>
      <c r="BM139" s="203" t="s">
        <v>413</v>
      </c>
    </row>
    <row r="140" spans="1:65" s="2" customFormat="1" ht="16.5" customHeight="1">
      <c r="A140" s="35"/>
      <c r="B140" s="36"/>
      <c r="C140" s="192" t="s">
        <v>292</v>
      </c>
      <c r="D140" s="192" t="s">
        <v>178</v>
      </c>
      <c r="E140" s="193" t="s">
        <v>2663</v>
      </c>
      <c r="F140" s="194" t="s">
        <v>2664</v>
      </c>
      <c r="G140" s="195" t="s">
        <v>1527</v>
      </c>
      <c r="H140" s="196">
        <v>2</v>
      </c>
      <c r="I140" s="197"/>
      <c r="J140" s="198">
        <f t="shared" si="0"/>
        <v>0</v>
      </c>
      <c r="K140" s="194" t="s">
        <v>1</v>
      </c>
      <c r="L140" s="40"/>
      <c r="M140" s="199" t="s">
        <v>1</v>
      </c>
      <c r="N140" s="200" t="s">
        <v>41</v>
      </c>
      <c r="O140" s="72"/>
      <c r="P140" s="201">
        <f t="shared" si="1"/>
        <v>0</v>
      </c>
      <c r="Q140" s="201">
        <v>0</v>
      </c>
      <c r="R140" s="201">
        <f t="shared" si="2"/>
        <v>0</v>
      </c>
      <c r="S140" s="201">
        <v>0</v>
      </c>
      <c r="T140" s="202">
        <f t="shared" si="3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03" t="s">
        <v>182</v>
      </c>
      <c r="AT140" s="203" t="s">
        <v>178</v>
      </c>
      <c r="AU140" s="203" t="s">
        <v>83</v>
      </c>
      <c r="AY140" s="18" t="s">
        <v>175</v>
      </c>
      <c r="BE140" s="204">
        <f t="shared" si="4"/>
        <v>0</v>
      </c>
      <c r="BF140" s="204">
        <f t="shared" si="5"/>
        <v>0</v>
      </c>
      <c r="BG140" s="204">
        <f t="shared" si="6"/>
        <v>0</v>
      </c>
      <c r="BH140" s="204">
        <f t="shared" si="7"/>
        <v>0</v>
      </c>
      <c r="BI140" s="204">
        <f t="shared" si="8"/>
        <v>0</v>
      </c>
      <c r="BJ140" s="18" t="s">
        <v>83</v>
      </c>
      <c r="BK140" s="204">
        <f t="shared" si="9"/>
        <v>0</v>
      </c>
      <c r="BL140" s="18" t="s">
        <v>182</v>
      </c>
      <c r="BM140" s="203" t="s">
        <v>449</v>
      </c>
    </row>
    <row r="141" spans="1:65" s="2" customFormat="1" ht="16.5" customHeight="1">
      <c r="A141" s="35"/>
      <c r="B141" s="36"/>
      <c r="C141" s="192" t="s">
        <v>298</v>
      </c>
      <c r="D141" s="192" t="s">
        <v>178</v>
      </c>
      <c r="E141" s="193" t="s">
        <v>2665</v>
      </c>
      <c r="F141" s="194" t="s">
        <v>2666</v>
      </c>
      <c r="G141" s="195" t="s">
        <v>1527</v>
      </c>
      <c r="H141" s="196">
        <v>1</v>
      </c>
      <c r="I141" s="197"/>
      <c r="J141" s="198">
        <f t="shared" si="0"/>
        <v>0</v>
      </c>
      <c r="K141" s="194" t="s">
        <v>1</v>
      </c>
      <c r="L141" s="40"/>
      <c r="M141" s="199" t="s">
        <v>1</v>
      </c>
      <c r="N141" s="200" t="s">
        <v>41</v>
      </c>
      <c r="O141" s="72"/>
      <c r="P141" s="201">
        <f t="shared" si="1"/>
        <v>0</v>
      </c>
      <c r="Q141" s="201">
        <v>0</v>
      </c>
      <c r="R141" s="201">
        <f t="shared" si="2"/>
        <v>0</v>
      </c>
      <c r="S141" s="201">
        <v>0</v>
      </c>
      <c r="T141" s="202">
        <f t="shared" si="3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03" t="s">
        <v>182</v>
      </c>
      <c r="AT141" s="203" t="s">
        <v>178</v>
      </c>
      <c r="AU141" s="203" t="s">
        <v>83</v>
      </c>
      <c r="AY141" s="18" t="s">
        <v>175</v>
      </c>
      <c r="BE141" s="204">
        <f t="shared" si="4"/>
        <v>0</v>
      </c>
      <c r="BF141" s="204">
        <f t="shared" si="5"/>
        <v>0</v>
      </c>
      <c r="BG141" s="204">
        <f t="shared" si="6"/>
        <v>0</v>
      </c>
      <c r="BH141" s="204">
        <f t="shared" si="7"/>
        <v>0</v>
      </c>
      <c r="BI141" s="204">
        <f t="shared" si="8"/>
        <v>0</v>
      </c>
      <c r="BJ141" s="18" t="s">
        <v>83</v>
      </c>
      <c r="BK141" s="204">
        <f t="shared" si="9"/>
        <v>0</v>
      </c>
      <c r="BL141" s="18" t="s">
        <v>182</v>
      </c>
      <c r="BM141" s="203" t="s">
        <v>491</v>
      </c>
    </row>
    <row r="142" spans="1:65" s="2" customFormat="1" ht="16.5" customHeight="1">
      <c r="A142" s="35"/>
      <c r="B142" s="36"/>
      <c r="C142" s="192" t="s">
        <v>303</v>
      </c>
      <c r="D142" s="192" t="s">
        <v>178</v>
      </c>
      <c r="E142" s="193" t="s">
        <v>2667</v>
      </c>
      <c r="F142" s="194" t="s">
        <v>2668</v>
      </c>
      <c r="G142" s="195" t="s">
        <v>1527</v>
      </c>
      <c r="H142" s="196">
        <v>4</v>
      </c>
      <c r="I142" s="197"/>
      <c r="J142" s="198">
        <f t="shared" si="0"/>
        <v>0</v>
      </c>
      <c r="K142" s="194" t="s">
        <v>1</v>
      </c>
      <c r="L142" s="40"/>
      <c r="M142" s="199" t="s">
        <v>1</v>
      </c>
      <c r="N142" s="200" t="s">
        <v>41</v>
      </c>
      <c r="O142" s="72"/>
      <c r="P142" s="201">
        <f t="shared" si="1"/>
        <v>0</v>
      </c>
      <c r="Q142" s="201">
        <v>0</v>
      </c>
      <c r="R142" s="201">
        <f t="shared" si="2"/>
        <v>0</v>
      </c>
      <c r="S142" s="201">
        <v>0</v>
      </c>
      <c r="T142" s="202">
        <f t="shared" si="3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03" t="s">
        <v>182</v>
      </c>
      <c r="AT142" s="203" t="s">
        <v>178</v>
      </c>
      <c r="AU142" s="203" t="s">
        <v>83</v>
      </c>
      <c r="AY142" s="18" t="s">
        <v>175</v>
      </c>
      <c r="BE142" s="204">
        <f t="shared" si="4"/>
        <v>0</v>
      </c>
      <c r="BF142" s="204">
        <f t="shared" si="5"/>
        <v>0</v>
      </c>
      <c r="BG142" s="204">
        <f t="shared" si="6"/>
        <v>0</v>
      </c>
      <c r="BH142" s="204">
        <f t="shared" si="7"/>
        <v>0</v>
      </c>
      <c r="BI142" s="204">
        <f t="shared" si="8"/>
        <v>0</v>
      </c>
      <c r="BJ142" s="18" t="s">
        <v>83</v>
      </c>
      <c r="BK142" s="204">
        <f t="shared" si="9"/>
        <v>0</v>
      </c>
      <c r="BL142" s="18" t="s">
        <v>182</v>
      </c>
      <c r="BM142" s="203" t="s">
        <v>508</v>
      </c>
    </row>
    <row r="143" spans="1:65" s="2" customFormat="1" ht="16.5" customHeight="1">
      <c r="A143" s="35"/>
      <c r="B143" s="36"/>
      <c r="C143" s="192" t="s">
        <v>309</v>
      </c>
      <c r="D143" s="192" t="s">
        <v>178</v>
      </c>
      <c r="E143" s="193" t="s">
        <v>2669</v>
      </c>
      <c r="F143" s="194" t="s">
        <v>2670</v>
      </c>
      <c r="G143" s="195" t="s">
        <v>2671</v>
      </c>
      <c r="H143" s="196">
        <v>1</v>
      </c>
      <c r="I143" s="197"/>
      <c r="J143" s="198">
        <f t="shared" si="0"/>
        <v>0</v>
      </c>
      <c r="K143" s="194" t="s">
        <v>1</v>
      </c>
      <c r="L143" s="40"/>
      <c r="M143" s="199" t="s">
        <v>1</v>
      </c>
      <c r="N143" s="200" t="s">
        <v>41</v>
      </c>
      <c r="O143" s="72"/>
      <c r="P143" s="201">
        <f t="shared" si="1"/>
        <v>0</v>
      </c>
      <c r="Q143" s="201">
        <v>0</v>
      </c>
      <c r="R143" s="201">
        <f t="shared" si="2"/>
        <v>0</v>
      </c>
      <c r="S143" s="201">
        <v>0</v>
      </c>
      <c r="T143" s="202">
        <f t="shared" si="3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182</v>
      </c>
      <c r="AT143" s="203" t="s">
        <v>178</v>
      </c>
      <c r="AU143" s="203" t="s">
        <v>83</v>
      </c>
      <c r="AY143" s="18" t="s">
        <v>175</v>
      </c>
      <c r="BE143" s="204">
        <f t="shared" si="4"/>
        <v>0</v>
      </c>
      <c r="BF143" s="204">
        <f t="shared" si="5"/>
        <v>0</v>
      </c>
      <c r="BG143" s="204">
        <f t="shared" si="6"/>
        <v>0</v>
      </c>
      <c r="BH143" s="204">
        <f t="shared" si="7"/>
        <v>0</v>
      </c>
      <c r="BI143" s="204">
        <f t="shared" si="8"/>
        <v>0</v>
      </c>
      <c r="BJ143" s="18" t="s">
        <v>83</v>
      </c>
      <c r="BK143" s="204">
        <f t="shared" si="9"/>
        <v>0</v>
      </c>
      <c r="BL143" s="18" t="s">
        <v>182</v>
      </c>
      <c r="BM143" s="203" t="s">
        <v>532</v>
      </c>
    </row>
    <row r="144" spans="1:65" s="12" customFormat="1" ht="25.9" customHeight="1">
      <c r="B144" s="176"/>
      <c r="C144" s="177"/>
      <c r="D144" s="178" t="s">
        <v>75</v>
      </c>
      <c r="E144" s="179" t="s">
        <v>2672</v>
      </c>
      <c r="F144" s="179" t="s">
        <v>2673</v>
      </c>
      <c r="G144" s="177"/>
      <c r="H144" s="177"/>
      <c r="I144" s="180"/>
      <c r="J144" s="181">
        <f>BK144</f>
        <v>0</v>
      </c>
      <c r="K144" s="177"/>
      <c r="L144" s="182"/>
      <c r="M144" s="183"/>
      <c r="N144" s="184"/>
      <c r="O144" s="184"/>
      <c r="P144" s="185">
        <f>P145</f>
        <v>0</v>
      </c>
      <c r="Q144" s="184"/>
      <c r="R144" s="185">
        <f>R145</f>
        <v>0</v>
      </c>
      <c r="S144" s="184"/>
      <c r="T144" s="186">
        <f>T145</f>
        <v>0</v>
      </c>
      <c r="AR144" s="187" t="s">
        <v>83</v>
      </c>
      <c r="AT144" s="188" t="s">
        <v>75</v>
      </c>
      <c r="AU144" s="188" t="s">
        <v>76</v>
      </c>
      <c r="AY144" s="187" t="s">
        <v>175</v>
      </c>
      <c r="BK144" s="189">
        <f>BK145</f>
        <v>0</v>
      </c>
    </row>
    <row r="145" spans="1:65" s="2" customFormat="1" ht="33" customHeight="1">
      <c r="A145" s="35"/>
      <c r="B145" s="36"/>
      <c r="C145" s="192" t="s">
        <v>314</v>
      </c>
      <c r="D145" s="192" t="s">
        <v>178</v>
      </c>
      <c r="E145" s="193" t="s">
        <v>2674</v>
      </c>
      <c r="F145" s="194" t="s">
        <v>2675</v>
      </c>
      <c r="G145" s="195" t="s">
        <v>1527</v>
      </c>
      <c r="H145" s="196">
        <v>1</v>
      </c>
      <c r="I145" s="197"/>
      <c r="J145" s="198">
        <f>ROUND(I145*H145,2)</f>
        <v>0</v>
      </c>
      <c r="K145" s="194" t="s">
        <v>1</v>
      </c>
      <c r="L145" s="40"/>
      <c r="M145" s="199" t="s">
        <v>1</v>
      </c>
      <c r="N145" s="200" t="s">
        <v>41</v>
      </c>
      <c r="O145" s="72"/>
      <c r="P145" s="201">
        <f>O145*H145</f>
        <v>0</v>
      </c>
      <c r="Q145" s="201">
        <v>0</v>
      </c>
      <c r="R145" s="201">
        <f>Q145*H145</f>
        <v>0</v>
      </c>
      <c r="S145" s="201">
        <v>0</v>
      </c>
      <c r="T145" s="20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182</v>
      </c>
      <c r="AT145" s="203" t="s">
        <v>178</v>
      </c>
      <c r="AU145" s="203" t="s">
        <v>83</v>
      </c>
      <c r="AY145" s="18" t="s">
        <v>175</v>
      </c>
      <c r="BE145" s="204">
        <f>IF(N145="základní",J145,0)</f>
        <v>0</v>
      </c>
      <c r="BF145" s="204">
        <f>IF(N145="snížená",J145,0)</f>
        <v>0</v>
      </c>
      <c r="BG145" s="204">
        <f>IF(N145="zákl. přenesená",J145,0)</f>
        <v>0</v>
      </c>
      <c r="BH145" s="204">
        <f>IF(N145="sníž. přenesená",J145,0)</f>
        <v>0</v>
      </c>
      <c r="BI145" s="204">
        <f>IF(N145="nulová",J145,0)</f>
        <v>0</v>
      </c>
      <c r="BJ145" s="18" t="s">
        <v>83</v>
      </c>
      <c r="BK145" s="204">
        <f>ROUND(I145*H145,2)</f>
        <v>0</v>
      </c>
      <c r="BL145" s="18" t="s">
        <v>182</v>
      </c>
      <c r="BM145" s="203" t="s">
        <v>545</v>
      </c>
    </row>
    <row r="146" spans="1:65" s="12" customFormat="1" ht="25.9" customHeight="1">
      <c r="B146" s="176"/>
      <c r="C146" s="177"/>
      <c r="D146" s="178" t="s">
        <v>75</v>
      </c>
      <c r="E146" s="179" t="s">
        <v>2676</v>
      </c>
      <c r="F146" s="179" t="s">
        <v>2677</v>
      </c>
      <c r="G146" s="177"/>
      <c r="H146" s="177"/>
      <c r="I146" s="180"/>
      <c r="J146" s="181">
        <f>BK146</f>
        <v>0</v>
      </c>
      <c r="K146" s="177"/>
      <c r="L146" s="182"/>
      <c r="M146" s="183"/>
      <c r="N146" s="184"/>
      <c r="O146" s="184"/>
      <c r="P146" s="185">
        <f>SUM(P147:P156)</f>
        <v>0</v>
      </c>
      <c r="Q146" s="184"/>
      <c r="R146" s="185">
        <f>SUM(R147:R156)</f>
        <v>0</v>
      </c>
      <c r="S146" s="184"/>
      <c r="T146" s="186">
        <f>SUM(T147:T156)</f>
        <v>0</v>
      </c>
      <c r="AR146" s="187" t="s">
        <v>83</v>
      </c>
      <c r="AT146" s="188" t="s">
        <v>75</v>
      </c>
      <c r="AU146" s="188" t="s">
        <v>76</v>
      </c>
      <c r="AY146" s="187" t="s">
        <v>175</v>
      </c>
      <c r="BK146" s="189">
        <f>SUM(BK147:BK156)</f>
        <v>0</v>
      </c>
    </row>
    <row r="147" spans="1:65" s="2" customFormat="1" ht="16.5" customHeight="1">
      <c r="A147" s="35"/>
      <c r="B147" s="36"/>
      <c r="C147" s="192" t="s">
        <v>322</v>
      </c>
      <c r="D147" s="192" t="s">
        <v>178</v>
      </c>
      <c r="E147" s="193" t="s">
        <v>2678</v>
      </c>
      <c r="F147" s="194" t="s">
        <v>2679</v>
      </c>
      <c r="G147" s="195" t="s">
        <v>251</v>
      </c>
      <c r="H147" s="196">
        <v>25</v>
      </c>
      <c r="I147" s="197"/>
      <c r="J147" s="198">
        <f t="shared" ref="J147:J156" si="10">ROUND(I147*H147,2)</f>
        <v>0</v>
      </c>
      <c r="K147" s="194" t="s">
        <v>1</v>
      </c>
      <c r="L147" s="40"/>
      <c r="M147" s="199" t="s">
        <v>1</v>
      </c>
      <c r="N147" s="200" t="s">
        <v>41</v>
      </c>
      <c r="O147" s="72"/>
      <c r="P147" s="201">
        <f t="shared" ref="P147:P156" si="11">O147*H147</f>
        <v>0</v>
      </c>
      <c r="Q147" s="201">
        <v>0</v>
      </c>
      <c r="R147" s="201">
        <f t="shared" ref="R147:R156" si="12">Q147*H147</f>
        <v>0</v>
      </c>
      <c r="S147" s="201">
        <v>0</v>
      </c>
      <c r="T147" s="202">
        <f t="shared" ref="T147:T156" si="13"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83</v>
      </c>
      <c r="AY147" s="18" t="s">
        <v>175</v>
      </c>
      <c r="BE147" s="204">
        <f t="shared" ref="BE147:BE156" si="14">IF(N147="základní",J147,0)</f>
        <v>0</v>
      </c>
      <c r="BF147" s="204">
        <f t="shared" ref="BF147:BF156" si="15">IF(N147="snížená",J147,0)</f>
        <v>0</v>
      </c>
      <c r="BG147" s="204">
        <f t="shared" ref="BG147:BG156" si="16">IF(N147="zákl. přenesená",J147,0)</f>
        <v>0</v>
      </c>
      <c r="BH147" s="204">
        <f t="shared" ref="BH147:BH156" si="17">IF(N147="sníž. přenesená",J147,0)</f>
        <v>0</v>
      </c>
      <c r="BI147" s="204">
        <f t="shared" ref="BI147:BI156" si="18">IF(N147="nulová",J147,0)</f>
        <v>0</v>
      </c>
      <c r="BJ147" s="18" t="s">
        <v>83</v>
      </c>
      <c r="BK147" s="204">
        <f t="shared" ref="BK147:BK156" si="19">ROUND(I147*H147,2)</f>
        <v>0</v>
      </c>
      <c r="BL147" s="18" t="s">
        <v>182</v>
      </c>
      <c r="BM147" s="203" t="s">
        <v>556</v>
      </c>
    </row>
    <row r="148" spans="1:65" s="2" customFormat="1" ht="16.5" customHeight="1">
      <c r="A148" s="35"/>
      <c r="B148" s="36"/>
      <c r="C148" s="192" t="s">
        <v>329</v>
      </c>
      <c r="D148" s="192" t="s">
        <v>178</v>
      </c>
      <c r="E148" s="193" t="s">
        <v>2680</v>
      </c>
      <c r="F148" s="194" t="s">
        <v>2681</v>
      </c>
      <c r="G148" s="195" t="s">
        <v>251</v>
      </c>
      <c r="H148" s="196">
        <v>350</v>
      </c>
      <c r="I148" s="197"/>
      <c r="J148" s="198">
        <f t="shared" si="10"/>
        <v>0</v>
      </c>
      <c r="K148" s="194" t="s">
        <v>1</v>
      </c>
      <c r="L148" s="40"/>
      <c r="M148" s="199" t="s">
        <v>1</v>
      </c>
      <c r="N148" s="200" t="s">
        <v>41</v>
      </c>
      <c r="O148" s="72"/>
      <c r="P148" s="201">
        <f t="shared" si="11"/>
        <v>0</v>
      </c>
      <c r="Q148" s="201">
        <v>0</v>
      </c>
      <c r="R148" s="201">
        <f t="shared" si="12"/>
        <v>0</v>
      </c>
      <c r="S148" s="201">
        <v>0</v>
      </c>
      <c r="T148" s="202">
        <f t="shared" si="13"/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83</v>
      </c>
      <c r="AY148" s="18" t="s">
        <v>175</v>
      </c>
      <c r="BE148" s="204">
        <f t="shared" si="14"/>
        <v>0</v>
      </c>
      <c r="BF148" s="204">
        <f t="shared" si="15"/>
        <v>0</v>
      </c>
      <c r="BG148" s="204">
        <f t="shared" si="16"/>
        <v>0</v>
      </c>
      <c r="BH148" s="204">
        <f t="shared" si="17"/>
        <v>0</v>
      </c>
      <c r="BI148" s="204">
        <f t="shared" si="18"/>
        <v>0</v>
      </c>
      <c r="BJ148" s="18" t="s">
        <v>83</v>
      </c>
      <c r="BK148" s="204">
        <f t="shared" si="19"/>
        <v>0</v>
      </c>
      <c r="BL148" s="18" t="s">
        <v>182</v>
      </c>
      <c r="BM148" s="203" t="s">
        <v>570</v>
      </c>
    </row>
    <row r="149" spans="1:65" s="2" customFormat="1" ht="16.5" customHeight="1">
      <c r="A149" s="35"/>
      <c r="B149" s="36"/>
      <c r="C149" s="192" t="s">
        <v>335</v>
      </c>
      <c r="D149" s="192" t="s">
        <v>178</v>
      </c>
      <c r="E149" s="193" t="s">
        <v>2682</v>
      </c>
      <c r="F149" s="194" t="s">
        <v>2683</v>
      </c>
      <c r="G149" s="195" t="s">
        <v>251</v>
      </c>
      <c r="H149" s="196">
        <v>50</v>
      </c>
      <c r="I149" s="197"/>
      <c r="J149" s="198">
        <f t="shared" si="10"/>
        <v>0</v>
      </c>
      <c r="K149" s="194" t="s">
        <v>1</v>
      </c>
      <c r="L149" s="40"/>
      <c r="M149" s="199" t="s">
        <v>1</v>
      </c>
      <c r="N149" s="200" t="s">
        <v>41</v>
      </c>
      <c r="O149" s="72"/>
      <c r="P149" s="201">
        <f t="shared" si="11"/>
        <v>0</v>
      </c>
      <c r="Q149" s="201">
        <v>0</v>
      </c>
      <c r="R149" s="201">
        <f t="shared" si="12"/>
        <v>0</v>
      </c>
      <c r="S149" s="201">
        <v>0</v>
      </c>
      <c r="T149" s="202">
        <f t="shared" si="13"/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83</v>
      </c>
      <c r="AY149" s="18" t="s">
        <v>175</v>
      </c>
      <c r="BE149" s="204">
        <f t="shared" si="14"/>
        <v>0</v>
      </c>
      <c r="BF149" s="204">
        <f t="shared" si="15"/>
        <v>0</v>
      </c>
      <c r="BG149" s="204">
        <f t="shared" si="16"/>
        <v>0</v>
      </c>
      <c r="BH149" s="204">
        <f t="shared" si="17"/>
        <v>0</v>
      </c>
      <c r="BI149" s="204">
        <f t="shared" si="18"/>
        <v>0</v>
      </c>
      <c r="BJ149" s="18" t="s">
        <v>83</v>
      </c>
      <c r="BK149" s="204">
        <f t="shared" si="19"/>
        <v>0</v>
      </c>
      <c r="BL149" s="18" t="s">
        <v>182</v>
      </c>
      <c r="BM149" s="203" t="s">
        <v>581</v>
      </c>
    </row>
    <row r="150" spans="1:65" s="2" customFormat="1" ht="16.5" customHeight="1">
      <c r="A150" s="35"/>
      <c r="B150" s="36"/>
      <c r="C150" s="192" t="s">
        <v>7</v>
      </c>
      <c r="D150" s="192" t="s">
        <v>178</v>
      </c>
      <c r="E150" s="193" t="s">
        <v>2684</v>
      </c>
      <c r="F150" s="194" t="s">
        <v>2685</v>
      </c>
      <c r="G150" s="195" t="s">
        <v>251</v>
      </c>
      <c r="H150" s="196">
        <v>75</v>
      </c>
      <c r="I150" s="197"/>
      <c r="J150" s="198">
        <f t="shared" si="10"/>
        <v>0</v>
      </c>
      <c r="K150" s="194" t="s">
        <v>1</v>
      </c>
      <c r="L150" s="40"/>
      <c r="M150" s="199" t="s">
        <v>1</v>
      </c>
      <c r="N150" s="200" t="s">
        <v>41</v>
      </c>
      <c r="O150" s="72"/>
      <c r="P150" s="201">
        <f t="shared" si="11"/>
        <v>0</v>
      </c>
      <c r="Q150" s="201">
        <v>0</v>
      </c>
      <c r="R150" s="201">
        <f t="shared" si="12"/>
        <v>0</v>
      </c>
      <c r="S150" s="201">
        <v>0</v>
      </c>
      <c r="T150" s="202">
        <f t="shared" si="13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182</v>
      </c>
      <c r="AT150" s="203" t="s">
        <v>178</v>
      </c>
      <c r="AU150" s="203" t="s">
        <v>83</v>
      </c>
      <c r="AY150" s="18" t="s">
        <v>175</v>
      </c>
      <c r="BE150" s="204">
        <f t="shared" si="14"/>
        <v>0</v>
      </c>
      <c r="BF150" s="204">
        <f t="shared" si="15"/>
        <v>0</v>
      </c>
      <c r="BG150" s="204">
        <f t="shared" si="16"/>
        <v>0</v>
      </c>
      <c r="BH150" s="204">
        <f t="shared" si="17"/>
        <v>0</v>
      </c>
      <c r="BI150" s="204">
        <f t="shared" si="18"/>
        <v>0</v>
      </c>
      <c r="BJ150" s="18" t="s">
        <v>83</v>
      </c>
      <c r="BK150" s="204">
        <f t="shared" si="19"/>
        <v>0</v>
      </c>
      <c r="BL150" s="18" t="s">
        <v>182</v>
      </c>
      <c r="BM150" s="203" t="s">
        <v>592</v>
      </c>
    </row>
    <row r="151" spans="1:65" s="2" customFormat="1" ht="16.5" customHeight="1">
      <c r="A151" s="35"/>
      <c r="B151" s="36"/>
      <c r="C151" s="192" t="s">
        <v>348</v>
      </c>
      <c r="D151" s="192" t="s">
        <v>178</v>
      </c>
      <c r="E151" s="193" t="s">
        <v>2686</v>
      </c>
      <c r="F151" s="194" t="s">
        <v>2687</v>
      </c>
      <c r="G151" s="195" t="s">
        <v>251</v>
      </c>
      <c r="H151" s="196">
        <v>50</v>
      </c>
      <c r="I151" s="197"/>
      <c r="J151" s="198">
        <f t="shared" si="10"/>
        <v>0</v>
      </c>
      <c r="K151" s="194" t="s">
        <v>1</v>
      </c>
      <c r="L151" s="40"/>
      <c r="M151" s="199" t="s">
        <v>1</v>
      </c>
      <c r="N151" s="200" t="s">
        <v>41</v>
      </c>
      <c r="O151" s="72"/>
      <c r="P151" s="201">
        <f t="shared" si="11"/>
        <v>0</v>
      </c>
      <c r="Q151" s="201">
        <v>0</v>
      </c>
      <c r="R151" s="201">
        <f t="shared" si="12"/>
        <v>0</v>
      </c>
      <c r="S151" s="201">
        <v>0</v>
      </c>
      <c r="T151" s="202">
        <f t="shared" si="13"/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03" t="s">
        <v>182</v>
      </c>
      <c r="AT151" s="203" t="s">
        <v>178</v>
      </c>
      <c r="AU151" s="203" t="s">
        <v>83</v>
      </c>
      <c r="AY151" s="18" t="s">
        <v>175</v>
      </c>
      <c r="BE151" s="204">
        <f t="shared" si="14"/>
        <v>0</v>
      </c>
      <c r="BF151" s="204">
        <f t="shared" si="15"/>
        <v>0</v>
      </c>
      <c r="BG151" s="204">
        <f t="shared" si="16"/>
        <v>0</v>
      </c>
      <c r="BH151" s="204">
        <f t="shared" si="17"/>
        <v>0</v>
      </c>
      <c r="BI151" s="204">
        <f t="shared" si="18"/>
        <v>0</v>
      </c>
      <c r="BJ151" s="18" t="s">
        <v>83</v>
      </c>
      <c r="BK151" s="204">
        <f t="shared" si="19"/>
        <v>0</v>
      </c>
      <c r="BL151" s="18" t="s">
        <v>182</v>
      </c>
      <c r="BM151" s="203" t="s">
        <v>611</v>
      </c>
    </row>
    <row r="152" spans="1:65" s="2" customFormat="1" ht="16.5" customHeight="1">
      <c r="A152" s="35"/>
      <c r="B152" s="36"/>
      <c r="C152" s="192" t="s">
        <v>370</v>
      </c>
      <c r="D152" s="192" t="s">
        <v>178</v>
      </c>
      <c r="E152" s="193" t="s">
        <v>2688</v>
      </c>
      <c r="F152" s="194" t="s">
        <v>2689</v>
      </c>
      <c r="G152" s="195" t="s">
        <v>251</v>
      </c>
      <c r="H152" s="196">
        <v>25</v>
      </c>
      <c r="I152" s="197"/>
      <c r="J152" s="198">
        <f t="shared" si="10"/>
        <v>0</v>
      </c>
      <c r="K152" s="194" t="s">
        <v>1</v>
      </c>
      <c r="L152" s="40"/>
      <c r="M152" s="199" t="s">
        <v>1</v>
      </c>
      <c r="N152" s="200" t="s">
        <v>41</v>
      </c>
      <c r="O152" s="72"/>
      <c r="P152" s="201">
        <f t="shared" si="11"/>
        <v>0</v>
      </c>
      <c r="Q152" s="201">
        <v>0</v>
      </c>
      <c r="R152" s="201">
        <f t="shared" si="12"/>
        <v>0</v>
      </c>
      <c r="S152" s="201">
        <v>0</v>
      </c>
      <c r="T152" s="202">
        <f t="shared" si="13"/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182</v>
      </c>
      <c r="AT152" s="203" t="s">
        <v>178</v>
      </c>
      <c r="AU152" s="203" t="s">
        <v>83</v>
      </c>
      <c r="AY152" s="18" t="s">
        <v>175</v>
      </c>
      <c r="BE152" s="204">
        <f t="shared" si="14"/>
        <v>0</v>
      </c>
      <c r="BF152" s="204">
        <f t="shared" si="15"/>
        <v>0</v>
      </c>
      <c r="BG152" s="204">
        <f t="shared" si="16"/>
        <v>0</v>
      </c>
      <c r="BH152" s="204">
        <f t="shared" si="17"/>
        <v>0</v>
      </c>
      <c r="BI152" s="204">
        <f t="shared" si="18"/>
        <v>0</v>
      </c>
      <c r="BJ152" s="18" t="s">
        <v>83</v>
      </c>
      <c r="BK152" s="204">
        <f t="shared" si="19"/>
        <v>0</v>
      </c>
      <c r="BL152" s="18" t="s">
        <v>182</v>
      </c>
      <c r="BM152" s="203" t="s">
        <v>624</v>
      </c>
    </row>
    <row r="153" spans="1:65" s="2" customFormat="1" ht="24.2" customHeight="1">
      <c r="A153" s="35"/>
      <c r="B153" s="36"/>
      <c r="C153" s="192" t="s">
        <v>413</v>
      </c>
      <c r="D153" s="192" t="s">
        <v>178</v>
      </c>
      <c r="E153" s="193" t="s">
        <v>2690</v>
      </c>
      <c r="F153" s="194" t="s">
        <v>2691</v>
      </c>
      <c r="G153" s="195" t="s">
        <v>251</v>
      </c>
      <c r="H153" s="196">
        <v>12</v>
      </c>
      <c r="I153" s="197"/>
      <c r="J153" s="198">
        <f t="shared" si="10"/>
        <v>0</v>
      </c>
      <c r="K153" s="194" t="s">
        <v>1</v>
      </c>
      <c r="L153" s="40"/>
      <c r="M153" s="199" t="s">
        <v>1</v>
      </c>
      <c r="N153" s="200" t="s">
        <v>41</v>
      </c>
      <c r="O153" s="72"/>
      <c r="P153" s="201">
        <f t="shared" si="11"/>
        <v>0</v>
      </c>
      <c r="Q153" s="201">
        <v>0</v>
      </c>
      <c r="R153" s="201">
        <f t="shared" si="12"/>
        <v>0</v>
      </c>
      <c r="S153" s="201">
        <v>0</v>
      </c>
      <c r="T153" s="202">
        <f t="shared" si="13"/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03" t="s">
        <v>182</v>
      </c>
      <c r="AT153" s="203" t="s">
        <v>178</v>
      </c>
      <c r="AU153" s="203" t="s">
        <v>83</v>
      </c>
      <c r="AY153" s="18" t="s">
        <v>175</v>
      </c>
      <c r="BE153" s="204">
        <f t="shared" si="14"/>
        <v>0</v>
      </c>
      <c r="BF153" s="204">
        <f t="shared" si="15"/>
        <v>0</v>
      </c>
      <c r="BG153" s="204">
        <f t="shared" si="16"/>
        <v>0</v>
      </c>
      <c r="BH153" s="204">
        <f t="shared" si="17"/>
        <v>0</v>
      </c>
      <c r="BI153" s="204">
        <f t="shared" si="18"/>
        <v>0</v>
      </c>
      <c r="BJ153" s="18" t="s">
        <v>83</v>
      </c>
      <c r="BK153" s="204">
        <f t="shared" si="19"/>
        <v>0</v>
      </c>
      <c r="BL153" s="18" t="s">
        <v>182</v>
      </c>
      <c r="BM153" s="203" t="s">
        <v>636</v>
      </c>
    </row>
    <row r="154" spans="1:65" s="2" customFormat="1" ht="16.5" customHeight="1">
      <c r="A154" s="35"/>
      <c r="B154" s="36"/>
      <c r="C154" s="192" t="s">
        <v>418</v>
      </c>
      <c r="D154" s="192" t="s">
        <v>178</v>
      </c>
      <c r="E154" s="193" t="s">
        <v>2692</v>
      </c>
      <c r="F154" s="194" t="s">
        <v>2693</v>
      </c>
      <c r="G154" s="195" t="s">
        <v>251</v>
      </c>
      <c r="H154" s="196">
        <v>25</v>
      </c>
      <c r="I154" s="197"/>
      <c r="J154" s="198">
        <f t="shared" si="10"/>
        <v>0</v>
      </c>
      <c r="K154" s="194" t="s">
        <v>1</v>
      </c>
      <c r="L154" s="40"/>
      <c r="M154" s="199" t="s">
        <v>1</v>
      </c>
      <c r="N154" s="200" t="s">
        <v>41</v>
      </c>
      <c r="O154" s="72"/>
      <c r="P154" s="201">
        <f t="shared" si="11"/>
        <v>0</v>
      </c>
      <c r="Q154" s="201">
        <v>0</v>
      </c>
      <c r="R154" s="201">
        <f t="shared" si="12"/>
        <v>0</v>
      </c>
      <c r="S154" s="201">
        <v>0</v>
      </c>
      <c r="T154" s="202">
        <f t="shared" si="13"/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83</v>
      </c>
      <c r="AY154" s="18" t="s">
        <v>175</v>
      </c>
      <c r="BE154" s="204">
        <f t="shared" si="14"/>
        <v>0</v>
      </c>
      <c r="BF154" s="204">
        <f t="shared" si="15"/>
        <v>0</v>
      </c>
      <c r="BG154" s="204">
        <f t="shared" si="16"/>
        <v>0</v>
      </c>
      <c r="BH154" s="204">
        <f t="shared" si="17"/>
        <v>0</v>
      </c>
      <c r="BI154" s="204">
        <f t="shared" si="18"/>
        <v>0</v>
      </c>
      <c r="BJ154" s="18" t="s">
        <v>83</v>
      </c>
      <c r="BK154" s="204">
        <f t="shared" si="19"/>
        <v>0</v>
      </c>
      <c r="BL154" s="18" t="s">
        <v>182</v>
      </c>
      <c r="BM154" s="203" t="s">
        <v>646</v>
      </c>
    </row>
    <row r="155" spans="1:65" s="2" customFormat="1" ht="21.75" customHeight="1">
      <c r="A155" s="35"/>
      <c r="B155" s="36"/>
      <c r="C155" s="192" t="s">
        <v>449</v>
      </c>
      <c r="D155" s="192" t="s">
        <v>178</v>
      </c>
      <c r="E155" s="193" t="s">
        <v>2694</v>
      </c>
      <c r="F155" s="194" t="s">
        <v>2695</v>
      </c>
      <c r="G155" s="195" t="s">
        <v>251</v>
      </c>
      <c r="H155" s="196">
        <v>25</v>
      </c>
      <c r="I155" s="197"/>
      <c r="J155" s="198">
        <f t="shared" si="10"/>
        <v>0</v>
      </c>
      <c r="K155" s="194" t="s">
        <v>1</v>
      </c>
      <c r="L155" s="40"/>
      <c r="M155" s="199" t="s">
        <v>1</v>
      </c>
      <c r="N155" s="200" t="s">
        <v>41</v>
      </c>
      <c r="O155" s="72"/>
      <c r="P155" s="201">
        <f t="shared" si="11"/>
        <v>0</v>
      </c>
      <c r="Q155" s="201">
        <v>0</v>
      </c>
      <c r="R155" s="201">
        <f t="shared" si="12"/>
        <v>0</v>
      </c>
      <c r="S155" s="201">
        <v>0</v>
      </c>
      <c r="T155" s="202">
        <f t="shared" si="13"/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03" t="s">
        <v>182</v>
      </c>
      <c r="AT155" s="203" t="s">
        <v>178</v>
      </c>
      <c r="AU155" s="203" t="s">
        <v>83</v>
      </c>
      <c r="AY155" s="18" t="s">
        <v>175</v>
      </c>
      <c r="BE155" s="204">
        <f t="shared" si="14"/>
        <v>0</v>
      </c>
      <c r="BF155" s="204">
        <f t="shared" si="15"/>
        <v>0</v>
      </c>
      <c r="BG155" s="204">
        <f t="shared" si="16"/>
        <v>0</v>
      </c>
      <c r="BH155" s="204">
        <f t="shared" si="17"/>
        <v>0</v>
      </c>
      <c r="BI155" s="204">
        <f t="shared" si="18"/>
        <v>0</v>
      </c>
      <c r="BJ155" s="18" t="s">
        <v>83</v>
      </c>
      <c r="BK155" s="204">
        <f t="shared" si="19"/>
        <v>0</v>
      </c>
      <c r="BL155" s="18" t="s">
        <v>182</v>
      </c>
      <c r="BM155" s="203" t="s">
        <v>661</v>
      </c>
    </row>
    <row r="156" spans="1:65" s="2" customFormat="1" ht="66.75" customHeight="1">
      <c r="A156" s="35"/>
      <c r="B156" s="36"/>
      <c r="C156" s="192" t="s">
        <v>481</v>
      </c>
      <c r="D156" s="192" t="s">
        <v>178</v>
      </c>
      <c r="E156" s="193" t="s">
        <v>2696</v>
      </c>
      <c r="F156" s="194" t="s">
        <v>2697</v>
      </c>
      <c r="G156" s="195" t="s">
        <v>2671</v>
      </c>
      <c r="H156" s="196">
        <v>1</v>
      </c>
      <c r="I156" s="197"/>
      <c r="J156" s="198">
        <f t="shared" si="10"/>
        <v>0</v>
      </c>
      <c r="K156" s="194" t="s">
        <v>1</v>
      </c>
      <c r="L156" s="40"/>
      <c r="M156" s="199" t="s">
        <v>1</v>
      </c>
      <c r="N156" s="200" t="s">
        <v>41</v>
      </c>
      <c r="O156" s="72"/>
      <c r="P156" s="201">
        <f t="shared" si="11"/>
        <v>0</v>
      </c>
      <c r="Q156" s="201">
        <v>0</v>
      </c>
      <c r="R156" s="201">
        <f t="shared" si="12"/>
        <v>0</v>
      </c>
      <c r="S156" s="201">
        <v>0</v>
      </c>
      <c r="T156" s="202">
        <f t="shared" si="13"/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03" t="s">
        <v>182</v>
      </c>
      <c r="AT156" s="203" t="s">
        <v>178</v>
      </c>
      <c r="AU156" s="203" t="s">
        <v>83</v>
      </c>
      <c r="AY156" s="18" t="s">
        <v>175</v>
      </c>
      <c r="BE156" s="204">
        <f t="shared" si="14"/>
        <v>0</v>
      </c>
      <c r="BF156" s="204">
        <f t="shared" si="15"/>
        <v>0</v>
      </c>
      <c r="BG156" s="204">
        <f t="shared" si="16"/>
        <v>0</v>
      </c>
      <c r="BH156" s="204">
        <f t="shared" si="17"/>
        <v>0</v>
      </c>
      <c r="BI156" s="204">
        <f t="shared" si="18"/>
        <v>0</v>
      </c>
      <c r="BJ156" s="18" t="s">
        <v>83</v>
      </c>
      <c r="BK156" s="204">
        <f t="shared" si="19"/>
        <v>0</v>
      </c>
      <c r="BL156" s="18" t="s">
        <v>182</v>
      </c>
      <c r="BM156" s="203" t="s">
        <v>693</v>
      </c>
    </row>
    <row r="157" spans="1:65" s="12" customFormat="1" ht="25.9" customHeight="1">
      <c r="B157" s="176"/>
      <c r="C157" s="177"/>
      <c r="D157" s="178" t="s">
        <v>75</v>
      </c>
      <c r="E157" s="179" t="s">
        <v>2698</v>
      </c>
      <c r="F157" s="179" t="s">
        <v>2699</v>
      </c>
      <c r="G157" s="177"/>
      <c r="H157" s="177"/>
      <c r="I157" s="180"/>
      <c r="J157" s="181">
        <f>BK157</f>
        <v>0</v>
      </c>
      <c r="K157" s="177"/>
      <c r="L157" s="182"/>
      <c r="M157" s="183"/>
      <c r="N157" s="184"/>
      <c r="O157" s="184"/>
      <c r="P157" s="185">
        <f>SUM(P158:P165)</f>
        <v>0</v>
      </c>
      <c r="Q157" s="184"/>
      <c r="R157" s="185">
        <f>SUM(R158:R165)</f>
        <v>0</v>
      </c>
      <c r="S157" s="184"/>
      <c r="T157" s="186">
        <f>SUM(T158:T165)</f>
        <v>0</v>
      </c>
      <c r="AR157" s="187" t="s">
        <v>83</v>
      </c>
      <c r="AT157" s="188" t="s">
        <v>75</v>
      </c>
      <c r="AU157" s="188" t="s">
        <v>76</v>
      </c>
      <c r="AY157" s="187" t="s">
        <v>175</v>
      </c>
      <c r="BK157" s="189">
        <f>SUM(BK158:BK165)</f>
        <v>0</v>
      </c>
    </row>
    <row r="158" spans="1:65" s="2" customFormat="1" ht="16.5" customHeight="1">
      <c r="A158" s="35"/>
      <c r="B158" s="36"/>
      <c r="C158" s="192" t="s">
        <v>491</v>
      </c>
      <c r="D158" s="192" t="s">
        <v>178</v>
      </c>
      <c r="E158" s="193" t="s">
        <v>2700</v>
      </c>
      <c r="F158" s="194" t="s">
        <v>2701</v>
      </c>
      <c r="G158" s="195" t="s">
        <v>1527</v>
      </c>
      <c r="H158" s="196">
        <v>1</v>
      </c>
      <c r="I158" s="197"/>
      <c r="J158" s="198">
        <f t="shared" ref="J158:J165" si="20">ROUND(I158*H158,2)</f>
        <v>0</v>
      </c>
      <c r="K158" s="194" t="s">
        <v>1</v>
      </c>
      <c r="L158" s="40"/>
      <c r="M158" s="199" t="s">
        <v>1</v>
      </c>
      <c r="N158" s="200" t="s">
        <v>41</v>
      </c>
      <c r="O158" s="72"/>
      <c r="P158" s="201">
        <f t="shared" ref="P158:P165" si="21">O158*H158</f>
        <v>0</v>
      </c>
      <c r="Q158" s="201">
        <v>0</v>
      </c>
      <c r="R158" s="201">
        <f t="shared" ref="R158:R165" si="22">Q158*H158</f>
        <v>0</v>
      </c>
      <c r="S158" s="201">
        <v>0</v>
      </c>
      <c r="T158" s="202">
        <f t="shared" ref="T158:T165" si="23"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03" t="s">
        <v>182</v>
      </c>
      <c r="AT158" s="203" t="s">
        <v>178</v>
      </c>
      <c r="AU158" s="203" t="s">
        <v>83</v>
      </c>
      <c r="AY158" s="18" t="s">
        <v>175</v>
      </c>
      <c r="BE158" s="204">
        <f t="shared" ref="BE158:BE165" si="24">IF(N158="základní",J158,0)</f>
        <v>0</v>
      </c>
      <c r="BF158" s="204">
        <f t="shared" ref="BF158:BF165" si="25">IF(N158="snížená",J158,0)</f>
        <v>0</v>
      </c>
      <c r="BG158" s="204">
        <f t="shared" ref="BG158:BG165" si="26">IF(N158="zákl. přenesená",J158,0)</f>
        <v>0</v>
      </c>
      <c r="BH158" s="204">
        <f t="shared" ref="BH158:BH165" si="27">IF(N158="sníž. přenesená",J158,0)</f>
        <v>0</v>
      </c>
      <c r="BI158" s="204">
        <f t="shared" ref="BI158:BI165" si="28">IF(N158="nulová",J158,0)</f>
        <v>0</v>
      </c>
      <c r="BJ158" s="18" t="s">
        <v>83</v>
      </c>
      <c r="BK158" s="204">
        <f t="shared" ref="BK158:BK165" si="29">ROUND(I158*H158,2)</f>
        <v>0</v>
      </c>
      <c r="BL158" s="18" t="s">
        <v>182</v>
      </c>
      <c r="BM158" s="203" t="s">
        <v>706</v>
      </c>
    </row>
    <row r="159" spans="1:65" s="2" customFormat="1" ht="49.15" customHeight="1">
      <c r="A159" s="35"/>
      <c r="B159" s="36"/>
      <c r="C159" s="192" t="s">
        <v>500</v>
      </c>
      <c r="D159" s="192" t="s">
        <v>178</v>
      </c>
      <c r="E159" s="193" t="s">
        <v>2702</v>
      </c>
      <c r="F159" s="194" t="s">
        <v>2703</v>
      </c>
      <c r="G159" s="195" t="s">
        <v>2671</v>
      </c>
      <c r="H159" s="196">
        <v>1</v>
      </c>
      <c r="I159" s="197"/>
      <c r="J159" s="198">
        <f t="shared" si="20"/>
        <v>0</v>
      </c>
      <c r="K159" s="194" t="s">
        <v>1</v>
      </c>
      <c r="L159" s="40"/>
      <c r="M159" s="199" t="s">
        <v>1</v>
      </c>
      <c r="N159" s="200" t="s">
        <v>41</v>
      </c>
      <c r="O159" s="72"/>
      <c r="P159" s="201">
        <f t="shared" si="21"/>
        <v>0</v>
      </c>
      <c r="Q159" s="201">
        <v>0</v>
      </c>
      <c r="R159" s="201">
        <f t="shared" si="22"/>
        <v>0</v>
      </c>
      <c r="S159" s="201">
        <v>0</v>
      </c>
      <c r="T159" s="202">
        <f t="shared" si="23"/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182</v>
      </c>
      <c r="AT159" s="203" t="s">
        <v>178</v>
      </c>
      <c r="AU159" s="203" t="s">
        <v>83</v>
      </c>
      <c r="AY159" s="18" t="s">
        <v>175</v>
      </c>
      <c r="BE159" s="204">
        <f t="shared" si="24"/>
        <v>0</v>
      </c>
      <c r="BF159" s="204">
        <f t="shared" si="25"/>
        <v>0</v>
      </c>
      <c r="BG159" s="204">
        <f t="shared" si="26"/>
        <v>0</v>
      </c>
      <c r="BH159" s="204">
        <f t="shared" si="27"/>
        <v>0</v>
      </c>
      <c r="BI159" s="204">
        <f t="shared" si="28"/>
        <v>0</v>
      </c>
      <c r="BJ159" s="18" t="s">
        <v>83</v>
      </c>
      <c r="BK159" s="204">
        <f t="shared" si="29"/>
        <v>0</v>
      </c>
      <c r="BL159" s="18" t="s">
        <v>182</v>
      </c>
      <c r="BM159" s="203" t="s">
        <v>718</v>
      </c>
    </row>
    <row r="160" spans="1:65" s="2" customFormat="1" ht="21.75" customHeight="1">
      <c r="A160" s="35"/>
      <c r="B160" s="36"/>
      <c r="C160" s="192" t="s">
        <v>508</v>
      </c>
      <c r="D160" s="192" t="s">
        <v>178</v>
      </c>
      <c r="E160" s="193" t="s">
        <v>2704</v>
      </c>
      <c r="F160" s="194" t="s">
        <v>2705</v>
      </c>
      <c r="G160" s="195" t="s">
        <v>2671</v>
      </c>
      <c r="H160" s="196">
        <v>1</v>
      </c>
      <c r="I160" s="197"/>
      <c r="J160" s="198">
        <f t="shared" si="20"/>
        <v>0</v>
      </c>
      <c r="K160" s="194" t="s">
        <v>1</v>
      </c>
      <c r="L160" s="40"/>
      <c r="M160" s="199" t="s">
        <v>1</v>
      </c>
      <c r="N160" s="200" t="s">
        <v>41</v>
      </c>
      <c r="O160" s="72"/>
      <c r="P160" s="201">
        <f t="shared" si="21"/>
        <v>0</v>
      </c>
      <c r="Q160" s="201">
        <v>0</v>
      </c>
      <c r="R160" s="201">
        <f t="shared" si="22"/>
        <v>0</v>
      </c>
      <c r="S160" s="201">
        <v>0</v>
      </c>
      <c r="T160" s="202">
        <f t="shared" si="23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03" t="s">
        <v>182</v>
      </c>
      <c r="AT160" s="203" t="s">
        <v>178</v>
      </c>
      <c r="AU160" s="203" t="s">
        <v>83</v>
      </c>
      <c r="AY160" s="18" t="s">
        <v>175</v>
      </c>
      <c r="BE160" s="204">
        <f t="shared" si="24"/>
        <v>0</v>
      </c>
      <c r="BF160" s="204">
        <f t="shared" si="25"/>
        <v>0</v>
      </c>
      <c r="BG160" s="204">
        <f t="shared" si="26"/>
        <v>0</v>
      </c>
      <c r="BH160" s="204">
        <f t="shared" si="27"/>
        <v>0</v>
      </c>
      <c r="BI160" s="204">
        <f t="shared" si="28"/>
        <v>0</v>
      </c>
      <c r="BJ160" s="18" t="s">
        <v>83</v>
      </c>
      <c r="BK160" s="204">
        <f t="shared" si="29"/>
        <v>0</v>
      </c>
      <c r="BL160" s="18" t="s">
        <v>182</v>
      </c>
      <c r="BM160" s="203" t="s">
        <v>731</v>
      </c>
    </row>
    <row r="161" spans="1:65" s="2" customFormat="1" ht="16.5" customHeight="1">
      <c r="A161" s="35"/>
      <c r="B161" s="36"/>
      <c r="C161" s="192" t="s">
        <v>527</v>
      </c>
      <c r="D161" s="192" t="s">
        <v>178</v>
      </c>
      <c r="E161" s="193" t="s">
        <v>2706</v>
      </c>
      <c r="F161" s="194" t="s">
        <v>2707</v>
      </c>
      <c r="G161" s="195" t="s">
        <v>2671</v>
      </c>
      <c r="H161" s="196">
        <v>1</v>
      </c>
      <c r="I161" s="197"/>
      <c r="J161" s="198">
        <f t="shared" si="20"/>
        <v>0</v>
      </c>
      <c r="K161" s="194" t="s">
        <v>1</v>
      </c>
      <c r="L161" s="40"/>
      <c r="M161" s="199" t="s">
        <v>1</v>
      </c>
      <c r="N161" s="200" t="s">
        <v>41</v>
      </c>
      <c r="O161" s="72"/>
      <c r="P161" s="201">
        <f t="shared" si="21"/>
        <v>0</v>
      </c>
      <c r="Q161" s="201">
        <v>0</v>
      </c>
      <c r="R161" s="201">
        <f t="shared" si="22"/>
        <v>0</v>
      </c>
      <c r="S161" s="201">
        <v>0</v>
      </c>
      <c r="T161" s="202">
        <f t="shared" si="23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03" t="s">
        <v>182</v>
      </c>
      <c r="AT161" s="203" t="s">
        <v>178</v>
      </c>
      <c r="AU161" s="203" t="s">
        <v>83</v>
      </c>
      <c r="AY161" s="18" t="s">
        <v>175</v>
      </c>
      <c r="BE161" s="204">
        <f t="shared" si="24"/>
        <v>0</v>
      </c>
      <c r="BF161" s="204">
        <f t="shared" si="25"/>
        <v>0</v>
      </c>
      <c r="BG161" s="204">
        <f t="shared" si="26"/>
        <v>0</v>
      </c>
      <c r="BH161" s="204">
        <f t="shared" si="27"/>
        <v>0</v>
      </c>
      <c r="BI161" s="204">
        <f t="shared" si="28"/>
        <v>0</v>
      </c>
      <c r="BJ161" s="18" t="s">
        <v>83</v>
      </c>
      <c r="BK161" s="204">
        <f t="shared" si="29"/>
        <v>0</v>
      </c>
      <c r="BL161" s="18" t="s">
        <v>182</v>
      </c>
      <c r="BM161" s="203" t="s">
        <v>743</v>
      </c>
    </row>
    <row r="162" spans="1:65" s="2" customFormat="1" ht="16.5" customHeight="1">
      <c r="A162" s="35"/>
      <c r="B162" s="36"/>
      <c r="C162" s="192" t="s">
        <v>532</v>
      </c>
      <c r="D162" s="192" t="s">
        <v>178</v>
      </c>
      <c r="E162" s="193" t="s">
        <v>2708</v>
      </c>
      <c r="F162" s="194" t="s">
        <v>2709</v>
      </c>
      <c r="G162" s="195" t="s">
        <v>2671</v>
      </c>
      <c r="H162" s="196">
        <v>1</v>
      </c>
      <c r="I162" s="197"/>
      <c r="J162" s="198">
        <f t="shared" si="20"/>
        <v>0</v>
      </c>
      <c r="K162" s="194" t="s">
        <v>1</v>
      </c>
      <c r="L162" s="40"/>
      <c r="M162" s="199" t="s">
        <v>1</v>
      </c>
      <c r="N162" s="200" t="s">
        <v>41</v>
      </c>
      <c r="O162" s="72"/>
      <c r="P162" s="201">
        <f t="shared" si="21"/>
        <v>0</v>
      </c>
      <c r="Q162" s="201">
        <v>0</v>
      </c>
      <c r="R162" s="201">
        <f t="shared" si="22"/>
        <v>0</v>
      </c>
      <c r="S162" s="201">
        <v>0</v>
      </c>
      <c r="T162" s="202">
        <f t="shared" si="23"/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182</v>
      </c>
      <c r="AT162" s="203" t="s">
        <v>178</v>
      </c>
      <c r="AU162" s="203" t="s">
        <v>83</v>
      </c>
      <c r="AY162" s="18" t="s">
        <v>175</v>
      </c>
      <c r="BE162" s="204">
        <f t="shared" si="24"/>
        <v>0</v>
      </c>
      <c r="BF162" s="204">
        <f t="shared" si="25"/>
        <v>0</v>
      </c>
      <c r="BG162" s="204">
        <f t="shared" si="26"/>
        <v>0</v>
      </c>
      <c r="BH162" s="204">
        <f t="shared" si="27"/>
        <v>0</v>
      </c>
      <c r="BI162" s="204">
        <f t="shared" si="28"/>
        <v>0</v>
      </c>
      <c r="BJ162" s="18" t="s">
        <v>83</v>
      </c>
      <c r="BK162" s="204">
        <f t="shared" si="29"/>
        <v>0</v>
      </c>
      <c r="BL162" s="18" t="s">
        <v>182</v>
      </c>
      <c r="BM162" s="203" t="s">
        <v>559</v>
      </c>
    </row>
    <row r="163" spans="1:65" s="2" customFormat="1" ht="16.5" customHeight="1">
      <c r="A163" s="35"/>
      <c r="B163" s="36"/>
      <c r="C163" s="192" t="s">
        <v>538</v>
      </c>
      <c r="D163" s="192" t="s">
        <v>178</v>
      </c>
      <c r="E163" s="193" t="s">
        <v>2710</v>
      </c>
      <c r="F163" s="194" t="s">
        <v>2711</v>
      </c>
      <c r="G163" s="195" t="s">
        <v>2671</v>
      </c>
      <c r="H163" s="196">
        <v>1</v>
      </c>
      <c r="I163" s="197"/>
      <c r="J163" s="198">
        <f t="shared" si="20"/>
        <v>0</v>
      </c>
      <c r="K163" s="194" t="s">
        <v>1</v>
      </c>
      <c r="L163" s="40"/>
      <c r="M163" s="199" t="s">
        <v>1</v>
      </c>
      <c r="N163" s="200" t="s">
        <v>41</v>
      </c>
      <c r="O163" s="72"/>
      <c r="P163" s="201">
        <f t="shared" si="21"/>
        <v>0</v>
      </c>
      <c r="Q163" s="201">
        <v>0</v>
      </c>
      <c r="R163" s="201">
        <f t="shared" si="22"/>
        <v>0</v>
      </c>
      <c r="S163" s="201">
        <v>0</v>
      </c>
      <c r="T163" s="202">
        <f t="shared" si="23"/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03" t="s">
        <v>182</v>
      </c>
      <c r="AT163" s="203" t="s">
        <v>178</v>
      </c>
      <c r="AU163" s="203" t="s">
        <v>83</v>
      </c>
      <c r="AY163" s="18" t="s">
        <v>175</v>
      </c>
      <c r="BE163" s="204">
        <f t="shared" si="24"/>
        <v>0</v>
      </c>
      <c r="BF163" s="204">
        <f t="shared" si="25"/>
        <v>0</v>
      </c>
      <c r="BG163" s="204">
        <f t="shared" si="26"/>
        <v>0</v>
      </c>
      <c r="BH163" s="204">
        <f t="shared" si="27"/>
        <v>0</v>
      </c>
      <c r="BI163" s="204">
        <f t="shared" si="28"/>
        <v>0</v>
      </c>
      <c r="BJ163" s="18" t="s">
        <v>83</v>
      </c>
      <c r="BK163" s="204">
        <f t="shared" si="29"/>
        <v>0</v>
      </c>
      <c r="BL163" s="18" t="s">
        <v>182</v>
      </c>
      <c r="BM163" s="203" t="s">
        <v>794</v>
      </c>
    </row>
    <row r="164" spans="1:65" s="2" customFormat="1" ht="24.2" customHeight="1">
      <c r="A164" s="35"/>
      <c r="B164" s="36"/>
      <c r="C164" s="192" t="s">
        <v>545</v>
      </c>
      <c r="D164" s="192" t="s">
        <v>178</v>
      </c>
      <c r="E164" s="193" t="s">
        <v>2712</v>
      </c>
      <c r="F164" s="194" t="s">
        <v>2713</v>
      </c>
      <c r="G164" s="195" t="s">
        <v>2671</v>
      </c>
      <c r="H164" s="196">
        <v>1</v>
      </c>
      <c r="I164" s="197"/>
      <c r="J164" s="198">
        <f t="shared" si="20"/>
        <v>0</v>
      </c>
      <c r="K164" s="194" t="s">
        <v>1</v>
      </c>
      <c r="L164" s="40"/>
      <c r="M164" s="199" t="s">
        <v>1</v>
      </c>
      <c r="N164" s="200" t="s">
        <v>41</v>
      </c>
      <c r="O164" s="72"/>
      <c r="P164" s="201">
        <f t="shared" si="21"/>
        <v>0</v>
      </c>
      <c r="Q164" s="201">
        <v>0</v>
      </c>
      <c r="R164" s="201">
        <f t="shared" si="22"/>
        <v>0</v>
      </c>
      <c r="S164" s="201">
        <v>0</v>
      </c>
      <c r="T164" s="202">
        <f t="shared" si="23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03" t="s">
        <v>182</v>
      </c>
      <c r="AT164" s="203" t="s">
        <v>178</v>
      </c>
      <c r="AU164" s="203" t="s">
        <v>83</v>
      </c>
      <c r="AY164" s="18" t="s">
        <v>175</v>
      </c>
      <c r="BE164" s="204">
        <f t="shared" si="24"/>
        <v>0</v>
      </c>
      <c r="BF164" s="204">
        <f t="shared" si="25"/>
        <v>0</v>
      </c>
      <c r="BG164" s="204">
        <f t="shared" si="26"/>
        <v>0</v>
      </c>
      <c r="BH164" s="204">
        <f t="shared" si="27"/>
        <v>0</v>
      </c>
      <c r="BI164" s="204">
        <f t="shared" si="28"/>
        <v>0</v>
      </c>
      <c r="BJ164" s="18" t="s">
        <v>83</v>
      </c>
      <c r="BK164" s="204">
        <f t="shared" si="29"/>
        <v>0</v>
      </c>
      <c r="BL164" s="18" t="s">
        <v>182</v>
      </c>
      <c r="BM164" s="203" t="s">
        <v>804</v>
      </c>
    </row>
    <row r="165" spans="1:65" s="2" customFormat="1" ht="16.5" customHeight="1">
      <c r="A165" s="35"/>
      <c r="B165" s="36"/>
      <c r="C165" s="192" t="s">
        <v>550</v>
      </c>
      <c r="D165" s="192" t="s">
        <v>178</v>
      </c>
      <c r="E165" s="193" t="s">
        <v>2714</v>
      </c>
      <c r="F165" s="194" t="s">
        <v>2715</v>
      </c>
      <c r="G165" s="195" t="s">
        <v>2671</v>
      </c>
      <c r="H165" s="196">
        <v>1</v>
      </c>
      <c r="I165" s="197"/>
      <c r="J165" s="198">
        <f t="shared" si="20"/>
        <v>0</v>
      </c>
      <c r="K165" s="194" t="s">
        <v>1</v>
      </c>
      <c r="L165" s="40"/>
      <c r="M165" s="274" t="s">
        <v>1</v>
      </c>
      <c r="N165" s="275" t="s">
        <v>41</v>
      </c>
      <c r="O165" s="268"/>
      <c r="P165" s="272">
        <f t="shared" si="21"/>
        <v>0</v>
      </c>
      <c r="Q165" s="272">
        <v>0</v>
      </c>
      <c r="R165" s="272">
        <f t="shared" si="22"/>
        <v>0</v>
      </c>
      <c r="S165" s="272">
        <v>0</v>
      </c>
      <c r="T165" s="273">
        <f t="shared" si="23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03" t="s">
        <v>182</v>
      </c>
      <c r="AT165" s="203" t="s">
        <v>178</v>
      </c>
      <c r="AU165" s="203" t="s">
        <v>83</v>
      </c>
      <c r="AY165" s="18" t="s">
        <v>175</v>
      </c>
      <c r="BE165" s="204">
        <f t="shared" si="24"/>
        <v>0</v>
      </c>
      <c r="BF165" s="204">
        <f t="shared" si="25"/>
        <v>0</v>
      </c>
      <c r="BG165" s="204">
        <f t="shared" si="26"/>
        <v>0</v>
      </c>
      <c r="BH165" s="204">
        <f t="shared" si="27"/>
        <v>0</v>
      </c>
      <c r="BI165" s="204">
        <f t="shared" si="28"/>
        <v>0</v>
      </c>
      <c r="BJ165" s="18" t="s">
        <v>83</v>
      </c>
      <c r="BK165" s="204">
        <f t="shared" si="29"/>
        <v>0</v>
      </c>
      <c r="BL165" s="18" t="s">
        <v>182</v>
      </c>
      <c r="BM165" s="203" t="s">
        <v>814</v>
      </c>
    </row>
    <row r="166" spans="1:65" s="2" customFormat="1" ht="6.95" customHeight="1">
      <c r="A166" s="35"/>
      <c r="B166" s="55"/>
      <c r="C166" s="56"/>
      <c r="D166" s="56"/>
      <c r="E166" s="56"/>
      <c r="F166" s="56"/>
      <c r="G166" s="56"/>
      <c r="H166" s="56"/>
      <c r="I166" s="56"/>
      <c r="J166" s="56"/>
      <c r="K166" s="56"/>
      <c r="L166" s="40"/>
      <c r="M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</row>
  </sheetData>
  <sheetProtection algorithmName="SHA-512" hashValue="A7DU/PBXHCsGyryKHdJViwHk6u0CoO+uLUc5ddwAYGSHUpItmVLU0fFz6B6Kl9k2DJAbRclNH8M9zTqEHw5s6w==" saltValue="NIw8l+Z5wfUXmvAFYbtE3NAgS1IGfCIlgIcFrg56o/+c/1A73StKZhFnsPKhC71b3WfjVBBQv/M0ZYKSi8A8vg==" spinCount="100000" sheet="1" objects="1" scenarios="1" formatColumns="0" formatRows="0" autoFilter="0"/>
  <autoFilter ref="C124:K165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73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108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2716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tr">
        <f>IF('Rekapitulace stavby'!AN19="","",'Rekapitulace stavby'!AN19)</f>
        <v/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tr">
        <f>IF('Rekapitulace stavby'!E20="","",'Rekapitulace stavby'!E20)</f>
        <v>Ing. Avuk</v>
      </c>
      <c r="F26" s="35"/>
      <c r="G26" s="35"/>
      <c r="H26" s="35"/>
      <c r="I26" s="120" t="s">
        <v>27</v>
      </c>
      <c r="J26" s="111" t="str">
        <f>IF('Rekapitulace stavby'!AN20="","",'Rekapitulace stavby'!AN20)</f>
        <v/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ROUND(J143,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ROUND((SUM(BE143:BE372)),  2)</f>
        <v>0</v>
      </c>
      <c r="G35" s="35"/>
      <c r="H35" s="35"/>
      <c r="I35" s="131">
        <v>0.21</v>
      </c>
      <c r="J35" s="130">
        <f>ROUND(((SUM(BE143:BE372))*I35),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ROUND((SUM(BF143:BF372)),  2)</f>
        <v>0</v>
      </c>
      <c r="G36" s="35"/>
      <c r="H36" s="35"/>
      <c r="I36" s="131">
        <v>0.12</v>
      </c>
      <c r="J36" s="130">
        <f>ROUND(((SUM(BF143:BF372))*I36),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ROUND((SUM(BG143:BG372)),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ROUND((SUM(BH143:BH372)),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ROUND((SUM(BI143:BI372)),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D1.01.4e - Zdravotně technické instalace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J143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2717</v>
      </c>
      <c r="E99" s="157"/>
      <c r="F99" s="157"/>
      <c r="G99" s="157"/>
      <c r="H99" s="157"/>
      <c r="I99" s="157"/>
      <c r="J99" s="158">
        <f>J144</f>
        <v>0</v>
      </c>
      <c r="K99" s="155"/>
      <c r="L99" s="159"/>
    </row>
    <row r="100" spans="1:47" s="10" customFormat="1" ht="19.899999999999999" customHeight="1">
      <c r="B100" s="160"/>
      <c r="C100" s="105"/>
      <c r="D100" s="161" t="s">
        <v>2718</v>
      </c>
      <c r="E100" s="162"/>
      <c r="F100" s="162"/>
      <c r="G100" s="162"/>
      <c r="H100" s="162"/>
      <c r="I100" s="162"/>
      <c r="J100" s="163">
        <f>J145</f>
        <v>0</v>
      </c>
      <c r="K100" s="105"/>
      <c r="L100" s="164"/>
    </row>
    <row r="101" spans="1:47" s="10" customFormat="1" ht="19.899999999999999" customHeight="1">
      <c r="B101" s="160"/>
      <c r="C101" s="105"/>
      <c r="D101" s="161" t="s">
        <v>2719</v>
      </c>
      <c r="E101" s="162"/>
      <c r="F101" s="162"/>
      <c r="G101" s="162"/>
      <c r="H101" s="162"/>
      <c r="I101" s="162"/>
      <c r="J101" s="163">
        <f>J164</f>
        <v>0</v>
      </c>
      <c r="K101" s="105"/>
      <c r="L101" s="164"/>
    </row>
    <row r="102" spans="1:47" s="10" customFormat="1" ht="19.899999999999999" customHeight="1">
      <c r="B102" s="160"/>
      <c r="C102" s="105"/>
      <c r="D102" s="161" t="s">
        <v>2720</v>
      </c>
      <c r="E102" s="162"/>
      <c r="F102" s="162"/>
      <c r="G102" s="162"/>
      <c r="H102" s="162"/>
      <c r="I102" s="162"/>
      <c r="J102" s="163">
        <f>J170</f>
        <v>0</v>
      </c>
      <c r="K102" s="105"/>
      <c r="L102" s="164"/>
    </row>
    <row r="103" spans="1:47" s="10" customFormat="1" ht="19.899999999999999" customHeight="1">
      <c r="B103" s="160"/>
      <c r="C103" s="105"/>
      <c r="D103" s="161" t="s">
        <v>2721</v>
      </c>
      <c r="E103" s="162"/>
      <c r="F103" s="162"/>
      <c r="G103" s="162"/>
      <c r="H103" s="162"/>
      <c r="I103" s="162"/>
      <c r="J103" s="163">
        <f>J175</f>
        <v>0</v>
      </c>
      <c r="K103" s="105"/>
      <c r="L103" s="164"/>
    </row>
    <row r="104" spans="1:47" s="10" customFormat="1" ht="19.899999999999999" customHeight="1">
      <c r="B104" s="160"/>
      <c r="C104" s="105"/>
      <c r="D104" s="161" t="s">
        <v>2722</v>
      </c>
      <c r="E104" s="162"/>
      <c r="F104" s="162"/>
      <c r="G104" s="162"/>
      <c r="H104" s="162"/>
      <c r="I104" s="162"/>
      <c r="J104" s="163">
        <f>J180</f>
        <v>0</v>
      </c>
      <c r="K104" s="105"/>
      <c r="L104" s="164"/>
    </row>
    <row r="105" spans="1:47" s="10" customFormat="1" ht="19.899999999999999" customHeight="1">
      <c r="B105" s="160"/>
      <c r="C105" s="105"/>
      <c r="D105" s="161" t="s">
        <v>2723</v>
      </c>
      <c r="E105" s="162"/>
      <c r="F105" s="162"/>
      <c r="G105" s="162"/>
      <c r="H105" s="162"/>
      <c r="I105" s="162"/>
      <c r="J105" s="163">
        <f>J184</f>
        <v>0</v>
      </c>
      <c r="K105" s="105"/>
      <c r="L105" s="164"/>
    </row>
    <row r="106" spans="1:47" s="10" customFormat="1" ht="19.899999999999999" customHeight="1">
      <c r="B106" s="160"/>
      <c r="C106" s="105"/>
      <c r="D106" s="161" t="s">
        <v>2724</v>
      </c>
      <c r="E106" s="162"/>
      <c r="F106" s="162"/>
      <c r="G106" s="162"/>
      <c r="H106" s="162"/>
      <c r="I106" s="162"/>
      <c r="J106" s="163">
        <f>J189</f>
        <v>0</v>
      </c>
      <c r="K106" s="105"/>
      <c r="L106" s="164"/>
    </row>
    <row r="107" spans="1:47" s="10" customFormat="1" ht="19.899999999999999" customHeight="1">
      <c r="B107" s="160"/>
      <c r="C107" s="105"/>
      <c r="D107" s="161" t="s">
        <v>2725</v>
      </c>
      <c r="E107" s="162"/>
      <c r="F107" s="162"/>
      <c r="G107" s="162"/>
      <c r="H107" s="162"/>
      <c r="I107" s="162"/>
      <c r="J107" s="163">
        <f>J195</f>
        <v>0</v>
      </c>
      <c r="K107" s="105"/>
      <c r="L107" s="164"/>
    </row>
    <row r="108" spans="1:47" s="10" customFormat="1" ht="19.899999999999999" customHeight="1">
      <c r="B108" s="160"/>
      <c r="C108" s="105"/>
      <c r="D108" s="161" t="s">
        <v>2726</v>
      </c>
      <c r="E108" s="162"/>
      <c r="F108" s="162"/>
      <c r="G108" s="162"/>
      <c r="H108" s="162"/>
      <c r="I108" s="162"/>
      <c r="J108" s="163">
        <f>J202</f>
        <v>0</v>
      </c>
      <c r="K108" s="105"/>
      <c r="L108" s="164"/>
    </row>
    <row r="109" spans="1:47" s="9" customFormat="1" ht="24.95" customHeight="1">
      <c r="B109" s="154"/>
      <c r="C109" s="155"/>
      <c r="D109" s="156" t="s">
        <v>2727</v>
      </c>
      <c r="E109" s="157"/>
      <c r="F109" s="157"/>
      <c r="G109" s="157"/>
      <c r="H109" s="157"/>
      <c r="I109" s="157"/>
      <c r="J109" s="158">
        <f>J207</f>
        <v>0</v>
      </c>
      <c r="K109" s="155"/>
      <c r="L109" s="159"/>
    </row>
    <row r="110" spans="1:47" s="10" customFormat="1" ht="19.899999999999999" customHeight="1">
      <c r="B110" s="160"/>
      <c r="C110" s="105"/>
      <c r="D110" s="161" t="s">
        <v>2728</v>
      </c>
      <c r="E110" s="162"/>
      <c r="F110" s="162"/>
      <c r="G110" s="162"/>
      <c r="H110" s="162"/>
      <c r="I110" s="162"/>
      <c r="J110" s="163">
        <f>J208</f>
        <v>0</v>
      </c>
      <c r="K110" s="105"/>
      <c r="L110" s="164"/>
    </row>
    <row r="111" spans="1:47" s="10" customFormat="1" ht="19.899999999999999" customHeight="1">
      <c r="B111" s="160"/>
      <c r="C111" s="105"/>
      <c r="D111" s="161" t="s">
        <v>2729</v>
      </c>
      <c r="E111" s="162"/>
      <c r="F111" s="162"/>
      <c r="G111" s="162"/>
      <c r="H111" s="162"/>
      <c r="I111" s="162"/>
      <c r="J111" s="163">
        <f>J216</f>
        <v>0</v>
      </c>
      <c r="K111" s="105"/>
      <c r="L111" s="164"/>
    </row>
    <row r="112" spans="1:47" s="10" customFormat="1" ht="19.899999999999999" customHeight="1">
      <c r="B112" s="160"/>
      <c r="C112" s="105"/>
      <c r="D112" s="161" t="s">
        <v>2730</v>
      </c>
      <c r="E112" s="162"/>
      <c r="F112" s="162"/>
      <c r="G112" s="162"/>
      <c r="H112" s="162"/>
      <c r="I112" s="162"/>
      <c r="J112" s="163">
        <f>J243</f>
        <v>0</v>
      </c>
      <c r="K112" s="105"/>
      <c r="L112" s="164"/>
    </row>
    <row r="113" spans="1:31" s="10" customFormat="1" ht="19.899999999999999" customHeight="1">
      <c r="B113" s="160"/>
      <c r="C113" s="105"/>
      <c r="D113" s="161" t="s">
        <v>2731</v>
      </c>
      <c r="E113" s="162"/>
      <c r="F113" s="162"/>
      <c r="G113" s="162"/>
      <c r="H113" s="162"/>
      <c r="I113" s="162"/>
      <c r="J113" s="163">
        <f>J275</f>
        <v>0</v>
      </c>
      <c r="K113" s="105"/>
      <c r="L113" s="164"/>
    </row>
    <row r="114" spans="1:31" s="10" customFormat="1" ht="14.85" customHeight="1">
      <c r="B114" s="160"/>
      <c r="C114" s="105"/>
      <c r="D114" s="161" t="s">
        <v>2732</v>
      </c>
      <c r="E114" s="162"/>
      <c r="F114" s="162"/>
      <c r="G114" s="162"/>
      <c r="H114" s="162"/>
      <c r="I114" s="162"/>
      <c r="J114" s="163">
        <f>J282</f>
        <v>0</v>
      </c>
      <c r="K114" s="105"/>
      <c r="L114" s="164"/>
    </row>
    <row r="115" spans="1:31" s="10" customFormat="1" ht="19.899999999999999" customHeight="1">
      <c r="B115" s="160"/>
      <c r="C115" s="105"/>
      <c r="D115" s="161" t="s">
        <v>136</v>
      </c>
      <c r="E115" s="162"/>
      <c r="F115" s="162"/>
      <c r="G115" s="162"/>
      <c r="H115" s="162"/>
      <c r="I115" s="162"/>
      <c r="J115" s="163">
        <f>J289</f>
        <v>0</v>
      </c>
      <c r="K115" s="105"/>
      <c r="L115" s="164"/>
    </row>
    <row r="116" spans="1:31" s="10" customFormat="1" ht="19.899999999999999" customHeight="1">
      <c r="B116" s="160"/>
      <c r="C116" s="105"/>
      <c r="D116" s="161" t="s">
        <v>139</v>
      </c>
      <c r="E116" s="162"/>
      <c r="F116" s="162"/>
      <c r="G116" s="162"/>
      <c r="H116" s="162"/>
      <c r="I116" s="162"/>
      <c r="J116" s="163">
        <f>J305</f>
        <v>0</v>
      </c>
      <c r="K116" s="105"/>
      <c r="L116" s="164"/>
    </row>
    <row r="117" spans="1:31" s="10" customFormat="1" ht="19.899999999999999" customHeight="1">
      <c r="B117" s="160"/>
      <c r="C117" s="105"/>
      <c r="D117" s="161" t="s">
        <v>2733</v>
      </c>
      <c r="E117" s="162"/>
      <c r="F117" s="162"/>
      <c r="G117" s="162"/>
      <c r="H117" s="162"/>
      <c r="I117" s="162"/>
      <c r="J117" s="163">
        <f>J334</f>
        <v>0</v>
      </c>
      <c r="K117" s="105"/>
      <c r="L117" s="164"/>
    </row>
    <row r="118" spans="1:31" s="10" customFormat="1" ht="19.899999999999999" customHeight="1">
      <c r="B118" s="160"/>
      <c r="C118" s="105"/>
      <c r="D118" s="161" t="s">
        <v>2734</v>
      </c>
      <c r="E118" s="162"/>
      <c r="F118" s="162"/>
      <c r="G118" s="162"/>
      <c r="H118" s="162"/>
      <c r="I118" s="162"/>
      <c r="J118" s="163">
        <f>J344</f>
        <v>0</v>
      </c>
      <c r="K118" s="105"/>
      <c r="L118" s="164"/>
    </row>
    <row r="119" spans="1:31" s="9" customFormat="1" ht="24.95" customHeight="1">
      <c r="B119" s="154"/>
      <c r="C119" s="155"/>
      <c r="D119" s="156" t="s">
        <v>142</v>
      </c>
      <c r="E119" s="157"/>
      <c r="F119" s="157"/>
      <c r="G119" s="157"/>
      <c r="H119" s="157"/>
      <c r="I119" s="157"/>
      <c r="J119" s="158">
        <f>J347</f>
        <v>0</v>
      </c>
      <c r="K119" s="155"/>
      <c r="L119" s="159"/>
    </row>
    <row r="120" spans="1:31" s="10" customFormat="1" ht="19.899999999999999" customHeight="1">
      <c r="B120" s="160"/>
      <c r="C120" s="105"/>
      <c r="D120" s="161" t="s">
        <v>143</v>
      </c>
      <c r="E120" s="162"/>
      <c r="F120" s="162"/>
      <c r="G120" s="162"/>
      <c r="H120" s="162"/>
      <c r="I120" s="162"/>
      <c r="J120" s="163">
        <f>J348</f>
        <v>0</v>
      </c>
      <c r="K120" s="105"/>
      <c r="L120" s="164"/>
    </row>
    <row r="121" spans="1:31" s="10" customFormat="1" ht="19.899999999999999" customHeight="1">
      <c r="B121" s="160"/>
      <c r="C121" s="105"/>
      <c r="D121" s="161" t="s">
        <v>2735</v>
      </c>
      <c r="E121" s="162"/>
      <c r="F121" s="162"/>
      <c r="G121" s="162"/>
      <c r="H121" s="162"/>
      <c r="I121" s="162"/>
      <c r="J121" s="163">
        <f>J363</f>
        <v>0</v>
      </c>
      <c r="K121" s="105"/>
      <c r="L121" s="164"/>
    </row>
    <row r="122" spans="1:31" s="2" customFormat="1" ht="21.75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52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6.95" customHeight="1">
      <c r="A123" s="35"/>
      <c r="B123" s="55"/>
      <c r="C123" s="56"/>
      <c r="D123" s="56"/>
      <c r="E123" s="56"/>
      <c r="F123" s="56"/>
      <c r="G123" s="56"/>
      <c r="H123" s="56"/>
      <c r="I123" s="56"/>
      <c r="J123" s="56"/>
      <c r="K123" s="56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7" spans="1:31" s="2" customFormat="1" ht="6.95" customHeight="1">
      <c r="A127" s="35"/>
      <c r="B127" s="57"/>
      <c r="C127" s="58"/>
      <c r="D127" s="58"/>
      <c r="E127" s="58"/>
      <c r="F127" s="58"/>
      <c r="G127" s="58"/>
      <c r="H127" s="58"/>
      <c r="I127" s="58"/>
      <c r="J127" s="58"/>
      <c r="K127" s="58"/>
      <c r="L127" s="52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2" customFormat="1" ht="24.95" customHeight="1">
      <c r="A128" s="35"/>
      <c r="B128" s="36"/>
      <c r="C128" s="24" t="s">
        <v>160</v>
      </c>
      <c r="D128" s="37"/>
      <c r="E128" s="37"/>
      <c r="F128" s="37"/>
      <c r="G128" s="37"/>
      <c r="H128" s="37"/>
      <c r="I128" s="37"/>
      <c r="J128" s="37"/>
      <c r="K128" s="37"/>
      <c r="L128" s="52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3" s="2" customFormat="1" ht="6.95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52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3" s="2" customFormat="1" ht="12" customHeight="1">
      <c r="A130" s="35"/>
      <c r="B130" s="36"/>
      <c r="C130" s="30" t="s">
        <v>16</v>
      </c>
      <c r="D130" s="37"/>
      <c r="E130" s="37"/>
      <c r="F130" s="37"/>
      <c r="G130" s="37"/>
      <c r="H130" s="37"/>
      <c r="I130" s="37"/>
      <c r="J130" s="37"/>
      <c r="K130" s="37"/>
      <c r="L130" s="52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3" s="2" customFormat="1" ht="26.25" customHeight="1">
      <c r="A131" s="35"/>
      <c r="B131" s="36"/>
      <c r="C131" s="37"/>
      <c r="D131" s="37"/>
      <c r="E131" s="331" t="str">
        <f>E7</f>
        <v>OBJEKT E 1.PP+1.NP ETAPA 1 - stavební úpravy, Krajská zdravotní, a.s. – Nemocnice Děčín - Optimalizace 1.PP</v>
      </c>
      <c r="F131" s="332"/>
      <c r="G131" s="332"/>
      <c r="H131" s="332"/>
      <c r="I131" s="37"/>
      <c r="J131" s="37"/>
      <c r="K131" s="37"/>
      <c r="L131" s="52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3" s="1" customFormat="1" ht="12" customHeight="1">
      <c r="B132" s="22"/>
      <c r="C132" s="30" t="s">
        <v>125</v>
      </c>
      <c r="D132" s="23"/>
      <c r="E132" s="23"/>
      <c r="F132" s="23"/>
      <c r="G132" s="23"/>
      <c r="H132" s="23"/>
      <c r="I132" s="23"/>
      <c r="J132" s="23"/>
      <c r="K132" s="23"/>
      <c r="L132" s="21"/>
    </row>
    <row r="133" spans="1:63" s="2" customFormat="1" ht="16.5" customHeight="1">
      <c r="A133" s="35"/>
      <c r="B133" s="36"/>
      <c r="C133" s="37"/>
      <c r="D133" s="37"/>
      <c r="E133" s="331" t="s">
        <v>126</v>
      </c>
      <c r="F133" s="333"/>
      <c r="G133" s="333"/>
      <c r="H133" s="333"/>
      <c r="I133" s="37"/>
      <c r="J133" s="37"/>
      <c r="K133" s="37"/>
      <c r="L133" s="52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pans="1:63" s="2" customFormat="1" ht="12" customHeight="1">
      <c r="A134" s="35"/>
      <c r="B134" s="36"/>
      <c r="C134" s="30" t="s">
        <v>127</v>
      </c>
      <c r="D134" s="37"/>
      <c r="E134" s="37"/>
      <c r="F134" s="37"/>
      <c r="G134" s="37"/>
      <c r="H134" s="37"/>
      <c r="I134" s="37"/>
      <c r="J134" s="37"/>
      <c r="K134" s="37"/>
      <c r="L134" s="52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pans="1:63" s="2" customFormat="1" ht="16.5" customHeight="1">
      <c r="A135" s="35"/>
      <c r="B135" s="36"/>
      <c r="C135" s="37"/>
      <c r="D135" s="37"/>
      <c r="E135" s="284" t="str">
        <f>E11</f>
        <v>D1.01.4e - Zdravotně technické instalace</v>
      </c>
      <c r="F135" s="333"/>
      <c r="G135" s="333"/>
      <c r="H135" s="333"/>
      <c r="I135" s="37"/>
      <c r="J135" s="37"/>
      <c r="K135" s="37"/>
      <c r="L135" s="52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pans="1:63" s="2" customFormat="1" ht="6.95" customHeight="1">
      <c r="A136" s="35"/>
      <c r="B136" s="36"/>
      <c r="C136" s="37"/>
      <c r="D136" s="37"/>
      <c r="E136" s="37"/>
      <c r="F136" s="37"/>
      <c r="G136" s="37"/>
      <c r="H136" s="37"/>
      <c r="I136" s="37"/>
      <c r="J136" s="37"/>
      <c r="K136" s="37"/>
      <c r="L136" s="52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pans="1:63" s="2" customFormat="1" ht="12" customHeight="1">
      <c r="A137" s="35"/>
      <c r="B137" s="36"/>
      <c r="C137" s="30" t="s">
        <v>20</v>
      </c>
      <c r="D137" s="37"/>
      <c r="E137" s="37"/>
      <c r="F137" s="28" t="str">
        <f>F14</f>
        <v>Děčín</v>
      </c>
      <c r="G137" s="37"/>
      <c r="H137" s="37"/>
      <c r="I137" s="30" t="s">
        <v>22</v>
      </c>
      <c r="J137" s="67" t="str">
        <f>IF(J14="","",J14)</f>
        <v>24. 6. 2025</v>
      </c>
      <c r="K137" s="37"/>
      <c r="L137" s="52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pans="1:63" s="2" customFormat="1" ht="6.95" customHeight="1">
      <c r="A138" s="35"/>
      <c r="B138" s="36"/>
      <c r="C138" s="37"/>
      <c r="D138" s="37"/>
      <c r="E138" s="37"/>
      <c r="F138" s="37"/>
      <c r="G138" s="37"/>
      <c r="H138" s="37"/>
      <c r="I138" s="37"/>
      <c r="J138" s="37"/>
      <c r="K138" s="37"/>
      <c r="L138" s="52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pans="1:63" s="2" customFormat="1" ht="25.7" customHeight="1">
      <c r="A139" s="35"/>
      <c r="B139" s="36"/>
      <c r="C139" s="30" t="s">
        <v>24</v>
      </c>
      <c r="D139" s="37"/>
      <c r="E139" s="37"/>
      <c r="F139" s="28" t="str">
        <f>E17</f>
        <v>Krajská zdravotní, a.s., Ústí nad Labem</v>
      </c>
      <c r="G139" s="37"/>
      <c r="H139" s="37"/>
      <c r="I139" s="30" t="s">
        <v>30</v>
      </c>
      <c r="J139" s="33" t="str">
        <f>E23</f>
        <v>PENTA PROJEKT s.r.o., Jihlava</v>
      </c>
      <c r="K139" s="37"/>
      <c r="L139" s="52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pans="1:63" s="2" customFormat="1" ht="15.2" customHeight="1">
      <c r="A140" s="35"/>
      <c r="B140" s="36"/>
      <c r="C140" s="30" t="s">
        <v>28</v>
      </c>
      <c r="D140" s="37"/>
      <c r="E140" s="37"/>
      <c r="F140" s="28" t="str">
        <f>IF(E20="","",E20)</f>
        <v>Vyplň údaj</v>
      </c>
      <c r="G140" s="37"/>
      <c r="H140" s="37"/>
      <c r="I140" s="30" t="s">
        <v>32</v>
      </c>
      <c r="J140" s="33" t="str">
        <f>E26</f>
        <v>Ing. Avuk</v>
      </c>
      <c r="K140" s="37"/>
      <c r="L140" s="52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pans="1:63" s="2" customFormat="1" ht="10.35" customHeight="1">
      <c r="A141" s="35"/>
      <c r="B141" s="36"/>
      <c r="C141" s="37"/>
      <c r="D141" s="37"/>
      <c r="E141" s="37"/>
      <c r="F141" s="37"/>
      <c r="G141" s="37"/>
      <c r="H141" s="37"/>
      <c r="I141" s="37"/>
      <c r="J141" s="37"/>
      <c r="K141" s="37"/>
      <c r="L141" s="52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pans="1:63" s="11" customFormat="1" ht="29.25" customHeight="1">
      <c r="A142" s="165"/>
      <c r="B142" s="166"/>
      <c r="C142" s="167" t="s">
        <v>161</v>
      </c>
      <c r="D142" s="168" t="s">
        <v>61</v>
      </c>
      <c r="E142" s="168" t="s">
        <v>57</v>
      </c>
      <c r="F142" s="168" t="s">
        <v>58</v>
      </c>
      <c r="G142" s="168" t="s">
        <v>162</v>
      </c>
      <c r="H142" s="168" t="s">
        <v>163</v>
      </c>
      <c r="I142" s="168" t="s">
        <v>164</v>
      </c>
      <c r="J142" s="168" t="s">
        <v>131</v>
      </c>
      <c r="K142" s="169" t="s">
        <v>165</v>
      </c>
      <c r="L142" s="170"/>
      <c r="M142" s="76" t="s">
        <v>1</v>
      </c>
      <c r="N142" s="77" t="s">
        <v>40</v>
      </c>
      <c r="O142" s="77" t="s">
        <v>166</v>
      </c>
      <c r="P142" s="77" t="s">
        <v>167</v>
      </c>
      <c r="Q142" s="77" t="s">
        <v>168</v>
      </c>
      <c r="R142" s="77" t="s">
        <v>169</v>
      </c>
      <c r="S142" s="77" t="s">
        <v>170</v>
      </c>
      <c r="T142" s="78" t="s">
        <v>171</v>
      </c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</row>
    <row r="143" spans="1:63" s="2" customFormat="1" ht="22.9" customHeight="1">
      <c r="A143" s="35"/>
      <c r="B143" s="36"/>
      <c r="C143" s="83" t="s">
        <v>172</v>
      </c>
      <c r="D143" s="37"/>
      <c r="E143" s="37"/>
      <c r="F143" s="37"/>
      <c r="G143" s="37"/>
      <c r="H143" s="37"/>
      <c r="I143" s="37"/>
      <c r="J143" s="171">
        <f>BK143</f>
        <v>0</v>
      </c>
      <c r="K143" s="37"/>
      <c r="L143" s="40"/>
      <c r="M143" s="79"/>
      <c r="N143" s="172"/>
      <c r="O143" s="80"/>
      <c r="P143" s="173">
        <f>P144+P207+P347</f>
        <v>0</v>
      </c>
      <c r="Q143" s="80"/>
      <c r="R143" s="173">
        <f>R144+R207+R347</f>
        <v>6.2221239800000001</v>
      </c>
      <c r="S143" s="80"/>
      <c r="T143" s="174">
        <f>T144+T207+T347</f>
        <v>1.8857340000000002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8" t="s">
        <v>75</v>
      </c>
      <c r="AU143" s="18" t="s">
        <v>133</v>
      </c>
      <c r="BK143" s="175">
        <f>BK144+BK207+BK347</f>
        <v>0</v>
      </c>
    </row>
    <row r="144" spans="1:63" s="12" customFormat="1" ht="25.9" customHeight="1">
      <c r="B144" s="176"/>
      <c r="C144" s="177"/>
      <c r="D144" s="178" t="s">
        <v>75</v>
      </c>
      <c r="E144" s="179" t="s">
        <v>83</v>
      </c>
      <c r="F144" s="179" t="s">
        <v>2736</v>
      </c>
      <c r="G144" s="177"/>
      <c r="H144" s="177"/>
      <c r="I144" s="180"/>
      <c r="J144" s="181">
        <f>BK144</f>
        <v>0</v>
      </c>
      <c r="K144" s="177"/>
      <c r="L144" s="182"/>
      <c r="M144" s="183"/>
      <c r="N144" s="184"/>
      <c r="O144" s="184"/>
      <c r="P144" s="185">
        <f>P145+P164+P170+P175+P180+P184+P189+P195+P202</f>
        <v>0</v>
      </c>
      <c r="Q144" s="184"/>
      <c r="R144" s="185">
        <f>R145+R164+R170+R175+R180+R184+R189+R195+R202</f>
        <v>0</v>
      </c>
      <c r="S144" s="184"/>
      <c r="T144" s="186">
        <f>T145+T164+T170+T175+T180+T184+T189+T195+T202</f>
        <v>0</v>
      </c>
      <c r="AR144" s="187" t="s">
        <v>83</v>
      </c>
      <c r="AT144" s="188" t="s">
        <v>75</v>
      </c>
      <c r="AU144" s="188" t="s">
        <v>76</v>
      </c>
      <c r="AY144" s="187" t="s">
        <v>175</v>
      </c>
      <c r="BK144" s="189">
        <f>BK145+BK164+BK170+BK175+BK180+BK184+BK189+BK195+BK202</f>
        <v>0</v>
      </c>
    </row>
    <row r="145" spans="1:65" s="12" customFormat="1" ht="22.9" customHeight="1">
      <c r="B145" s="176"/>
      <c r="C145" s="177"/>
      <c r="D145" s="178" t="s">
        <v>75</v>
      </c>
      <c r="E145" s="190" t="s">
        <v>2514</v>
      </c>
      <c r="F145" s="190" t="s">
        <v>2737</v>
      </c>
      <c r="G145" s="177"/>
      <c r="H145" s="177"/>
      <c r="I145" s="180"/>
      <c r="J145" s="191">
        <f>BK145</f>
        <v>0</v>
      </c>
      <c r="K145" s="177"/>
      <c r="L145" s="182"/>
      <c r="M145" s="183"/>
      <c r="N145" s="184"/>
      <c r="O145" s="184"/>
      <c r="P145" s="185">
        <f>SUM(P146:P163)</f>
        <v>0</v>
      </c>
      <c r="Q145" s="184"/>
      <c r="R145" s="185">
        <f>SUM(R146:R163)</f>
        <v>0</v>
      </c>
      <c r="S145" s="184"/>
      <c r="T145" s="186">
        <f>SUM(T146:T163)</f>
        <v>0</v>
      </c>
      <c r="AR145" s="187" t="s">
        <v>83</v>
      </c>
      <c r="AT145" s="188" t="s">
        <v>75</v>
      </c>
      <c r="AU145" s="188" t="s">
        <v>83</v>
      </c>
      <c r="AY145" s="187" t="s">
        <v>175</v>
      </c>
      <c r="BK145" s="189">
        <f>SUM(BK146:BK163)</f>
        <v>0</v>
      </c>
    </row>
    <row r="146" spans="1:65" s="2" customFormat="1" ht="16.5" customHeight="1">
      <c r="A146" s="35"/>
      <c r="B146" s="36"/>
      <c r="C146" s="192" t="s">
        <v>83</v>
      </c>
      <c r="D146" s="192" t="s">
        <v>178</v>
      </c>
      <c r="E146" s="193" t="s">
        <v>2738</v>
      </c>
      <c r="F146" s="194" t="s">
        <v>2739</v>
      </c>
      <c r="G146" s="195" t="s">
        <v>1527</v>
      </c>
      <c r="H146" s="196">
        <v>3</v>
      </c>
      <c r="I146" s="197"/>
      <c r="J146" s="198">
        <f t="shared" ref="J146:J163" si="0">ROUND(I146*H146,2)</f>
        <v>0</v>
      </c>
      <c r="K146" s="194" t="s">
        <v>1</v>
      </c>
      <c r="L146" s="40"/>
      <c r="M146" s="199" t="s">
        <v>1</v>
      </c>
      <c r="N146" s="200" t="s">
        <v>41</v>
      </c>
      <c r="O146" s="72"/>
      <c r="P146" s="201">
        <f t="shared" ref="P146:P163" si="1">O146*H146</f>
        <v>0</v>
      </c>
      <c r="Q146" s="201">
        <v>0</v>
      </c>
      <c r="R146" s="201">
        <f t="shared" ref="R146:R163" si="2">Q146*H146</f>
        <v>0</v>
      </c>
      <c r="S146" s="201">
        <v>0</v>
      </c>
      <c r="T146" s="202">
        <f t="shared" ref="T146:T163" si="3"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03" t="s">
        <v>182</v>
      </c>
      <c r="AT146" s="203" t="s">
        <v>178</v>
      </c>
      <c r="AU146" s="203" t="s">
        <v>85</v>
      </c>
      <c r="AY146" s="18" t="s">
        <v>175</v>
      </c>
      <c r="BE146" s="204">
        <f t="shared" ref="BE146:BE163" si="4">IF(N146="základní",J146,0)</f>
        <v>0</v>
      </c>
      <c r="BF146" s="204">
        <f t="shared" ref="BF146:BF163" si="5">IF(N146="snížená",J146,0)</f>
        <v>0</v>
      </c>
      <c r="BG146" s="204">
        <f t="shared" ref="BG146:BG163" si="6">IF(N146="zákl. přenesená",J146,0)</f>
        <v>0</v>
      </c>
      <c r="BH146" s="204">
        <f t="shared" ref="BH146:BH163" si="7">IF(N146="sníž. přenesená",J146,0)</f>
        <v>0</v>
      </c>
      <c r="BI146" s="204">
        <f t="shared" ref="BI146:BI163" si="8">IF(N146="nulová",J146,0)</f>
        <v>0</v>
      </c>
      <c r="BJ146" s="18" t="s">
        <v>83</v>
      </c>
      <c r="BK146" s="204">
        <f t="shared" ref="BK146:BK163" si="9">ROUND(I146*H146,2)</f>
        <v>0</v>
      </c>
      <c r="BL146" s="18" t="s">
        <v>182</v>
      </c>
      <c r="BM146" s="203" t="s">
        <v>85</v>
      </c>
    </row>
    <row r="147" spans="1:65" s="2" customFormat="1" ht="16.5" customHeight="1">
      <c r="A147" s="35"/>
      <c r="B147" s="36"/>
      <c r="C147" s="192" t="s">
        <v>85</v>
      </c>
      <c r="D147" s="192" t="s">
        <v>178</v>
      </c>
      <c r="E147" s="193" t="s">
        <v>2740</v>
      </c>
      <c r="F147" s="194" t="s">
        <v>2741</v>
      </c>
      <c r="G147" s="195" t="s">
        <v>1527</v>
      </c>
      <c r="H147" s="196">
        <v>3</v>
      </c>
      <c r="I147" s="197"/>
      <c r="J147" s="198">
        <f t="shared" si="0"/>
        <v>0</v>
      </c>
      <c r="K147" s="194" t="s">
        <v>1</v>
      </c>
      <c r="L147" s="40"/>
      <c r="M147" s="199" t="s">
        <v>1</v>
      </c>
      <c r="N147" s="200" t="s">
        <v>41</v>
      </c>
      <c r="O147" s="72"/>
      <c r="P147" s="201">
        <f t="shared" si="1"/>
        <v>0</v>
      </c>
      <c r="Q147" s="201">
        <v>0</v>
      </c>
      <c r="R147" s="201">
        <f t="shared" si="2"/>
        <v>0</v>
      </c>
      <c r="S147" s="201">
        <v>0</v>
      </c>
      <c r="T147" s="202">
        <f t="shared" si="3"/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03" t="s">
        <v>182</v>
      </c>
      <c r="AT147" s="203" t="s">
        <v>178</v>
      </c>
      <c r="AU147" s="203" t="s">
        <v>85</v>
      </c>
      <c r="AY147" s="18" t="s">
        <v>175</v>
      </c>
      <c r="BE147" s="204">
        <f t="shared" si="4"/>
        <v>0</v>
      </c>
      <c r="BF147" s="204">
        <f t="shared" si="5"/>
        <v>0</v>
      </c>
      <c r="BG147" s="204">
        <f t="shared" si="6"/>
        <v>0</v>
      </c>
      <c r="BH147" s="204">
        <f t="shared" si="7"/>
        <v>0</v>
      </c>
      <c r="BI147" s="204">
        <f t="shared" si="8"/>
        <v>0</v>
      </c>
      <c r="BJ147" s="18" t="s">
        <v>83</v>
      </c>
      <c r="BK147" s="204">
        <f t="shared" si="9"/>
        <v>0</v>
      </c>
      <c r="BL147" s="18" t="s">
        <v>182</v>
      </c>
      <c r="BM147" s="203" t="s">
        <v>182</v>
      </c>
    </row>
    <row r="148" spans="1:65" s="2" customFormat="1" ht="16.5" customHeight="1">
      <c r="A148" s="35"/>
      <c r="B148" s="36"/>
      <c r="C148" s="192" t="s">
        <v>176</v>
      </c>
      <c r="D148" s="192" t="s">
        <v>178</v>
      </c>
      <c r="E148" s="193" t="s">
        <v>2742</v>
      </c>
      <c r="F148" s="194" t="s">
        <v>2743</v>
      </c>
      <c r="G148" s="195" t="s">
        <v>1527</v>
      </c>
      <c r="H148" s="196">
        <v>3</v>
      </c>
      <c r="I148" s="197"/>
      <c r="J148" s="198">
        <f t="shared" si="0"/>
        <v>0</v>
      </c>
      <c r="K148" s="194" t="s">
        <v>1</v>
      </c>
      <c r="L148" s="40"/>
      <c r="M148" s="199" t="s">
        <v>1</v>
      </c>
      <c r="N148" s="200" t="s">
        <v>41</v>
      </c>
      <c r="O148" s="72"/>
      <c r="P148" s="201">
        <f t="shared" si="1"/>
        <v>0</v>
      </c>
      <c r="Q148" s="201">
        <v>0</v>
      </c>
      <c r="R148" s="201">
        <f t="shared" si="2"/>
        <v>0</v>
      </c>
      <c r="S148" s="201">
        <v>0</v>
      </c>
      <c r="T148" s="202">
        <f t="shared" si="3"/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182</v>
      </c>
      <c r="AT148" s="203" t="s">
        <v>178</v>
      </c>
      <c r="AU148" s="203" t="s">
        <v>85</v>
      </c>
      <c r="AY148" s="18" t="s">
        <v>175</v>
      </c>
      <c r="BE148" s="204">
        <f t="shared" si="4"/>
        <v>0</v>
      </c>
      <c r="BF148" s="204">
        <f t="shared" si="5"/>
        <v>0</v>
      </c>
      <c r="BG148" s="204">
        <f t="shared" si="6"/>
        <v>0</v>
      </c>
      <c r="BH148" s="204">
        <f t="shared" si="7"/>
        <v>0</v>
      </c>
      <c r="BI148" s="204">
        <f t="shared" si="8"/>
        <v>0</v>
      </c>
      <c r="BJ148" s="18" t="s">
        <v>83</v>
      </c>
      <c r="BK148" s="204">
        <f t="shared" si="9"/>
        <v>0</v>
      </c>
      <c r="BL148" s="18" t="s">
        <v>182</v>
      </c>
      <c r="BM148" s="203" t="s">
        <v>221</v>
      </c>
    </row>
    <row r="149" spans="1:65" s="2" customFormat="1" ht="16.5" customHeight="1">
      <c r="A149" s="35"/>
      <c r="B149" s="36"/>
      <c r="C149" s="192" t="s">
        <v>182</v>
      </c>
      <c r="D149" s="192" t="s">
        <v>178</v>
      </c>
      <c r="E149" s="193" t="s">
        <v>2744</v>
      </c>
      <c r="F149" s="194" t="s">
        <v>2745</v>
      </c>
      <c r="G149" s="195" t="s">
        <v>1527</v>
      </c>
      <c r="H149" s="196">
        <v>3</v>
      </c>
      <c r="I149" s="197"/>
      <c r="J149" s="198">
        <f t="shared" si="0"/>
        <v>0</v>
      </c>
      <c r="K149" s="194" t="s">
        <v>1</v>
      </c>
      <c r="L149" s="40"/>
      <c r="M149" s="199" t="s">
        <v>1</v>
      </c>
      <c r="N149" s="200" t="s">
        <v>41</v>
      </c>
      <c r="O149" s="72"/>
      <c r="P149" s="201">
        <f t="shared" si="1"/>
        <v>0</v>
      </c>
      <c r="Q149" s="201">
        <v>0</v>
      </c>
      <c r="R149" s="201">
        <f t="shared" si="2"/>
        <v>0</v>
      </c>
      <c r="S149" s="201">
        <v>0</v>
      </c>
      <c r="T149" s="202">
        <f t="shared" si="3"/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03" t="s">
        <v>182</v>
      </c>
      <c r="AT149" s="203" t="s">
        <v>178</v>
      </c>
      <c r="AU149" s="203" t="s">
        <v>85</v>
      </c>
      <c r="AY149" s="18" t="s">
        <v>175</v>
      </c>
      <c r="BE149" s="204">
        <f t="shared" si="4"/>
        <v>0</v>
      </c>
      <c r="BF149" s="204">
        <f t="shared" si="5"/>
        <v>0</v>
      </c>
      <c r="BG149" s="204">
        <f t="shared" si="6"/>
        <v>0</v>
      </c>
      <c r="BH149" s="204">
        <f t="shared" si="7"/>
        <v>0</v>
      </c>
      <c r="BI149" s="204">
        <f t="shared" si="8"/>
        <v>0</v>
      </c>
      <c r="BJ149" s="18" t="s">
        <v>83</v>
      </c>
      <c r="BK149" s="204">
        <f t="shared" si="9"/>
        <v>0</v>
      </c>
      <c r="BL149" s="18" t="s">
        <v>182</v>
      </c>
      <c r="BM149" s="203" t="s">
        <v>239</v>
      </c>
    </row>
    <row r="150" spans="1:65" s="2" customFormat="1" ht="16.5" customHeight="1">
      <c r="A150" s="35"/>
      <c r="B150" s="36"/>
      <c r="C150" s="192" t="s">
        <v>209</v>
      </c>
      <c r="D150" s="192" t="s">
        <v>178</v>
      </c>
      <c r="E150" s="193" t="s">
        <v>2746</v>
      </c>
      <c r="F150" s="194" t="s">
        <v>2747</v>
      </c>
      <c r="G150" s="195" t="s">
        <v>1527</v>
      </c>
      <c r="H150" s="196">
        <v>1</v>
      </c>
      <c r="I150" s="197"/>
      <c r="J150" s="198">
        <f t="shared" si="0"/>
        <v>0</v>
      </c>
      <c r="K150" s="194" t="s">
        <v>1</v>
      </c>
      <c r="L150" s="40"/>
      <c r="M150" s="199" t="s">
        <v>1</v>
      </c>
      <c r="N150" s="200" t="s">
        <v>41</v>
      </c>
      <c r="O150" s="72"/>
      <c r="P150" s="201">
        <f t="shared" si="1"/>
        <v>0</v>
      </c>
      <c r="Q150" s="201">
        <v>0</v>
      </c>
      <c r="R150" s="201">
        <f t="shared" si="2"/>
        <v>0</v>
      </c>
      <c r="S150" s="201">
        <v>0</v>
      </c>
      <c r="T150" s="202">
        <f t="shared" si="3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182</v>
      </c>
      <c r="AT150" s="203" t="s">
        <v>178</v>
      </c>
      <c r="AU150" s="203" t="s">
        <v>85</v>
      </c>
      <c r="AY150" s="18" t="s">
        <v>175</v>
      </c>
      <c r="BE150" s="204">
        <f t="shared" si="4"/>
        <v>0</v>
      </c>
      <c r="BF150" s="204">
        <f t="shared" si="5"/>
        <v>0</v>
      </c>
      <c r="BG150" s="204">
        <f t="shared" si="6"/>
        <v>0</v>
      </c>
      <c r="BH150" s="204">
        <f t="shared" si="7"/>
        <v>0</v>
      </c>
      <c r="BI150" s="204">
        <f t="shared" si="8"/>
        <v>0</v>
      </c>
      <c r="BJ150" s="18" t="s">
        <v>83</v>
      </c>
      <c r="BK150" s="204">
        <f t="shared" si="9"/>
        <v>0</v>
      </c>
      <c r="BL150" s="18" t="s">
        <v>182</v>
      </c>
      <c r="BM150" s="203" t="s">
        <v>258</v>
      </c>
    </row>
    <row r="151" spans="1:65" s="2" customFormat="1" ht="16.5" customHeight="1">
      <c r="A151" s="35"/>
      <c r="B151" s="36"/>
      <c r="C151" s="192" t="s">
        <v>221</v>
      </c>
      <c r="D151" s="192" t="s">
        <v>178</v>
      </c>
      <c r="E151" s="193" t="s">
        <v>2748</v>
      </c>
      <c r="F151" s="194" t="s">
        <v>2749</v>
      </c>
      <c r="G151" s="195" t="s">
        <v>1527</v>
      </c>
      <c r="H151" s="196">
        <v>1</v>
      </c>
      <c r="I151" s="197"/>
      <c r="J151" s="198">
        <f t="shared" si="0"/>
        <v>0</v>
      </c>
      <c r="K151" s="194" t="s">
        <v>1</v>
      </c>
      <c r="L151" s="40"/>
      <c r="M151" s="199" t="s">
        <v>1</v>
      </c>
      <c r="N151" s="200" t="s">
        <v>41</v>
      </c>
      <c r="O151" s="72"/>
      <c r="P151" s="201">
        <f t="shared" si="1"/>
        <v>0</v>
      </c>
      <c r="Q151" s="201">
        <v>0</v>
      </c>
      <c r="R151" s="201">
        <f t="shared" si="2"/>
        <v>0</v>
      </c>
      <c r="S151" s="201">
        <v>0</v>
      </c>
      <c r="T151" s="202">
        <f t="shared" si="3"/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03" t="s">
        <v>182</v>
      </c>
      <c r="AT151" s="203" t="s">
        <v>178</v>
      </c>
      <c r="AU151" s="203" t="s">
        <v>85</v>
      </c>
      <c r="AY151" s="18" t="s">
        <v>175</v>
      </c>
      <c r="BE151" s="204">
        <f t="shared" si="4"/>
        <v>0</v>
      </c>
      <c r="BF151" s="204">
        <f t="shared" si="5"/>
        <v>0</v>
      </c>
      <c r="BG151" s="204">
        <f t="shared" si="6"/>
        <v>0</v>
      </c>
      <c r="BH151" s="204">
        <f t="shared" si="7"/>
        <v>0</v>
      </c>
      <c r="BI151" s="204">
        <f t="shared" si="8"/>
        <v>0</v>
      </c>
      <c r="BJ151" s="18" t="s">
        <v>83</v>
      </c>
      <c r="BK151" s="204">
        <f t="shared" si="9"/>
        <v>0</v>
      </c>
      <c r="BL151" s="18" t="s">
        <v>182</v>
      </c>
      <c r="BM151" s="203" t="s">
        <v>8</v>
      </c>
    </row>
    <row r="152" spans="1:65" s="2" customFormat="1" ht="16.5" customHeight="1">
      <c r="A152" s="35"/>
      <c r="B152" s="36"/>
      <c r="C152" s="192" t="s">
        <v>200</v>
      </c>
      <c r="D152" s="192" t="s">
        <v>178</v>
      </c>
      <c r="E152" s="193" t="s">
        <v>2750</v>
      </c>
      <c r="F152" s="194" t="s">
        <v>2751</v>
      </c>
      <c r="G152" s="195" t="s">
        <v>1527</v>
      </c>
      <c r="H152" s="196">
        <v>1</v>
      </c>
      <c r="I152" s="197"/>
      <c r="J152" s="198">
        <f t="shared" si="0"/>
        <v>0</v>
      </c>
      <c r="K152" s="194" t="s">
        <v>1</v>
      </c>
      <c r="L152" s="40"/>
      <c r="M152" s="199" t="s">
        <v>1</v>
      </c>
      <c r="N152" s="200" t="s">
        <v>41</v>
      </c>
      <c r="O152" s="72"/>
      <c r="P152" s="201">
        <f t="shared" si="1"/>
        <v>0</v>
      </c>
      <c r="Q152" s="201">
        <v>0</v>
      </c>
      <c r="R152" s="201">
        <f t="shared" si="2"/>
        <v>0</v>
      </c>
      <c r="S152" s="201">
        <v>0</v>
      </c>
      <c r="T152" s="202">
        <f t="shared" si="3"/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182</v>
      </c>
      <c r="AT152" s="203" t="s">
        <v>178</v>
      </c>
      <c r="AU152" s="203" t="s">
        <v>85</v>
      </c>
      <c r="AY152" s="18" t="s">
        <v>175</v>
      </c>
      <c r="BE152" s="204">
        <f t="shared" si="4"/>
        <v>0</v>
      </c>
      <c r="BF152" s="204">
        <f t="shared" si="5"/>
        <v>0</v>
      </c>
      <c r="BG152" s="204">
        <f t="shared" si="6"/>
        <v>0</v>
      </c>
      <c r="BH152" s="204">
        <f t="shared" si="7"/>
        <v>0</v>
      </c>
      <c r="BI152" s="204">
        <f t="shared" si="8"/>
        <v>0</v>
      </c>
      <c r="BJ152" s="18" t="s">
        <v>83</v>
      </c>
      <c r="BK152" s="204">
        <f t="shared" si="9"/>
        <v>0</v>
      </c>
      <c r="BL152" s="18" t="s">
        <v>182</v>
      </c>
      <c r="BM152" s="203" t="s">
        <v>298</v>
      </c>
    </row>
    <row r="153" spans="1:65" s="2" customFormat="1" ht="16.5" customHeight="1">
      <c r="A153" s="35"/>
      <c r="B153" s="36"/>
      <c r="C153" s="192" t="s">
        <v>239</v>
      </c>
      <c r="D153" s="192" t="s">
        <v>178</v>
      </c>
      <c r="E153" s="193" t="s">
        <v>2752</v>
      </c>
      <c r="F153" s="194" t="s">
        <v>2753</v>
      </c>
      <c r="G153" s="195" t="s">
        <v>1527</v>
      </c>
      <c r="H153" s="196">
        <v>1</v>
      </c>
      <c r="I153" s="197"/>
      <c r="J153" s="198">
        <f t="shared" si="0"/>
        <v>0</v>
      </c>
      <c r="K153" s="194" t="s">
        <v>1</v>
      </c>
      <c r="L153" s="40"/>
      <c r="M153" s="199" t="s">
        <v>1</v>
      </c>
      <c r="N153" s="200" t="s">
        <v>41</v>
      </c>
      <c r="O153" s="72"/>
      <c r="P153" s="201">
        <f t="shared" si="1"/>
        <v>0</v>
      </c>
      <c r="Q153" s="201">
        <v>0</v>
      </c>
      <c r="R153" s="201">
        <f t="shared" si="2"/>
        <v>0</v>
      </c>
      <c r="S153" s="201">
        <v>0</v>
      </c>
      <c r="T153" s="202">
        <f t="shared" si="3"/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03" t="s">
        <v>182</v>
      </c>
      <c r="AT153" s="203" t="s">
        <v>178</v>
      </c>
      <c r="AU153" s="203" t="s">
        <v>85</v>
      </c>
      <c r="AY153" s="18" t="s">
        <v>175</v>
      </c>
      <c r="BE153" s="204">
        <f t="shared" si="4"/>
        <v>0</v>
      </c>
      <c r="BF153" s="204">
        <f t="shared" si="5"/>
        <v>0</v>
      </c>
      <c r="BG153" s="204">
        <f t="shared" si="6"/>
        <v>0</v>
      </c>
      <c r="BH153" s="204">
        <f t="shared" si="7"/>
        <v>0</v>
      </c>
      <c r="BI153" s="204">
        <f t="shared" si="8"/>
        <v>0</v>
      </c>
      <c r="BJ153" s="18" t="s">
        <v>83</v>
      </c>
      <c r="BK153" s="204">
        <f t="shared" si="9"/>
        <v>0</v>
      </c>
      <c r="BL153" s="18" t="s">
        <v>182</v>
      </c>
      <c r="BM153" s="203" t="s">
        <v>309</v>
      </c>
    </row>
    <row r="154" spans="1:65" s="2" customFormat="1" ht="24.2" customHeight="1">
      <c r="A154" s="35"/>
      <c r="B154" s="36"/>
      <c r="C154" s="192" t="s">
        <v>195</v>
      </c>
      <c r="D154" s="192" t="s">
        <v>178</v>
      </c>
      <c r="E154" s="193" t="s">
        <v>2754</v>
      </c>
      <c r="F154" s="194" t="s">
        <v>2755</v>
      </c>
      <c r="G154" s="195" t="s">
        <v>1527</v>
      </c>
      <c r="H154" s="196">
        <v>2</v>
      </c>
      <c r="I154" s="197"/>
      <c r="J154" s="198">
        <f t="shared" si="0"/>
        <v>0</v>
      </c>
      <c r="K154" s="194" t="s">
        <v>1</v>
      </c>
      <c r="L154" s="40"/>
      <c r="M154" s="199" t="s">
        <v>1</v>
      </c>
      <c r="N154" s="200" t="s">
        <v>41</v>
      </c>
      <c r="O154" s="72"/>
      <c r="P154" s="201">
        <f t="shared" si="1"/>
        <v>0</v>
      </c>
      <c r="Q154" s="201">
        <v>0</v>
      </c>
      <c r="R154" s="201">
        <f t="shared" si="2"/>
        <v>0</v>
      </c>
      <c r="S154" s="201">
        <v>0</v>
      </c>
      <c r="T154" s="202">
        <f t="shared" si="3"/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182</v>
      </c>
      <c r="AT154" s="203" t="s">
        <v>178</v>
      </c>
      <c r="AU154" s="203" t="s">
        <v>85</v>
      </c>
      <c r="AY154" s="18" t="s">
        <v>175</v>
      </c>
      <c r="BE154" s="204">
        <f t="shared" si="4"/>
        <v>0</v>
      </c>
      <c r="BF154" s="204">
        <f t="shared" si="5"/>
        <v>0</v>
      </c>
      <c r="BG154" s="204">
        <f t="shared" si="6"/>
        <v>0</v>
      </c>
      <c r="BH154" s="204">
        <f t="shared" si="7"/>
        <v>0</v>
      </c>
      <c r="BI154" s="204">
        <f t="shared" si="8"/>
        <v>0</v>
      </c>
      <c r="BJ154" s="18" t="s">
        <v>83</v>
      </c>
      <c r="BK154" s="204">
        <f t="shared" si="9"/>
        <v>0</v>
      </c>
      <c r="BL154" s="18" t="s">
        <v>182</v>
      </c>
      <c r="BM154" s="203" t="s">
        <v>322</v>
      </c>
    </row>
    <row r="155" spans="1:65" s="2" customFormat="1" ht="24.2" customHeight="1">
      <c r="A155" s="35"/>
      <c r="B155" s="36"/>
      <c r="C155" s="192" t="s">
        <v>258</v>
      </c>
      <c r="D155" s="192" t="s">
        <v>178</v>
      </c>
      <c r="E155" s="193" t="s">
        <v>2756</v>
      </c>
      <c r="F155" s="194" t="s">
        <v>2757</v>
      </c>
      <c r="G155" s="195" t="s">
        <v>1527</v>
      </c>
      <c r="H155" s="196">
        <v>1</v>
      </c>
      <c r="I155" s="197"/>
      <c r="J155" s="198">
        <f t="shared" si="0"/>
        <v>0</v>
      </c>
      <c r="K155" s="194" t="s">
        <v>1</v>
      </c>
      <c r="L155" s="40"/>
      <c r="M155" s="199" t="s">
        <v>1</v>
      </c>
      <c r="N155" s="200" t="s">
        <v>41</v>
      </c>
      <c r="O155" s="72"/>
      <c r="P155" s="201">
        <f t="shared" si="1"/>
        <v>0</v>
      </c>
      <c r="Q155" s="201">
        <v>0</v>
      </c>
      <c r="R155" s="201">
        <f t="shared" si="2"/>
        <v>0</v>
      </c>
      <c r="S155" s="201">
        <v>0</v>
      </c>
      <c r="T155" s="202">
        <f t="shared" si="3"/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03" t="s">
        <v>182</v>
      </c>
      <c r="AT155" s="203" t="s">
        <v>178</v>
      </c>
      <c r="AU155" s="203" t="s">
        <v>85</v>
      </c>
      <c r="AY155" s="18" t="s">
        <v>175</v>
      </c>
      <c r="BE155" s="204">
        <f t="shared" si="4"/>
        <v>0</v>
      </c>
      <c r="BF155" s="204">
        <f t="shared" si="5"/>
        <v>0</v>
      </c>
      <c r="BG155" s="204">
        <f t="shared" si="6"/>
        <v>0</v>
      </c>
      <c r="BH155" s="204">
        <f t="shared" si="7"/>
        <v>0</v>
      </c>
      <c r="BI155" s="204">
        <f t="shared" si="8"/>
        <v>0</v>
      </c>
      <c r="BJ155" s="18" t="s">
        <v>83</v>
      </c>
      <c r="BK155" s="204">
        <f t="shared" si="9"/>
        <v>0</v>
      </c>
      <c r="BL155" s="18" t="s">
        <v>182</v>
      </c>
      <c r="BM155" s="203" t="s">
        <v>335</v>
      </c>
    </row>
    <row r="156" spans="1:65" s="2" customFormat="1" ht="24.2" customHeight="1">
      <c r="A156" s="35"/>
      <c r="B156" s="36"/>
      <c r="C156" s="192" t="s">
        <v>188</v>
      </c>
      <c r="D156" s="192" t="s">
        <v>178</v>
      </c>
      <c r="E156" s="193" t="s">
        <v>2758</v>
      </c>
      <c r="F156" s="194" t="s">
        <v>2759</v>
      </c>
      <c r="G156" s="195" t="s">
        <v>1527</v>
      </c>
      <c r="H156" s="196">
        <v>1</v>
      </c>
      <c r="I156" s="197"/>
      <c r="J156" s="198">
        <f t="shared" si="0"/>
        <v>0</v>
      </c>
      <c r="K156" s="194" t="s">
        <v>1</v>
      </c>
      <c r="L156" s="40"/>
      <c r="M156" s="199" t="s">
        <v>1</v>
      </c>
      <c r="N156" s="200" t="s">
        <v>41</v>
      </c>
      <c r="O156" s="72"/>
      <c r="P156" s="201">
        <f t="shared" si="1"/>
        <v>0</v>
      </c>
      <c r="Q156" s="201">
        <v>0</v>
      </c>
      <c r="R156" s="201">
        <f t="shared" si="2"/>
        <v>0</v>
      </c>
      <c r="S156" s="201">
        <v>0</v>
      </c>
      <c r="T156" s="202">
        <f t="shared" si="3"/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03" t="s">
        <v>182</v>
      </c>
      <c r="AT156" s="203" t="s">
        <v>178</v>
      </c>
      <c r="AU156" s="203" t="s">
        <v>85</v>
      </c>
      <c r="AY156" s="18" t="s">
        <v>175</v>
      </c>
      <c r="BE156" s="204">
        <f t="shared" si="4"/>
        <v>0</v>
      </c>
      <c r="BF156" s="204">
        <f t="shared" si="5"/>
        <v>0</v>
      </c>
      <c r="BG156" s="204">
        <f t="shared" si="6"/>
        <v>0</v>
      </c>
      <c r="BH156" s="204">
        <f t="shared" si="7"/>
        <v>0</v>
      </c>
      <c r="BI156" s="204">
        <f t="shared" si="8"/>
        <v>0</v>
      </c>
      <c r="BJ156" s="18" t="s">
        <v>83</v>
      </c>
      <c r="BK156" s="204">
        <f t="shared" si="9"/>
        <v>0</v>
      </c>
      <c r="BL156" s="18" t="s">
        <v>182</v>
      </c>
      <c r="BM156" s="203" t="s">
        <v>348</v>
      </c>
    </row>
    <row r="157" spans="1:65" s="2" customFormat="1" ht="16.5" customHeight="1">
      <c r="A157" s="35"/>
      <c r="B157" s="36"/>
      <c r="C157" s="192" t="s">
        <v>8</v>
      </c>
      <c r="D157" s="192" t="s">
        <v>178</v>
      </c>
      <c r="E157" s="193" t="s">
        <v>2760</v>
      </c>
      <c r="F157" s="194" t="s">
        <v>2761</v>
      </c>
      <c r="G157" s="195" t="s">
        <v>1527</v>
      </c>
      <c r="H157" s="196">
        <v>9</v>
      </c>
      <c r="I157" s="197"/>
      <c r="J157" s="198">
        <f t="shared" si="0"/>
        <v>0</v>
      </c>
      <c r="K157" s="194" t="s">
        <v>1</v>
      </c>
      <c r="L157" s="40"/>
      <c r="M157" s="199" t="s">
        <v>1</v>
      </c>
      <c r="N157" s="200" t="s">
        <v>41</v>
      </c>
      <c r="O157" s="72"/>
      <c r="P157" s="201">
        <f t="shared" si="1"/>
        <v>0</v>
      </c>
      <c r="Q157" s="201">
        <v>0</v>
      </c>
      <c r="R157" s="201">
        <f t="shared" si="2"/>
        <v>0</v>
      </c>
      <c r="S157" s="201">
        <v>0</v>
      </c>
      <c r="T157" s="202">
        <f t="shared" si="3"/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03" t="s">
        <v>182</v>
      </c>
      <c r="AT157" s="203" t="s">
        <v>178</v>
      </c>
      <c r="AU157" s="203" t="s">
        <v>85</v>
      </c>
      <c r="AY157" s="18" t="s">
        <v>175</v>
      </c>
      <c r="BE157" s="204">
        <f t="shared" si="4"/>
        <v>0</v>
      </c>
      <c r="BF157" s="204">
        <f t="shared" si="5"/>
        <v>0</v>
      </c>
      <c r="BG157" s="204">
        <f t="shared" si="6"/>
        <v>0</v>
      </c>
      <c r="BH157" s="204">
        <f t="shared" si="7"/>
        <v>0</v>
      </c>
      <c r="BI157" s="204">
        <f t="shared" si="8"/>
        <v>0</v>
      </c>
      <c r="BJ157" s="18" t="s">
        <v>83</v>
      </c>
      <c r="BK157" s="204">
        <f t="shared" si="9"/>
        <v>0</v>
      </c>
      <c r="BL157" s="18" t="s">
        <v>182</v>
      </c>
      <c r="BM157" s="203" t="s">
        <v>413</v>
      </c>
    </row>
    <row r="158" spans="1:65" s="2" customFormat="1" ht="16.5" customHeight="1">
      <c r="A158" s="35"/>
      <c r="B158" s="36"/>
      <c r="C158" s="192" t="s">
        <v>292</v>
      </c>
      <c r="D158" s="192" t="s">
        <v>178</v>
      </c>
      <c r="E158" s="193" t="s">
        <v>2762</v>
      </c>
      <c r="F158" s="194" t="s">
        <v>2763</v>
      </c>
      <c r="G158" s="195" t="s">
        <v>1527</v>
      </c>
      <c r="H158" s="196">
        <v>1</v>
      </c>
      <c r="I158" s="197"/>
      <c r="J158" s="198">
        <f t="shared" si="0"/>
        <v>0</v>
      </c>
      <c r="K158" s="194" t="s">
        <v>1</v>
      </c>
      <c r="L158" s="40"/>
      <c r="M158" s="199" t="s">
        <v>1</v>
      </c>
      <c r="N158" s="200" t="s">
        <v>41</v>
      </c>
      <c r="O158" s="72"/>
      <c r="P158" s="201">
        <f t="shared" si="1"/>
        <v>0</v>
      </c>
      <c r="Q158" s="201">
        <v>0</v>
      </c>
      <c r="R158" s="201">
        <f t="shared" si="2"/>
        <v>0</v>
      </c>
      <c r="S158" s="201">
        <v>0</v>
      </c>
      <c r="T158" s="202">
        <f t="shared" si="3"/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03" t="s">
        <v>182</v>
      </c>
      <c r="AT158" s="203" t="s">
        <v>178</v>
      </c>
      <c r="AU158" s="203" t="s">
        <v>85</v>
      </c>
      <c r="AY158" s="18" t="s">
        <v>175</v>
      </c>
      <c r="BE158" s="204">
        <f t="shared" si="4"/>
        <v>0</v>
      </c>
      <c r="BF158" s="204">
        <f t="shared" si="5"/>
        <v>0</v>
      </c>
      <c r="BG158" s="204">
        <f t="shared" si="6"/>
        <v>0</v>
      </c>
      <c r="BH158" s="204">
        <f t="shared" si="7"/>
        <v>0</v>
      </c>
      <c r="BI158" s="204">
        <f t="shared" si="8"/>
        <v>0</v>
      </c>
      <c r="BJ158" s="18" t="s">
        <v>83</v>
      </c>
      <c r="BK158" s="204">
        <f t="shared" si="9"/>
        <v>0</v>
      </c>
      <c r="BL158" s="18" t="s">
        <v>182</v>
      </c>
      <c r="BM158" s="203" t="s">
        <v>449</v>
      </c>
    </row>
    <row r="159" spans="1:65" s="2" customFormat="1" ht="16.5" customHeight="1">
      <c r="A159" s="35"/>
      <c r="B159" s="36"/>
      <c r="C159" s="192" t="s">
        <v>298</v>
      </c>
      <c r="D159" s="192" t="s">
        <v>178</v>
      </c>
      <c r="E159" s="193" t="s">
        <v>2764</v>
      </c>
      <c r="F159" s="194" t="s">
        <v>2765</v>
      </c>
      <c r="G159" s="195" t="s">
        <v>1527</v>
      </c>
      <c r="H159" s="196">
        <v>1</v>
      </c>
      <c r="I159" s="197"/>
      <c r="J159" s="198">
        <f t="shared" si="0"/>
        <v>0</v>
      </c>
      <c r="K159" s="194" t="s">
        <v>1</v>
      </c>
      <c r="L159" s="40"/>
      <c r="M159" s="199" t="s">
        <v>1</v>
      </c>
      <c r="N159" s="200" t="s">
        <v>41</v>
      </c>
      <c r="O159" s="72"/>
      <c r="P159" s="201">
        <f t="shared" si="1"/>
        <v>0</v>
      </c>
      <c r="Q159" s="201">
        <v>0</v>
      </c>
      <c r="R159" s="201">
        <f t="shared" si="2"/>
        <v>0</v>
      </c>
      <c r="S159" s="201">
        <v>0</v>
      </c>
      <c r="T159" s="202">
        <f t="shared" si="3"/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182</v>
      </c>
      <c r="AT159" s="203" t="s">
        <v>178</v>
      </c>
      <c r="AU159" s="203" t="s">
        <v>85</v>
      </c>
      <c r="AY159" s="18" t="s">
        <v>175</v>
      </c>
      <c r="BE159" s="204">
        <f t="shared" si="4"/>
        <v>0</v>
      </c>
      <c r="BF159" s="204">
        <f t="shared" si="5"/>
        <v>0</v>
      </c>
      <c r="BG159" s="204">
        <f t="shared" si="6"/>
        <v>0</v>
      </c>
      <c r="BH159" s="204">
        <f t="shared" si="7"/>
        <v>0</v>
      </c>
      <c r="BI159" s="204">
        <f t="shared" si="8"/>
        <v>0</v>
      </c>
      <c r="BJ159" s="18" t="s">
        <v>83</v>
      </c>
      <c r="BK159" s="204">
        <f t="shared" si="9"/>
        <v>0</v>
      </c>
      <c r="BL159" s="18" t="s">
        <v>182</v>
      </c>
      <c r="BM159" s="203" t="s">
        <v>491</v>
      </c>
    </row>
    <row r="160" spans="1:65" s="2" customFormat="1" ht="16.5" customHeight="1">
      <c r="A160" s="35"/>
      <c r="B160" s="36"/>
      <c r="C160" s="192" t="s">
        <v>303</v>
      </c>
      <c r="D160" s="192" t="s">
        <v>178</v>
      </c>
      <c r="E160" s="193" t="s">
        <v>2766</v>
      </c>
      <c r="F160" s="194" t="s">
        <v>2767</v>
      </c>
      <c r="G160" s="195" t="s">
        <v>1527</v>
      </c>
      <c r="H160" s="196">
        <v>2</v>
      </c>
      <c r="I160" s="197"/>
      <c r="J160" s="198">
        <f t="shared" si="0"/>
        <v>0</v>
      </c>
      <c r="K160" s="194" t="s">
        <v>1</v>
      </c>
      <c r="L160" s="40"/>
      <c r="M160" s="199" t="s">
        <v>1</v>
      </c>
      <c r="N160" s="200" t="s">
        <v>41</v>
      </c>
      <c r="O160" s="72"/>
      <c r="P160" s="201">
        <f t="shared" si="1"/>
        <v>0</v>
      </c>
      <c r="Q160" s="201">
        <v>0</v>
      </c>
      <c r="R160" s="201">
        <f t="shared" si="2"/>
        <v>0</v>
      </c>
      <c r="S160" s="201">
        <v>0</v>
      </c>
      <c r="T160" s="202">
        <f t="shared" si="3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03" t="s">
        <v>182</v>
      </c>
      <c r="AT160" s="203" t="s">
        <v>178</v>
      </c>
      <c r="AU160" s="203" t="s">
        <v>85</v>
      </c>
      <c r="AY160" s="18" t="s">
        <v>175</v>
      </c>
      <c r="BE160" s="204">
        <f t="shared" si="4"/>
        <v>0</v>
      </c>
      <c r="BF160" s="204">
        <f t="shared" si="5"/>
        <v>0</v>
      </c>
      <c r="BG160" s="204">
        <f t="shared" si="6"/>
        <v>0</v>
      </c>
      <c r="BH160" s="204">
        <f t="shared" si="7"/>
        <v>0</v>
      </c>
      <c r="BI160" s="204">
        <f t="shared" si="8"/>
        <v>0</v>
      </c>
      <c r="BJ160" s="18" t="s">
        <v>83</v>
      </c>
      <c r="BK160" s="204">
        <f t="shared" si="9"/>
        <v>0</v>
      </c>
      <c r="BL160" s="18" t="s">
        <v>182</v>
      </c>
      <c r="BM160" s="203" t="s">
        <v>508</v>
      </c>
    </row>
    <row r="161" spans="1:65" s="2" customFormat="1" ht="16.5" customHeight="1">
      <c r="A161" s="35"/>
      <c r="B161" s="36"/>
      <c r="C161" s="192" t="s">
        <v>309</v>
      </c>
      <c r="D161" s="192" t="s">
        <v>178</v>
      </c>
      <c r="E161" s="193" t="s">
        <v>2768</v>
      </c>
      <c r="F161" s="194" t="s">
        <v>2769</v>
      </c>
      <c r="G161" s="195" t="s">
        <v>1527</v>
      </c>
      <c r="H161" s="196">
        <v>2</v>
      </c>
      <c r="I161" s="197"/>
      <c r="J161" s="198">
        <f t="shared" si="0"/>
        <v>0</v>
      </c>
      <c r="K161" s="194" t="s">
        <v>1</v>
      </c>
      <c r="L161" s="40"/>
      <c r="M161" s="199" t="s">
        <v>1</v>
      </c>
      <c r="N161" s="200" t="s">
        <v>41</v>
      </c>
      <c r="O161" s="72"/>
      <c r="P161" s="201">
        <f t="shared" si="1"/>
        <v>0</v>
      </c>
      <c r="Q161" s="201">
        <v>0</v>
      </c>
      <c r="R161" s="201">
        <f t="shared" si="2"/>
        <v>0</v>
      </c>
      <c r="S161" s="201">
        <v>0</v>
      </c>
      <c r="T161" s="202">
        <f t="shared" si="3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03" t="s">
        <v>182</v>
      </c>
      <c r="AT161" s="203" t="s">
        <v>178</v>
      </c>
      <c r="AU161" s="203" t="s">
        <v>85</v>
      </c>
      <c r="AY161" s="18" t="s">
        <v>175</v>
      </c>
      <c r="BE161" s="204">
        <f t="shared" si="4"/>
        <v>0</v>
      </c>
      <c r="BF161" s="204">
        <f t="shared" si="5"/>
        <v>0</v>
      </c>
      <c r="BG161" s="204">
        <f t="shared" si="6"/>
        <v>0</v>
      </c>
      <c r="BH161" s="204">
        <f t="shared" si="7"/>
        <v>0</v>
      </c>
      <c r="BI161" s="204">
        <f t="shared" si="8"/>
        <v>0</v>
      </c>
      <c r="BJ161" s="18" t="s">
        <v>83</v>
      </c>
      <c r="BK161" s="204">
        <f t="shared" si="9"/>
        <v>0</v>
      </c>
      <c r="BL161" s="18" t="s">
        <v>182</v>
      </c>
      <c r="BM161" s="203" t="s">
        <v>532</v>
      </c>
    </row>
    <row r="162" spans="1:65" s="2" customFormat="1" ht="16.5" customHeight="1">
      <c r="A162" s="35"/>
      <c r="B162" s="36"/>
      <c r="C162" s="192" t="s">
        <v>314</v>
      </c>
      <c r="D162" s="192" t="s">
        <v>178</v>
      </c>
      <c r="E162" s="193" t="s">
        <v>2770</v>
      </c>
      <c r="F162" s="194" t="s">
        <v>2771</v>
      </c>
      <c r="G162" s="195" t="s">
        <v>1527</v>
      </c>
      <c r="H162" s="196">
        <v>2</v>
      </c>
      <c r="I162" s="197"/>
      <c r="J162" s="198">
        <f t="shared" si="0"/>
        <v>0</v>
      </c>
      <c r="K162" s="194" t="s">
        <v>1</v>
      </c>
      <c r="L162" s="40"/>
      <c r="M162" s="199" t="s">
        <v>1</v>
      </c>
      <c r="N162" s="200" t="s">
        <v>41</v>
      </c>
      <c r="O162" s="72"/>
      <c r="P162" s="201">
        <f t="shared" si="1"/>
        <v>0</v>
      </c>
      <c r="Q162" s="201">
        <v>0</v>
      </c>
      <c r="R162" s="201">
        <f t="shared" si="2"/>
        <v>0</v>
      </c>
      <c r="S162" s="201">
        <v>0</v>
      </c>
      <c r="T162" s="202">
        <f t="shared" si="3"/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182</v>
      </c>
      <c r="AT162" s="203" t="s">
        <v>178</v>
      </c>
      <c r="AU162" s="203" t="s">
        <v>85</v>
      </c>
      <c r="AY162" s="18" t="s">
        <v>175</v>
      </c>
      <c r="BE162" s="204">
        <f t="shared" si="4"/>
        <v>0</v>
      </c>
      <c r="BF162" s="204">
        <f t="shared" si="5"/>
        <v>0</v>
      </c>
      <c r="BG162" s="204">
        <f t="shared" si="6"/>
        <v>0</v>
      </c>
      <c r="BH162" s="204">
        <f t="shared" si="7"/>
        <v>0</v>
      </c>
      <c r="BI162" s="204">
        <f t="shared" si="8"/>
        <v>0</v>
      </c>
      <c r="BJ162" s="18" t="s">
        <v>83</v>
      </c>
      <c r="BK162" s="204">
        <f t="shared" si="9"/>
        <v>0</v>
      </c>
      <c r="BL162" s="18" t="s">
        <v>182</v>
      </c>
      <c r="BM162" s="203" t="s">
        <v>545</v>
      </c>
    </row>
    <row r="163" spans="1:65" s="2" customFormat="1" ht="16.5" customHeight="1">
      <c r="A163" s="35"/>
      <c r="B163" s="36"/>
      <c r="C163" s="192" t="s">
        <v>322</v>
      </c>
      <c r="D163" s="192" t="s">
        <v>178</v>
      </c>
      <c r="E163" s="193" t="s">
        <v>2772</v>
      </c>
      <c r="F163" s="194" t="s">
        <v>2773</v>
      </c>
      <c r="G163" s="195" t="s">
        <v>1527</v>
      </c>
      <c r="H163" s="196">
        <v>1</v>
      </c>
      <c r="I163" s="197"/>
      <c r="J163" s="198">
        <f t="shared" si="0"/>
        <v>0</v>
      </c>
      <c r="K163" s="194" t="s">
        <v>1</v>
      </c>
      <c r="L163" s="40"/>
      <c r="M163" s="199" t="s">
        <v>1</v>
      </c>
      <c r="N163" s="200" t="s">
        <v>41</v>
      </c>
      <c r="O163" s="72"/>
      <c r="P163" s="201">
        <f t="shared" si="1"/>
        <v>0</v>
      </c>
      <c r="Q163" s="201">
        <v>0</v>
      </c>
      <c r="R163" s="201">
        <f t="shared" si="2"/>
        <v>0</v>
      </c>
      <c r="S163" s="201">
        <v>0</v>
      </c>
      <c r="T163" s="202">
        <f t="shared" si="3"/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03" t="s">
        <v>182</v>
      </c>
      <c r="AT163" s="203" t="s">
        <v>178</v>
      </c>
      <c r="AU163" s="203" t="s">
        <v>85</v>
      </c>
      <c r="AY163" s="18" t="s">
        <v>175</v>
      </c>
      <c r="BE163" s="204">
        <f t="shared" si="4"/>
        <v>0</v>
      </c>
      <c r="BF163" s="204">
        <f t="shared" si="5"/>
        <v>0</v>
      </c>
      <c r="BG163" s="204">
        <f t="shared" si="6"/>
        <v>0</v>
      </c>
      <c r="BH163" s="204">
        <f t="shared" si="7"/>
        <v>0</v>
      </c>
      <c r="BI163" s="204">
        <f t="shared" si="8"/>
        <v>0</v>
      </c>
      <c r="BJ163" s="18" t="s">
        <v>83</v>
      </c>
      <c r="BK163" s="204">
        <f t="shared" si="9"/>
        <v>0</v>
      </c>
      <c r="BL163" s="18" t="s">
        <v>182</v>
      </c>
      <c r="BM163" s="203" t="s">
        <v>556</v>
      </c>
    </row>
    <row r="164" spans="1:65" s="12" customFormat="1" ht="22.9" customHeight="1">
      <c r="B164" s="176"/>
      <c r="C164" s="177"/>
      <c r="D164" s="178" t="s">
        <v>75</v>
      </c>
      <c r="E164" s="190" t="s">
        <v>2516</v>
      </c>
      <c r="F164" s="190" t="s">
        <v>2774</v>
      </c>
      <c r="G164" s="177"/>
      <c r="H164" s="177"/>
      <c r="I164" s="180"/>
      <c r="J164" s="191">
        <f>BK164</f>
        <v>0</v>
      </c>
      <c r="K164" s="177"/>
      <c r="L164" s="182"/>
      <c r="M164" s="183"/>
      <c r="N164" s="184"/>
      <c r="O164" s="184"/>
      <c r="P164" s="185">
        <f>SUM(P165:P169)</f>
        <v>0</v>
      </c>
      <c r="Q164" s="184"/>
      <c r="R164" s="185">
        <f>SUM(R165:R169)</f>
        <v>0</v>
      </c>
      <c r="S164" s="184"/>
      <c r="T164" s="186">
        <f>SUM(T165:T169)</f>
        <v>0</v>
      </c>
      <c r="AR164" s="187" t="s">
        <v>83</v>
      </c>
      <c r="AT164" s="188" t="s">
        <v>75</v>
      </c>
      <c r="AU164" s="188" t="s">
        <v>83</v>
      </c>
      <c r="AY164" s="187" t="s">
        <v>175</v>
      </c>
      <c r="BK164" s="189">
        <f>SUM(BK165:BK169)</f>
        <v>0</v>
      </c>
    </row>
    <row r="165" spans="1:65" s="2" customFormat="1" ht="16.5" customHeight="1">
      <c r="A165" s="35"/>
      <c r="B165" s="36"/>
      <c r="C165" s="192" t="s">
        <v>329</v>
      </c>
      <c r="D165" s="192" t="s">
        <v>178</v>
      </c>
      <c r="E165" s="193" t="s">
        <v>2775</v>
      </c>
      <c r="F165" s="194" t="s">
        <v>2776</v>
      </c>
      <c r="G165" s="195" t="s">
        <v>1527</v>
      </c>
      <c r="H165" s="196">
        <v>10</v>
      </c>
      <c r="I165" s="197"/>
      <c r="J165" s="198">
        <f>ROUND(I165*H165,2)</f>
        <v>0</v>
      </c>
      <c r="K165" s="194" t="s">
        <v>1</v>
      </c>
      <c r="L165" s="40"/>
      <c r="M165" s="199" t="s">
        <v>1</v>
      </c>
      <c r="N165" s="200" t="s">
        <v>41</v>
      </c>
      <c r="O165" s="72"/>
      <c r="P165" s="201">
        <f>O165*H165</f>
        <v>0</v>
      </c>
      <c r="Q165" s="201">
        <v>0</v>
      </c>
      <c r="R165" s="201">
        <f>Q165*H165</f>
        <v>0</v>
      </c>
      <c r="S165" s="201">
        <v>0</v>
      </c>
      <c r="T165" s="20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03" t="s">
        <v>182</v>
      </c>
      <c r="AT165" s="203" t="s">
        <v>178</v>
      </c>
      <c r="AU165" s="203" t="s">
        <v>85</v>
      </c>
      <c r="AY165" s="18" t="s">
        <v>175</v>
      </c>
      <c r="BE165" s="204">
        <f>IF(N165="základní",J165,0)</f>
        <v>0</v>
      </c>
      <c r="BF165" s="204">
        <f>IF(N165="snížená",J165,0)</f>
        <v>0</v>
      </c>
      <c r="BG165" s="204">
        <f>IF(N165="zákl. přenesená",J165,0)</f>
        <v>0</v>
      </c>
      <c r="BH165" s="204">
        <f>IF(N165="sníž. přenesená",J165,0)</f>
        <v>0</v>
      </c>
      <c r="BI165" s="204">
        <f>IF(N165="nulová",J165,0)</f>
        <v>0</v>
      </c>
      <c r="BJ165" s="18" t="s">
        <v>83</v>
      </c>
      <c r="BK165" s="204">
        <f>ROUND(I165*H165,2)</f>
        <v>0</v>
      </c>
      <c r="BL165" s="18" t="s">
        <v>182</v>
      </c>
      <c r="BM165" s="203" t="s">
        <v>570</v>
      </c>
    </row>
    <row r="166" spans="1:65" s="2" customFormat="1" ht="21.75" customHeight="1">
      <c r="A166" s="35"/>
      <c r="B166" s="36"/>
      <c r="C166" s="192" t="s">
        <v>335</v>
      </c>
      <c r="D166" s="192" t="s">
        <v>178</v>
      </c>
      <c r="E166" s="193" t="s">
        <v>2777</v>
      </c>
      <c r="F166" s="194" t="s">
        <v>2778</v>
      </c>
      <c r="G166" s="195" t="s">
        <v>1527</v>
      </c>
      <c r="H166" s="196">
        <v>1</v>
      </c>
      <c r="I166" s="197"/>
      <c r="J166" s="198">
        <f>ROUND(I166*H166,2)</f>
        <v>0</v>
      </c>
      <c r="K166" s="194" t="s">
        <v>1</v>
      </c>
      <c r="L166" s="40"/>
      <c r="M166" s="199" t="s">
        <v>1</v>
      </c>
      <c r="N166" s="200" t="s">
        <v>41</v>
      </c>
      <c r="O166" s="72"/>
      <c r="P166" s="201">
        <f>O166*H166</f>
        <v>0</v>
      </c>
      <c r="Q166" s="201">
        <v>0</v>
      </c>
      <c r="R166" s="201">
        <f>Q166*H166</f>
        <v>0</v>
      </c>
      <c r="S166" s="201">
        <v>0</v>
      </c>
      <c r="T166" s="202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03" t="s">
        <v>182</v>
      </c>
      <c r="AT166" s="203" t="s">
        <v>178</v>
      </c>
      <c r="AU166" s="203" t="s">
        <v>85</v>
      </c>
      <c r="AY166" s="18" t="s">
        <v>175</v>
      </c>
      <c r="BE166" s="204">
        <f>IF(N166="základní",J166,0)</f>
        <v>0</v>
      </c>
      <c r="BF166" s="204">
        <f>IF(N166="snížená",J166,0)</f>
        <v>0</v>
      </c>
      <c r="BG166" s="204">
        <f>IF(N166="zákl. přenesená",J166,0)</f>
        <v>0</v>
      </c>
      <c r="BH166" s="204">
        <f>IF(N166="sníž. přenesená",J166,0)</f>
        <v>0</v>
      </c>
      <c r="BI166" s="204">
        <f>IF(N166="nulová",J166,0)</f>
        <v>0</v>
      </c>
      <c r="BJ166" s="18" t="s">
        <v>83</v>
      </c>
      <c r="BK166" s="204">
        <f>ROUND(I166*H166,2)</f>
        <v>0</v>
      </c>
      <c r="BL166" s="18" t="s">
        <v>182</v>
      </c>
      <c r="BM166" s="203" t="s">
        <v>581</v>
      </c>
    </row>
    <row r="167" spans="1:65" s="2" customFormat="1" ht="24.2" customHeight="1">
      <c r="A167" s="35"/>
      <c r="B167" s="36"/>
      <c r="C167" s="192" t="s">
        <v>7</v>
      </c>
      <c r="D167" s="192" t="s">
        <v>178</v>
      </c>
      <c r="E167" s="193" t="s">
        <v>2779</v>
      </c>
      <c r="F167" s="194" t="s">
        <v>2780</v>
      </c>
      <c r="G167" s="195" t="s">
        <v>1527</v>
      </c>
      <c r="H167" s="196">
        <v>2</v>
      </c>
      <c r="I167" s="197"/>
      <c r="J167" s="198">
        <f>ROUND(I167*H167,2)</f>
        <v>0</v>
      </c>
      <c r="K167" s="194" t="s">
        <v>1</v>
      </c>
      <c r="L167" s="40"/>
      <c r="M167" s="199" t="s">
        <v>1</v>
      </c>
      <c r="N167" s="200" t="s">
        <v>41</v>
      </c>
      <c r="O167" s="72"/>
      <c r="P167" s="201">
        <f>O167*H167</f>
        <v>0</v>
      </c>
      <c r="Q167" s="201">
        <v>0</v>
      </c>
      <c r="R167" s="201">
        <f>Q167*H167</f>
        <v>0</v>
      </c>
      <c r="S167" s="201">
        <v>0</v>
      </c>
      <c r="T167" s="20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03" t="s">
        <v>182</v>
      </c>
      <c r="AT167" s="203" t="s">
        <v>178</v>
      </c>
      <c r="AU167" s="203" t="s">
        <v>85</v>
      </c>
      <c r="AY167" s="18" t="s">
        <v>175</v>
      </c>
      <c r="BE167" s="204">
        <f>IF(N167="základní",J167,0)</f>
        <v>0</v>
      </c>
      <c r="BF167" s="204">
        <f>IF(N167="snížená",J167,0)</f>
        <v>0</v>
      </c>
      <c r="BG167" s="204">
        <f>IF(N167="zákl. přenesená",J167,0)</f>
        <v>0</v>
      </c>
      <c r="BH167" s="204">
        <f>IF(N167="sníž. přenesená",J167,0)</f>
        <v>0</v>
      </c>
      <c r="BI167" s="204">
        <f>IF(N167="nulová",J167,0)</f>
        <v>0</v>
      </c>
      <c r="BJ167" s="18" t="s">
        <v>83</v>
      </c>
      <c r="BK167" s="204">
        <f>ROUND(I167*H167,2)</f>
        <v>0</v>
      </c>
      <c r="BL167" s="18" t="s">
        <v>182</v>
      </c>
      <c r="BM167" s="203" t="s">
        <v>592</v>
      </c>
    </row>
    <row r="168" spans="1:65" s="2" customFormat="1" ht="16.5" customHeight="1">
      <c r="A168" s="35"/>
      <c r="B168" s="36"/>
      <c r="C168" s="192" t="s">
        <v>348</v>
      </c>
      <c r="D168" s="192" t="s">
        <v>178</v>
      </c>
      <c r="E168" s="193" t="s">
        <v>2781</v>
      </c>
      <c r="F168" s="194" t="s">
        <v>2782</v>
      </c>
      <c r="G168" s="195" t="s">
        <v>1527</v>
      </c>
      <c r="H168" s="196">
        <v>2</v>
      </c>
      <c r="I168" s="197"/>
      <c r="J168" s="198">
        <f>ROUND(I168*H168,2)</f>
        <v>0</v>
      </c>
      <c r="K168" s="194" t="s">
        <v>1</v>
      </c>
      <c r="L168" s="40"/>
      <c r="M168" s="199" t="s">
        <v>1</v>
      </c>
      <c r="N168" s="200" t="s">
        <v>41</v>
      </c>
      <c r="O168" s="72"/>
      <c r="P168" s="201">
        <f>O168*H168</f>
        <v>0</v>
      </c>
      <c r="Q168" s="201">
        <v>0</v>
      </c>
      <c r="R168" s="201">
        <f>Q168*H168</f>
        <v>0</v>
      </c>
      <c r="S168" s="201">
        <v>0</v>
      </c>
      <c r="T168" s="202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03" t="s">
        <v>182</v>
      </c>
      <c r="AT168" s="203" t="s">
        <v>178</v>
      </c>
      <c r="AU168" s="203" t="s">
        <v>85</v>
      </c>
      <c r="AY168" s="18" t="s">
        <v>175</v>
      </c>
      <c r="BE168" s="204">
        <f>IF(N168="základní",J168,0)</f>
        <v>0</v>
      </c>
      <c r="BF168" s="204">
        <f>IF(N168="snížená",J168,0)</f>
        <v>0</v>
      </c>
      <c r="BG168" s="204">
        <f>IF(N168="zákl. přenesená",J168,0)</f>
        <v>0</v>
      </c>
      <c r="BH168" s="204">
        <f>IF(N168="sníž. přenesená",J168,0)</f>
        <v>0</v>
      </c>
      <c r="BI168" s="204">
        <f>IF(N168="nulová",J168,0)</f>
        <v>0</v>
      </c>
      <c r="BJ168" s="18" t="s">
        <v>83</v>
      </c>
      <c r="BK168" s="204">
        <f>ROUND(I168*H168,2)</f>
        <v>0</v>
      </c>
      <c r="BL168" s="18" t="s">
        <v>182</v>
      </c>
      <c r="BM168" s="203" t="s">
        <v>611</v>
      </c>
    </row>
    <row r="169" spans="1:65" s="2" customFormat="1" ht="21.75" customHeight="1">
      <c r="A169" s="35"/>
      <c r="B169" s="36"/>
      <c r="C169" s="192" t="s">
        <v>370</v>
      </c>
      <c r="D169" s="192" t="s">
        <v>178</v>
      </c>
      <c r="E169" s="193" t="s">
        <v>2783</v>
      </c>
      <c r="F169" s="194" t="s">
        <v>2784</v>
      </c>
      <c r="G169" s="195" t="s">
        <v>1527</v>
      </c>
      <c r="H169" s="196">
        <v>1</v>
      </c>
      <c r="I169" s="197"/>
      <c r="J169" s="198">
        <f>ROUND(I169*H169,2)</f>
        <v>0</v>
      </c>
      <c r="K169" s="194" t="s">
        <v>1</v>
      </c>
      <c r="L169" s="40"/>
      <c r="M169" s="199" t="s">
        <v>1</v>
      </c>
      <c r="N169" s="200" t="s">
        <v>41</v>
      </c>
      <c r="O169" s="72"/>
      <c r="P169" s="201">
        <f>O169*H169</f>
        <v>0</v>
      </c>
      <c r="Q169" s="201">
        <v>0</v>
      </c>
      <c r="R169" s="201">
        <f>Q169*H169</f>
        <v>0</v>
      </c>
      <c r="S169" s="201">
        <v>0</v>
      </c>
      <c r="T169" s="20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03" t="s">
        <v>182</v>
      </c>
      <c r="AT169" s="203" t="s">
        <v>178</v>
      </c>
      <c r="AU169" s="203" t="s">
        <v>85</v>
      </c>
      <c r="AY169" s="18" t="s">
        <v>175</v>
      </c>
      <c r="BE169" s="204">
        <f>IF(N169="základní",J169,0)</f>
        <v>0</v>
      </c>
      <c r="BF169" s="204">
        <f>IF(N169="snížená",J169,0)</f>
        <v>0</v>
      </c>
      <c r="BG169" s="204">
        <f>IF(N169="zákl. přenesená",J169,0)</f>
        <v>0</v>
      </c>
      <c r="BH169" s="204">
        <f>IF(N169="sníž. přenesená",J169,0)</f>
        <v>0</v>
      </c>
      <c r="BI169" s="204">
        <f>IF(N169="nulová",J169,0)</f>
        <v>0</v>
      </c>
      <c r="BJ169" s="18" t="s">
        <v>83</v>
      </c>
      <c r="BK169" s="204">
        <f>ROUND(I169*H169,2)</f>
        <v>0</v>
      </c>
      <c r="BL169" s="18" t="s">
        <v>182</v>
      </c>
      <c r="BM169" s="203" t="s">
        <v>624</v>
      </c>
    </row>
    <row r="170" spans="1:65" s="12" customFormat="1" ht="22.9" customHeight="1">
      <c r="B170" s="176"/>
      <c r="C170" s="177"/>
      <c r="D170" s="178" t="s">
        <v>75</v>
      </c>
      <c r="E170" s="190" t="s">
        <v>2589</v>
      </c>
      <c r="F170" s="190" t="s">
        <v>2513</v>
      </c>
      <c r="G170" s="177"/>
      <c r="H170" s="177"/>
      <c r="I170" s="180"/>
      <c r="J170" s="191">
        <f>BK170</f>
        <v>0</v>
      </c>
      <c r="K170" s="177"/>
      <c r="L170" s="182"/>
      <c r="M170" s="183"/>
      <c r="N170" s="184"/>
      <c r="O170" s="184"/>
      <c r="P170" s="185">
        <f>SUM(P171:P174)</f>
        <v>0</v>
      </c>
      <c r="Q170" s="184"/>
      <c r="R170" s="185">
        <f>SUM(R171:R174)</f>
        <v>0</v>
      </c>
      <c r="S170" s="184"/>
      <c r="T170" s="186">
        <f>SUM(T171:T174)</f>
        <v>0</v>
      </c>
      <c r="AR170" s="187" t="s">
        <v>83</v>
      </c>
      <c r="AT170" s="188" t="s">
        <v>75</v>
      </c>
      <c r="AU170" s="188" t="s">
        <v>83</v>
      </c>
      <c r="AY170" s="187" t="s">
        <v>175</v>
      </c>
      <c r="BK170" s="189">
        <f>SUM(BK171:BK174)</f>
        <v>0</v>
      </c>
    </row>
    <row r="171" spans="1:65" s="2" customFormat="1" ht="24.2" customHeight="1">
      <c r="A171" s="35"/>
      <c r="B171" s="36"/>
      <c r="C171" s="192" t="s">
        <v>413</v>
      </c>
      <c r="D171" s="192" t="s">
        <v>178</v>
      </c>
      <c r="E171" s="193" t="s">
        <v>2785</v>
      </c>
      <c r="F171" s="194" t="s">
        <v>2786</v>
      </c>
      <c r="G171" s="195" t="s">
        <v>251</v>
      </c>
      <c r="H171" s="196">
        <v>120</v>
      </c>
      <c r="I171" s="197"/>
      <c r="J171" s="198">
        <f>ROUND(I171*H171,2)</f>
        <v>0</v>
      </c>
      <c r="K171" s="194" t="s">
        <v>1</v>
      </c>
      <c r="L171" s="40"/>
      <c r="M171" s="199" t="s">
        <v>1</v>
      </c>
      <c r="N171" s="200" t="s">
        <v>41</v>
      </c>
      <c r="O171" s="72"/>
      <c r="P171" s="201">
        <f>O171*H171</f>
        <v>0</v>
      </c>
      <c r="Q171" s="201">
        <v>0</v>
      </c>
      <c r="R171" s="201">
        <f>Q171*H171</f>
        <v>0</v>
      </c>
      <c r="S171" s="201">
        <v>0</v>
      </c>
      <c r="T171" s="202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03" t="s">
        <v>182</v>
      </c>
      <c r="AT171" s="203" t="s">
        <v>178</v>
      </c>
      <c r="AU171" s="203" t="s">
        <v>85</v>
      </c>
      <c r="AY171" s="18" t="s">
        <v>175</v>
      </c>
      <c r="BE171" s="204">
        <f>IF(N171="základní",J171,0)</f>
        <v>0</v>
      </c>
      <c r="BF171" s="204">
        <f>IF(N171="snížená",J171,0)</f>
        <v>0</v>
      </c>
      <c r="BG171" s="204">
        <f>IF(N171="zákl. přenesená",J171,0)</f>
        <v>0</v>
      </c>
      <c r="BH171" s="204">
        <f>IF(N171="sníž. přenesená",J171,0)</f>
        <v>0</v>
      </c>
      <c r="BI171" s="204">
        <f>IF(N171="nulová",J171,0)</f>
        <v>0</v>
      </c>
      <c r="BJ171" s="18" t="s">
        <v>83</v>
      </c>
      <c r="BK171" s="204">
        <f>ROUND(I171*H171,2)</f>
        <v>0</v>
      </c>
      <c r="BL171" s="18" t="s">
        <v>182</v>
      </c>
      <c r="BM171" s="203" t="s">
        <v>636</v>
      </c>
    </row>
    <row r="172" spans="1:65" s="2" customFormat="1" ht="24.2" customHeight="1">
      <c r="A172" s="35"/>
      <c r="B172" s="36"/>
      <c r="C172" s="192" t="s">
        <v>418</v>
      </c>
      <c r="D172" s="192" t="s">
        <v>178</v>
      </c>
      <c r="E172" s="193" t="s">
        <v>2787</v>
      </c>
      <c r="F172" s="194" t="s">
        <v>2788</v>
      </c>
      <c r="G172" s="195" t="s">
        <v>251</v>
      </c>
      <c r="H172" s="196">
        <v>14</v>
      </c>
      <c r="I172" s="197"/>
      <c r="J172" s="198">
        <f>ROUND(I172*H172,2)</f>
        <v>0</v>
      </c>
      <c r="K172" s="194" t="s">
        <v>1</v>
      </c>
      <c r="L172" s="40"/>
      <c r="M172" s="199" t="s">
        <v>1</v>
      </c>
      <c r="N172" s="200" t="s">
        <v>41</v>
      </c>
      <c r="O172" s="72"/>
      <c r="P172" s="201">
        <f>O172*H172</f>
        <v>0</v>
      </c>
      <c r="Q172" s="201">
        <v>0</v>
      </c>
      <c r="R172" s="201">
        <f>Q172*H172</f>
        <v>0</v>
      </c>
      <c r="S172" s="201">
        <v>0</v>
      </c>
      <c r="T172" s="20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03" t="s">
        <v>182</v>
      </c>
      <c r="AT172" s="203" t="s">
        <v>178</v>
      </c>
      <c r="AU172" s="203" t="s">
        <v>85</v>
      </c>
      <c r="AY172" s="18" t="s">
        <v>175</v>
      </c>
      <c r="BE172" s="204">
        <f>IF(N172="základní",J172,0)</f>
        <v>0</v>
      </c>
      <c r="BF172" s="204">
        <f>IF(N172="snížená",J172,0)</f>
        <v>0</v>
      </c>
      <c r="BG172" s="204">
        <f>IF(N172="zákl. přenesená",J172,0)</f>
        <v>0</v>
      </c>
      <c r="BH172" s="204">
        <f>IF(N172="sníž. přenesená",J172,0)</f>
        <v>0</v>
      </c>
      <c r="BI172" s="204">
        <f>IF(N172="nulová",J172,0)</f>
        <v>0</v>
      </c>
      <c r="BJ172" s="18" t="s">
        <v>83</v>
      </c>
      <c r="BK172" s="204">
        <f>ROUND(I172*H172,2)</f>
        <v>0</v>
      </c>
      <c r="BL172" s="18" t="s">
        <v>182</v>
      </c>
      <c r="BM172" s="203" t="s">
        <v>646</v>
      </c>
    </row>
    <row r="173" spans="1:65" s="2" customFormat="1" ht="37.9" customHeight="1">
      <c r="A173" s="35"/>
      <c r="B173" s="36"/>
      <c r="C173" s="192" t="s">
        <v>449</v>
      </c>
      <c r="D173" s="192" t="s">
        <v>178</v>
      </c>
      <c r="E173" s="193" t="s">
        <v>2789</v>
      </c>
      <c r="F173" s="194" t="s">
        <v>2790</v>
      </c>
      <c r="G173" s="195" t="s">
        <v>251</v>
      </c>
      <c r="H173" s="196">
        <v>25</v>
      </c>
      <c r="I173" s="197"/>
      <c r="J173" s="198">
        <f>ROUND(I173*H173,2)</f>
        <v>0</v>
      </c>
      <c r="K173" s="194" t="s">
        <v>1</v>
      </c>
      <c r="L173" s="40"/>
      <c r="M173" s="199" t="s">
        <v>1</v>
      </c>
      <c r="N173" s="200" t="s">
        <v>41</v>
      </c>
      <c r="O173" s="72"/>
      <c r="P173" s="201">
        <f>O173*H173</f>
        <v>0</v>
      </c>
      <c r="Q173" s="201">
        <v>0</v>
      </c>
      <c r="R173" s="201">
        <f>Q173*H173</f>
        <v>0</v>
      </c>
      <c r="S173" s="201">
        <v>0</v>
      </c>
      <c r="T173" s="202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03" t="s">
        <v>182</v>
      </c>
      <c r="AT173" s="203" t="s">
        <v>178</v>
      </c>
      <c r="AU173" s="203" t="s">
        <v>85</v>
      </c>
      <c r="AY173" s="18" t="s">
        <v>175</v>
      </c>
      <c r="BE173" s="204">
        <f>IF(N173="základní",J173,0)</f>
        <v>0</v>
      </c>
      <c r="BF173" s="204">
        <f>IF(N173="snížená",J173,0)</f>
        <v>0</v>
      </c>
      <c r="BG173" s="204">
        <f>IF(N173="zákl. přenesená",J173,0)</f>
        <v>0</v>
      </c>
      <c r="BH173" s="204">
        <f>IF(N173="sníž. přenesená",J173,0)</f>
        <v>0</v>
      </c>
      <c r="BI173" s="204">
        <f>IF(N173="nulová",J173,0)</f>
        <v>0</v>
      </c>
      <c r="BJ173" s="18" t="s">
        <v>83</v>
      </c>
      <c r="BK173" s="204">
        <f>ROUND(I173*H173,2)</f>
        <v>0</v>
      </c>
      <c r="BL173" s="18" t="s">
        <v>182</v>
      </c>
      <c r="BM173" s="203" t="s">
        <v>661</v>
      </c>
    </row>
    <row r="174" spans="1:65" s="2" customFormat="1" ht="16.5" customHeight="1">
      <c r="A174" s="35"/>
      <c r="B174" s="36"/>
      <c r="C174" s="192" t="s">
        <v>481</v>
      </c>
      <c r="D174" s="192" t="s">
        <v>178</v>
      </c>
      <c r="E174" s="193" t="s">
        <v>2791</v>
      </c>
      <c r="F174" s="194" t="s">
        <v>2792</v>
      </c>
      <c r="G174" s="195" t="s">
        <v>251</v>
      </c>
      <c r="H174" s="196">
        <v>159</v>
      </c>
      <c r="I174" s="197"/>
      <c r="J174" s="198">
        <f>ROUND(I174*H174,2)</f>
        <v>0</v>
      </c>
      <c r="K174" s="194" t="s">
        <v>1</v>
      </c>
      <c r="L174" s="40"/>
      <c r="M174" s="199" t="s">
        <v>1</v>
      </c>
      <c r="N174" s="200" t="s">
        <v>41</v>
      </c>
      <c r="O174" s="72"/>
      <c r="P174" s="201">
        <f>O174*H174</f>
        <v>0</v>
      </c>
      <c r="Q174" s="201">
        <v>0</v>
      </c>
      <c r="R174" s="201">
        <f>Q174*H174</f>
        <v>0</v>
      </c>
      <c r="S174" s="201">
        <v>0</v>
      </c>
      <c r="T174" s="20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03" t="s">
        <v>182</v>
      </c>
      <c r="AT174" s="203" t="s">
        <v>178</v>
      </c>
      <c r="AU174" s="203" t="s">
        <v>85</v>
      </c>
      <c r="AY174" s="18" t="s">
        <v>175</v>
      </c>
      <c r="BE174" s="204">
        <f>IF(N174="základní",J174,0)</f>
        <v>0</v>
      </c>
      <c r="BF174" s="204">
        <f>IF(N174="snížená",J174,0)</f>
        <v>0</v>
      </c>
      <c r="BG174" s="204">
        <f>IF(N174="zákl. přenesená",J174,0)</f>
        <v>0</v>
      </c>
      <c r="BH174" s="204">
        <f>IF(N174="sníž. přenesená",J174,0)</f>
        <v>0</v>
      </c>
      <c r="BI174" s="204">
        <f>IF(N174="nulová",J174,0)</f>
        <v>0</v>
      </c>
      <c r="BJ174" s="18" t="s">
        <v>83</v>
      </c>
      <c r="BK174" s="204">
        <f>ROUND(I174*H174,2)</f>
        <v>0</v>
      </c>
      <c r="BL174" s="18" t="s">
        <v>182</v>
      </c>
      <c r="BM174" s="203" t="s">
        <v>693</v>
      </c>
    </row>
    <row r="175" spans="1:65" s="12" customFormat="1" ht="22.9" customHeight="1">
      <c r="B175" s="176"/>
      <c r="C175" s="177"/>
      <c r="D175" s="178" t="s">
        <v>75</v>
      </c>
      <c r="E175" s="190" t="s">
        <v>2591</v>
      </c>
      <c r="F175" s="190" t="s">
        <v>2793</v>
      </c>
      <c r="G175" s="177"/>
      <c r="H175" s="177"/>
      <c r="I175" s="180"/>
      <c r="J175" s="191">
        <f>BK175</f>
        <v>0</v>
      </c>
      <c r="K175" s="177"/>
      <c r="L175" s="182"/>
      <c r="M175" s="183"/>
      <c r="N175" s="184"/>
      <c r="O175" s="184"/>
      <c r="P175" s="185">
        <f>SUM(P176:P179)</f>
        <v>0</v>
      </c>
      <c r="Q175" s="184"/>
      <c r="R175" s="185">
        <f>SUM(R176:R179)</f>
        <v>0</v>
      </c>
      <c r="S175" s="184"/>
      <c r="T175" s="186">
        <f>SUM(T176:T179)</f>
        <v>0</v>
      </c>
      <c r="AR175" s="187" t="s">
        <v>83</v>
      </c>
      <c r="AT175" s="188" t="s">
        <v>75</v>
      </c>
      <c r="AU175" s="188" t="s">
        <v>83</v>
      </c>
      <c r="AY175" s="187" t="s">
        <v>175</v>
      </c>
      <c r="BK175" s="189">
        <f>SUM(BK176:BK179)</f>
        <v>0</v>
      </c>
    </row>
    <row r="176" spans="1:65" s="2" customFormat="1" ht="16.5" customHeight="1">
      <c r="A176" s="35"/>
      <c r="B176" s="36"/>
      <c r="C176" s="192" t="s">
        <v>491</v>
      </c>
      <c r="D176" s="192" t="s">
        <v>178</v>
      </c>
      <c r="E176" s="193" t="s">
        <v>2794</v>
      </c>
      <c r="F176" s="194" t="s">
        <v>2795</v>
      </c>
      <c r="G176" s="195" t="s">
        <v>251</v>
      </c>
      <c r="H176" s="196">
        <v>120</v>
      </c>
      <c r="I176" s="197"/>
      <c r="J176" s="198">
        <f>ROUND(I176*H176,2)</f>
        <v>0</v>
      </c>
      <c r="K176" s="194" t="s">
        <v>1</v>
      </c>
      <c r="L176" s="40"/>
      <c r="M176" s="199" t="s">
        <v>1</v>
      </c>
      <c r="N176" s="200" t="s">
        <v>41</v>
      </c>
      <c r="O176" s="72"/>
      <c r="P176" s="201">
        <f>O176*H176</f>
        <v>0</v>
      </c>
      <c r="Q176" s="201">
        <v>0</v>
      </c>
      <c r="R176" s="201">
        <f>Q176*H176</f>
        <v>0</v>
      </c>
      <c r="S176" s="201">
        <v>0</v>
      </c>
      <c r="T176" s="20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03" t="s">
        <v>182</v>
      </c>
      <c r="AT176" s="203" t="s">
        <v>178</v>
      </c>
      <c r="AU176" s="203" t="s">
        <v>85</v>
      </c>
      <c r="AY176" s="18" t="s">
        <v>175</v>
      </c>
      <c r="BE176" s="204">
        <f>IF(N176="základní",J176,0)</f>
        <v>0</v>
      </c>
      <c r="BF176" s="204">
        <f>IF(N176="snížená",J176,0)</f>
        <v>0</v>
      </c>
      <c r="BG176" s="204">
        <f>IF(N176="zákl. přenesená",J176,0)</f>
        <v>0</v>
      </c>
      <c r="BH176" s="204">
        <f>IF(N176="sníž. přenesená",J176,0)</f>
        <v>0</v>
      </c>
      <c r="BI176" s="204">
        <f>IF(N176="nulová",J176,0)</f>
        <v>0</v>
      </c>
      <c r="BJ176" s="18" t="s">
        <v>83</v>
      </c>
      <c r="BK176" s="204">
        <f>ROUND(I176*H176,2)</f>
        <v>0</v>
      </c>
      <c r="BL176" s="18" t="s">
        <v>182</v>
      </c>
      <c r="BM176" s="203" t="s">
        <v>706</v>
      </c>
    </row>
    <row r="177" spans="1:65" s="2" customFormat="1" ht="16.5" customHeight="1">
      <c r="A177" s="35"/>
      <c r="B177" s="36"/>
      <c r="C177" s="192" t="s">
        <v>500</v>
      </c>
      <c r="D177" s="192" t="s">
        <v>178</v>
      </c>
      <c r="E177" s="193" t="s">
        <v>2796</v>
      </c>
      <c r="F177" s="194" t="s">
        <v>2797</v>
      </c>
      <c r="G177" s="195" t="s">
        <v>251</v>
      </c>
      <c r="H177" s="196">
        <v>14</v>
      </c>
      <c r="I177" s="197"/>
      <c r="J177" s="198">
        <f>ROUND(I177*H177,2)</f>
        <v>0</v>
      </c>
      <c r="K177" s="194" t="s">
        <v>1</v>
      </c>
      <c r="L177" s="40"/>
      <c r="M177" s="199" t="s">
        <v>1</v>
      </c>
      <c r="N177" s="200" t="s">
        <v>41</v>
      </c>
      <c r="O177" s="72"/>
      <c r="P177" s="201">
        <f>O177*H177</f>
        <v>0</v>
      </c>
      <c r="Q177" s="201">
        <v>0</v>
      </c>
      <c r="R177" s="201">
        <f>Q177*H177</f>
        <v>0</v>
      </c>
      <c r="S177" s="201">
        <v>0</v>
      </c>
      <c r="T177" s="202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03" t="s">
        <v>182</v>
      </c>
      <c r="AT177" s="203" t="s">
        <v>178</v>
      </c>
      <c r="AU177" s="203" t="s">
        <v>85</v>
      </c>
      <c r="AY177" s="18" t="s">
        <v>175</v>
      </c>
      <c r="BE177" s="204">
        <f>IF(N177="základní",J177,0)</f>
        <v>0</v>
      </c>
      <c r="BF177" s="204">
        <f>IF(N177="snížená",J177,0)</f>
        <v>0</v>
      </c>
      <c r="BG177" s="204">
        <f>IF(N177="zákl. přenesená",J177,0)</f>
        <v>0</v>
      </c>
      <c r="BH177" s="204">
        <f>IF(N177="sníž. přenesená",J177,0)</f>
        <v>0</v>
      </c>
      <c r="BI177" s="204">
        <f>IF(N177="nulová",J177,0)</f>
        <v>0</v>
      </c>
      <c r="BJ177" s="18" t="s">
        <v>83</v>
      </c>
      <c r="BK177" s="204">
        <f>ROUND(I177*H177,2)</f>
        <v>0</v>
      </c>
      <c r="BL177" s="18" t="s">
        <v>182</v>
      </c>
      <c r="BM177" s="203" t="s">
        <v>718</v>
      </c>
    </row>
    <row r="178" spans="1:65" s="2" customFormat="1" ht="16.5" customHeight="1">
      <c r="A178" s="35"/>
      <c r="B178" s="36"/>
      <c r="C178" s="192" t="s">
        <v>508</v>
      </c>
      <c r="D178" s="192" t="s">
        <v>178</v>
      </c>
      <c r="E178" s="193" t="s">
        <v>2798</v>
      </c>
      <c r="F178" s="194" t="s">
        <v>2799</v>
      </c>
      <c r="G178" s="195" t="s">
        <v>251</v>
      </c>
      <c r="H178" s="196">
        <v>25</v>
      </c>
      <c r="I178" s="197"/>
      <c r="J178" s="198">
        <f>ROUND(I178*H178,2)</f>
        <v>0</v>
      </c>
      <c r="K178" s="194" t="s">
        <v>1</v>
      </c>
      <c r="L178" s="40"/>
      <c r="M178" s="199" t="s">
        <v>1</v>
      </c>
      <c r="N178" s="200" t="s">
        <v>41</v>
      </c>
      <c r="O178" s="72"/>
      <c r="P178" s="201">
        <f>O178*H178</f>
        <v>0</v>
      </c>
      <c r="Q178" s="201">
        <v>0</v>
      </c>
      <c r="R178" s="201">
        <f>Q178*H178</f>
        <v>0</v>
      </c>
      <c r="S178" s="201">
        <v>0</v>
      </c>
      <c r="T178" s="20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03" t="s">
        <v>182</v>
      </c>
      <c r="AT178" s="203" t="s">
        <v>178</v>
      </c>
      <c r="AU178" s="203" t="s">
        <v>85</v>
      </c>
      <c r="AY178" s="18" t="s">
        <v>175</v>
      </c>
      <c r="BE178" s="204">
        <f>IF(N178="základní",J178,0)</f>
        <v>0</v>
      </c>
      <c r="BF178" s="204">
        <f>IF(N178="snížená",J178,0)</f>
        <v>0</v>
      </c>
      <c r="BG178" s="204">
        <f>IF(N178="zákl. přenesená",J178,0)</f>
        <v>0</v>
      </c>
      <c r="BH178" s="204">
        <f>IF(N178="sníž. přenesená",J178,0)</f>
        <v>0</v>
      </c>
      <c r="BI178" s="204">
        <f>IF(N178="nulová",J178,0)</f>
        <v>0</v>
      </c>
      <c r="BJ178" s="18" t="s">
        <v>83</v>
      </c>
      <c r="BK178" s="204">
        <f>ROUND(I178*H178,2)</f>
        <v>0</v>
      </c>
      <c r="BL178" s="18" t="s">
        <v>182</v>
      </c>
      <c r="BM178" s="203" t="s">
        <v>731</v>
      </c>
    </row>
    <row r="179" spans="1:65" s="2" customFormat="1" ht="16.5" customHeight="1">
      <c r="A179" s="35"/>
      <c r="B179" s="36"/>
      <c r="C179" s="192" t="s">
        <v>527</v>
      </c>
      <c r="D179" s="192" t="s">
        <v>178</v>
      </c>
      <c r="E179" s="193" t="s">
        <v>2800</v>
      </c>
      <c r="F179" s="194" t="s">
        <v>2801</v>
      </c>
      <c r="G179" s="195" t="s">
        <v>2671</v>
      </c>
      <c r="H179" s="196">
        <v>1</v>
      </c>
      <c r="I179" s="197"/>
      <c r="J179" s="198">
        <f>ROUND(I179*H179,2)</f>
        <v>0</v>
      </c>
      <c r="K179" s="194" t="s">
        <v>1</v>
      </c>
      <c r="L179" s="40"/>
      <c r="M179" s="199" t="s">
        <v>1</v>
      </c>
      <c r="N179" s="200" t="s">
        <v>41</v>
      </c>
      <c r="O179" s="72"/>
      <c r="P179" s="201">
        <f>O179*H179</f>
        <v>0</v>
      </c>
      <c r="Q179" s="201">
        <v>0</v>
      </c>
      <c r="R179" s="201">
        <f>Q179*H179</f>
        <v>0</v>
      </c>
      <c r="S179" s="201">
        <v>0</v>
      </c>
      <c r="T179" s="202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03" t="s">
        <v>182</v>
      </c>
      <c r="AT179" s="203" t="s">
        <v>178</v>
      </c>
      <c r="AU179" s="203" t="s">
        <v>85</v>
      </c>
      <c r="AY179" s="18" t="s">
        <v>175</v>
      </c>
      <c r="BE179" s="204">
        <f>IF(N179="základní",J179,0)</f>
        <v>0</v>
      </c>
      <c r="BF179" s="204">
        <f>IF(N179="snížená",J179,0)</f>
        <v>0</v>
      </c>
      <c r="BG179" s="204">
        <f>IF(N179="zákl. přenesená",J179,0)</f>
        <v>0</v>
      </c>
      <c r="BH179" s="204">
        <f>IF(N179="sníž. přenesená",J179,0)</f>
        <v>0</v>
      </c>
      <c r="BI179" s="204">
        <f>IF(N179="nulová",J179,0)</f>
        <v>0</v>
      </c>
      <c r="BJ179" s="18" t="s">
        <v>83</v>
      </c>
      <c r="BK179" s="204">
        <f>ROUND(I179*H179,2)</f>
        <v>0</v>
      </c>
      <c r="BL179" s="18" t="s">
        <v>182</v>
      </c>
      <c r="BM179" s="203" t="s">
        <v>743</v>
      </c>
    </row>
    <row r="180" spans="1:65" s="12" customFormat="1" ht="22.9" customHeight="1">
      <c r="B180" s="176"/>
      <c r="C180" s="177"/>
      <c r="D180" s="178" t="s">
        <v>75</v>
      </c>
      <c r="E180" s="190" t="s">
        <v>2595</v>
      </c>
      <c r="F180" s="190" t="s">
        <v>2802</v>
      </c>
      <c r="G180" s="177"/>
      <c r="H180" s="177"/>
      <c r="I180" s="180"/>
      <c r="J180" s="191">
        <f>BK180</f>
        <v>0</v>
      </c>
      <c r="K180" s="177"/>
      <c r="L180" s="182"/>
      <c r="M180" s="183"/>
      <c r="N180" s="184"/>
      <c r="O180" s="184"/>
      <c r="P180" s="185">
        <f>SUM(P181:P183)</f>
        <v>0</v>
      </c>
      <c r="Q180" s="184"/>
      <c r="R180" s="185">
        <f>SUM(R181:R183)</f>
        <v>0</v>
      </c>
      <c r="S180" s="184"/>
      <c r="T180" s="186">
        <f>SUM(T181:T183)</f>
        <v>0</v>
      </c>
      <c r="AR180" s="187" t="s">
        <v>83</v>
      </c>
      <c r="AT180" s="188" t="s">
        <v>75</v>
      </c>
      <c r="AU180" s="188" t="s">
        <v>83</v>
      </c>
      <c r="AY180" s="187" t="s">
        <v>175</v>
      </c>
      <c r="BK180" s="189">
        <f>SUM(BK181:BK183)</f>
        <v>0</v>
      </c>
    </row>
    <row r="181" spans="1:65" s="2" customFormat="1" ht="16.5" customHeight="1">
      <c r="A181" s="35"/>
      <c r="B181" s="36"/>
      <c r="C181" s="192" t="s">
        <v>532</v>
      </c>
      <c r="D181" s="192" t="s">
        <v>178</v>
      </c>
      <c r="E181" s="193" t="s">
        <v>2803</v>
      </c>
      <c r="F181" s="194" t="s">
        <v>2804</v>
      </c>
      <c r="G181" s="195" t="s">
        <v>1527</v>
      </c>
      <c r="H181" s="196">
        <v>26</v>
      </c>
      <c r="I181" s="197"/>
      <c r="J181" s="198">
        <f>ROUND(I181*H181,2)</f>
        <v>0</v>
      </c>
      <c r="K181" s="194" t="s">
        <v>1</v>
      </c>
      <c r="L181" s="40"/>
      <c r="M181" s="199" t="s">
        <v>1</v>
      </c>
      <c r="N181" s="200" t="s">
        <v>41</v>
      </c>
      <c r="O181" s="72"/>
      <c r="P181" s="201">
        <f>O181*H181</f>
        <v>0</v>
      </c>
      <c r="Q181" s="201">
        <v>0</v>
      </c>
      <c r="R181" s="201">
        <f>Q181*H181</f>
        <v>0</v>
      </c>
      <c r="S181" s="201">
        <v>0</v>
      </c>
      <c r="T181" s="202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03" t="s">
        <v>182</v>
      </c>
      <c r="AT181" s="203" t="s">
        <v>178</v>
      </c>
      <c r="AU181" s="203" t="s">
        <v>85</v>
      </c>
      <c r="AY181" s="18" t="s">
        <v>175</v>
      </c>
      <c r="BE181" s="204">
        <f>IF(N181="základní",J181,0)</f>
        <v>0</v>
      </c>
      <c r="BF181" s="204">
        <f>IF(N181="snížená",J181,0)</f>
        <v>0</v>
      </c>
      <c r="BG181" s="204">
        <f>IF(N181="zákl. přenesená",J181,0)</f>
        <v>0</v>
      </c>
      <c r="BH181" s="204">
        <f>IF(N181="sníž. přenesená",J181,0)</f>
        <v>0</v>
      </c>
      <c r="BI181" s="204">
        <f>IF(N181="nulová",J181,0)</f>
        <v>0</v>
      </c>
      <c r="BJ181" s="18" t="s">
        <v>83</v>
      </c>
      <c r="BK181" s="204">
        <f>ROUND(I181*H181,2)</f>
        <v>0</v>
      </c>
      <c r="BL181" s="18" t="s">
        <v>182</v>
      </c>
      <c r="BM181" s="203" t="s">
        <v>559</v>
      </c>
    </row>
    <row r="182" spans="1:65" s="2" customFormat="1" ht="16.5" customHeight="1">
      <c r="A182" s="35"/>
      <c r="B182" s="36"/>
      <c r="C182" s="192" t="s">
        <v>538</v>
      </c>
      <c r="D182" s="192" t="s">
        <v>178</v>
      </c>
      <c r="E182" s="193" t="s">
        <v>2805</v>
      </c>
      <c r="F182" s="194" t="s">
        <v>2806</v>
      </c>
      <c r="G182" s="195" t="s">
        <v>1527</v>
      </c>
      <c r="H182" s="196">
        <v>26</v>
      </c>
      <c r="I182" s="197"/>
      <c r="J182" s="198">
        <f>ROUND(I182*H182,2)</f>
        <v>0</v>
      </c>
      <c r="K182" s="194" t="s">
        <v>1</v>
      </c>
      <c r="L182" s="40"/>
      <c r="M182" s="199" t="s">
        <v>1</v>
      </c>
      <c r="N182" s="200" t="s">
        <v>41</v>
      </c>
      <c r="O182" s="72"/>
      <c r="P182" s="201">
        <f>O182*H182</f>
        <v>0</v>
      </c>
      <c r="Q182" s="201">
        <v>0</v>
      </c>
      <c r="R182" s="201">
        <f>Q182*H182</f>
        <v>0</v>
      </c>
      <c r="S182" s="201">
        <v>0</v>
      </c>
      <c r="T182" s="20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03" t="s">
        <v>182</v>
      </c>
      <c r="AT182" s="203" t="s">
        <v>178</v>
      </c>
      <c r="AU182" s="203" t="s">
        <v>85</v>
      </c>
      <c r="AY182" s="18" t="s">
        <v>175</v>
      </c>
      <c r="BE182" s="204">
        <f>IF(N182="základní",J182,0)</f>
        <v>0</v>
      </c>
      <c r="BF182" s="204">
        <f>IF(N182="snížená",J182,0)</f>
        <v>0</v>
      </c>
      <c r="BG182" s="204">
        <f>IF(N182="zákl. přenesená",J182,0)</f>
        <v>0</v>
      </c>
      <c r="BH182" s="204">
        <f>IF(N182="sníž. přenesená",J182,0)</f>
        <v>0</v>
      </c>
      <c r="BI182" s="204">
        <f>IF(N182="nulová",J182,0)</f>
        <v>0</v>
      </c>
      <c r="BJ182" s="18" t="s">
        <v>83</v>
      </c>
      <c r="BK182" s="204">
        <f>ROUND(I182*H182,2)</f>
        <v>0</v>
      </c>
      <c r="BL182" s="18" t="s">
        <v>182</v>
      </c>
      <c r="BM182" s="203" t="s">
        <v>774</v>
      </c>
    </row>
    <row r="183" spans="1:65" s="2" customFormat="1" ht="16.5" customHeight="1">
      <c r="A183" s="35"/>
      <c r="B183" s="36"/>
      <c r="C183" s="192" t="s">
        <v>545</v>
      </c>
      <c r="D183" s="192" t="s">
        <v>178</v>
      </c>
      <c r="E183" s="193" t="s">
        <v>2807</v>
      </c>
      <c r="F183" s="194" t="s">
        <v>2808</v>
      </c>
      <c r="G183" s="195" t="s">
        <v>1527</v>
      </c>
      <c r="H183" s="196">
        <v>1</v>
      </c>
      <c r="I183" s="197"/>
      <c r="J183" s="198">
        <f>ROUND(I183*H183,2)</f>
        <v>0</v>
      </c>
      <c r="K183" s="194" t="s">
        <v>1</v>
      </c>
      <c r="L183" s="40"/>
      <c r="M183" s="199" t="s">
        <v>1</v>
      </c>
      <c r="N183" s="200" t="s">
        <v>41</v>
      </c>
      <c r="O183" s="72"/>
      <c r="P183" s="201">
        <f>O183*H183</f>
        <v>0</v>
      </c>
      <c r="Q183" s="201">
        <v>0</v>
      </c>
      <c r="R183" s="201">
        <f>Q183*H183</f>
        <v>0</v>
      </c>
      <c r="S183" s="201">
        <v>0</v>
      </c>
      <c r="T183" s="202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03" t="s">
        <v>182</v>
      </c>
      <c r="AT183" s="203" t="s">
        <v>178</v>
      </c>
      <c r="AU183" s="203" t="s">
        <v>85</v>
      </c>
      <c r="AY183" s="18" t="s">
        <v>175</v>
      </c>
      <c r="BE183" s="204">
        <f>IF(N183="základní",J183,0)</f>
        <v>0</v>
      </c>
      <c r="BF183" s="204">
        <f>IF(N183="snížená",J183,0)</f>
        <v>0</v>
      </c>
      <c r="BG183" s="204">
        <f>IF(N183="zákl. přenesená",J183,0)</f>
        <v>0</v>
      </c>
      <c r="BH183" s="204">
        <f>IF(N183="sníž. přenesená",J183,0)</f>
        <v>0</v>
      </c>
      <c r="BI183" s="204">
        <f>IF(N183="nulová",J183,0)</f>
        <v>0</v>
      </c>
      <c r="BJ183" s="18" t="s">
        <v>83</v>
      </c>
      <c r="BK183" s="204">
        <f>ROUND(I183*H183,2)</f>
        <v>0</v>
      </c>
      <c r="BL183" s="18" t="s">
        <v>182</v>
      </c>
      <c r="BM183" s="203" t="s">
        <v>784</v>
      </c>
    </row>
    <row r="184" spans="1:65" s="12" customFormat="1" ht="22.9" customHeight="1">
      <c r="B184" s="176"/>
      <c r="C184" s="177"/>
      <c r="D184" s="178" t="s">
        <v>75</v>
      </c>
      <c r="E184" s="190" t="s">
        <v>2597</v>
      </c>
      <c r="F184" s="190" t="s">
        <v>2537</v>
      </c>
      <c r="G184" s="177"/>
      <c r="H184" s="177"/>
      <c r="I184" s="180"/>
      <c r="J184" s="191">
        <f>BK184</f>
        <v>0</v>
      </c>
      <c r="K184" s="177"/>
      <c r="L184" s="182"/>
      <c r="M184" s="183"/>
      <c r="N184" s="184"/>
      <c r="O184" s="184"/>
      <c r="P184" s="185">
        <f>SUM(P185:P188)</f>
        <v>0</v>
      </c>
      <c r="Q184" s="184"/>
      <c r="R184" s="185">
        <f>SUM(R185:R188)</f>
        <v>0</v>
      </c>
      <c r="S184" s="184"/>
      <c r="T184" s="186">
        <f>SUM(T185:T188)</f>
        <v>0</v>
      </c>
      <c r="AR184" s="187" t="s">
        <v>83</v>
      </c>
      <c r="AT184" s="188" t="s">
        <v>75</v>
      </c>
      <c r="AU184" s="188" t="s">
        <v>83</v>
      </c>
      <c r="AY184" s="187" t="s">
        <v>175</v>
      </c>
      <c r="BK184" s="189">
        <f>SUM(BK185:BK188)</f>
        <v>0</v>
      </c>
    </row>
    <row r="185" spans="1:65" s="2" customFormat="1" ht="16.5" customHeight="1">
      <c r="A185" s="35"/>
      <c r="B185" s="36"/>
      <c r="C185" s="192" t="s">
        <v>550</v>
      </c>
      <c r="D185" s="192" t="s">
        <v>178</v>
      </c>
      <c r="E185" s="193" t="s">
        <v>2809</v>
      </c>
      <c r="F185" s="194" t="s">
        <v>2810</v>
      </c>
      <c r="G185" s="195" t="s">
        <v>1527</v>
      </c>
      <c r="H185" s="196">
        <v>8</v>
      </c>
      <c r="I185" s="197"/>
      <c r="J185" s="198">
        <f>ROUND(I185*H185,2)</f>
        <v>0</v>
      </c>
      <c r="K185" s="194" t="s">
        <v>1</v>
      </c>
      <c r="L185" s="40"/>
      <c r="M185" s="199" t="s">
        <v>1</v>
      </c>
      <c r="N185" s="200" t="s">
        <v>41</v>
      </c>
      <c r="O185" s="72"/>
      <c r="P185" s="201">
        <f>O185*H185</f>
        <v>0</v>
      </c>
      <c r="Q185" s="201">
        <v>0</v>
      </c>
      <c r="R185" s="201">
        <f>Q185*H185</f>
        <v>0</v>
      </c>
      <c r="S185" s="201">
        <v>0</v>
      </c>
      <c r="T185" s="202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03" t="s">
        <v>182</v>
      </c>
      <c r="AT185" s="203" t="s">
        <v>178</v>
      </c>
      <c r="AU185" s="203" t="s">
        <v>85</v>
      </c>
      <c r="AY185" s="18" t="s">
        <v>175</v>
      </c>
      <c r="BE185" s="204">
        <f>IF(N185="základní",J185,0)</f>
        <v>0</v>
      </c>
      <c r="BF185" s="204">
        <f>IF(N185="snížená",J185,0)</f>
        <v>0</v>
      </c>
      <c r="BG185" s="204">
        <f>IF(N185="zákl. přenesená",J185,0)</f>
        <v>0</v>
      </c>
      <c r="BH185" s="204">
        <f>IF(N185="sníž. přenesená",J185,0)</f>
        <v>0</v>
      </c>
      <c r="BI185" s="204">
        <f>IF(N185="nulová",J185,0)</f>
        <v>0</v>
      </c>
      <c r="BJ185" s="18" t="s">
        <v>83</v>
      </c>
      <c r="BK185" s="204">
        <f>ROUND(I185*H185,2)</f>
        <v>0</v>
      </c>
      <c r="BL185" s="18" t="s">
        <v>182</v>
      </c>
      <c r="BM185" s="203" t="s">
        <v>794</v>
      </c>
    </row>
    <row r="186" spans="1:65" s="2" customFormat="1" ht="16.5" customHeight="1">
      <c r="A186" s="35"/>
      <c r="B186" s="36"/>
      <c r="C186" s="192" t="s">
        <v>556</v>
      </c>
      <c r="D186" s="192" t="s">
        <v>178</v>
      </c>
      <c r="E186" s="193" t="s">
        <v>2811</v>
      </c>
      <c r="F186" s="194" t="s">
        <v>2626</v>
      </c>
      <c r="G186" s="195" t="s">
        <v>233</v>
      </c>
      <c r="H186" s="196">
        <v>0.3</v>
      </c>
      <c r="I186" s="197"/>
      <c r="J186" s="198">
        <f>ROUND(I186*H186,2)</f>
        <v>0</v>
      </c>
      <c r="K186" s="194" t="s">
        <v>1</v>
      </c>
      <c r="L186" s="40"/>
      <c r="M186" s="199" t="s">
        <v>1</v>
      </c>
      <c r="N186" s="200" t="s">
        <v>41</v>
      </c>
      <c r="O186" s="72"/>
      <c r="P186" s="201">
        <f>O186*H186</f>
        <v>0</v>
      </c>
      <c r="Q186" s="201">
        <v>0</v>
      </c>
      <c r="R186" s="201">
        <f>Q186*H186</f>
        <v>0</v>
      </c>
      <c r="S186" s="201">
        <v>0</v>
      </c>
      <c r="T186" s="20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03" t="s">
        <v>182</v>
      </c>
      <c r="AT186" s="203" t="s">
        <v>178</v>
      </c>
      <c r="AU186" s="203" t="s">
        <v>85</v>
      </c>
      <c r="AY186" s="18" t="s">
        <v>175</v>
      </c>
      <c r="BE186" s="204">
        <f>IF(N186="základní",J186,0)</f>
        <v>0</v>
      </c>
      <c r="BF186" s="204">
        <f>IF(N186="snížená",J186,0)</f>
        <v>0</v>
      </c>
      <c r="BG186" s="204">
        <f>IF(N186="zákl. přenesená",J186,0)</f>
        <v>0</v>
      </c>
      <c r="BH186" s="204">
        <f>IF(N186="sníž. přenesená",J186,0)</f>
        <v>0</v>
      </c>
      <c r="BI186" s="204">
        <f>IF(N186="nulová",J186,0)</f>
        <v>0</v>
      </c>
      <c r="BJ186" s="18" t="s">
        <v>83</v>
      </c>
      <c r="BK186" s="204">
        <f>ROUND(I186*H186,2)</f>
        <v>0</v>
      </c>
      <c r="BL186" s="18" t="s">
        <v>182</v>
      </c>
      <c r="BM186" s="203" t="s">
        <v>804</v>
      </c>
    </row>
    <row r="187" spans="1:65" s="2" customFormat="1" ht="16.5" customHeight="1">
      <c r="A187" s="35"/>
      <c r="B187" s="36"/>
      <c r="C187" s="192" t="s">
        <v>564</v>
      </c>
      <c r="D187" s="192" t="s">
        <v>178</v>
      </c>
      <c r="E187" s="193" t="s">
        <v>2812</v>
      </c>
      <c r="F187" s="194" t="s">
        <v>2813</v>
      </c>
      <c r="G187" s="195" t="s">
        <v>2540</v>
      </c>
      <c r="H187" s="196">
        <v>24</v>
      </c>
      <c r="I187" s="197"/>
      <c r="J187" s="198">
        <f>ROUND(I187*H187,2)</f>
        <v>0</v>
      </c>
      <c r="K187" s="194" t="s">
        <v>1</v>
      </c>
      <c r="L187" s="40"/>
      <c r="M187" s="199" t="s">
        <v>1</v>
      </c>
      <c r="N187" s="200" t="s">
        <v>41</v>
      </c>
      <c r="O187" s="72"/>
      <c r="P187" s="201">
        <f>O187*H187</f>
        <v>0</v>
      </c>
      <c r="Q187" s="201">
        <v>0</v>
      </c>
      <c r="R187" s="201">
        <f>Q187*H187</f>
        <v>0</v>
      </c>
      <c r="S187" s="201">
        <v>0</v>
      </c>
      <c r="T187" s="20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03" t="s">
        <v>182</v>
      </c>
      <c r="AT187" s="203" t="s">
        <v>178</v>
      </c>
      <c r="AU187" s="203" t="s">
        <v>85</v>
      </c>
      <c r="AY187" s="18" t="s">
        <v>175</v>
      </c>
      <c r="BE187" s="204">
        <f>IF(N187="základní",J187,0)</f>
        <v>0</v>
      </c>
      <c r="BF187" s="204">
        <f>IF(N187="snížená",J187,0)</f>
        <v>0</v>
      </c>
      <c r="BG187" s="204">
        <f>IF(N187="zákl. přenesená",J187,0)</f>
        <v>0</v>
      </c>
      <c r="BH187" s="204">
        <f>IF(N187="sníž. přenesená",J187,0)</f>
        <v>0</v>
      </c>
      <c r="BI187" s="204">
        <f>IF(N187="nulová",J187,0)</f>
        <v>0</v>
      </c>
      <c r="BJ187" s="18" t="s">
        <v>83</v>
      </c>
      <c r="BK187" s="204">
        <f>ROUND(I187*H187,2)</f>
        <v>0</v>
      </c>
      <c r="BL187" s="18" t="s">
        <v>182</v>
      </c>
      <c r="BM187" s="203" t="s">
        <v>814</v>
      </c>
    </row>
    <row r="188" spans="1:65" s="2" customFormat="1" ht="16.5" customHeight="1">
      <c r="A188" s="35"/>
      <c r="B188" s="36"/>
      <c r="C188" s="192" t="s">
        <v>570</v>
      </c>
      <c r="D188" s="192" t="s">
        <v>178</v>
      </c>
      <c r="E188" s="193" t="s">
        <v>2814</v>
      </c>
      <c r="F188" s="194" t="s">
        <v>2546</v>
      </c>
      <c r="G188" s="195" t="s">
        <v>2540</v>
      </c>
      <c r="H188" s="196">
        <v>4</v>
      </c>
      <c r="I188" s="197"/>
      <c r="J188" s="198">
        <f>ROUND(I188*H188,2)</f>
        <v>0</v>
      </c>
      <c r="K188" s="194" t="s">
        <v>1</v>
      </c>
      <c r="L188" s="40"/>
      <c r="M188" s="199" t="s">
        <v>1</v>
      </c>
      <c r="N188" s="200" t="s">
        <v>41</v>
      </c>
      <c r="O188" s="72"/>
      <c r="P188" s="201">
        <f>O188*H188</f>
        <v>0</v>
      </c>
      <c r="Q188" s="201">
        <v>0</v>
      </c>
      <c r="R188" s="201">
        <f>Q188*H188</f>
        <v>0</v>
      </c>
      <c r="S188" s="201">
        <v>0</v>
      </c>
      <c r="T188" s="202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03" t="s">
        <v>182</v>
      </c>
      <c r="AT188" s="203" t="s">
        <v>178</v>
      </c>
      <c r="AU188" s="203" t="s">
        <v>85</v>
      </c>
      <c r="AY188" s="18" t="s">
        <v>175</v>
      </c>
      <c r="BE188" s="204">
        <f>IF(N188="základní",J188,0)</f>
        <v>0</v>
      </c>
      <c r="BF188" s="204">
        <f>IF(N188="snížená",J188,0)</f>
        <v>0</v>
      </c>
      <c r="BG188" s="204">
        <f>IF(N188="zákl. přenesená",J188,0)</f>
        <v>0</v>
      </c>
      <c r="BH188" s="204">
        <f>IF(N188="sníž. přenesená",J188,0)</f>
        <v>0</v>
      </c>
      <c r="BI188" s="204">
        <f>IF(N188="nulová",J188,0)</f>
        <v>0</v>
      </c>
      <c r="BJ188" s="18" t="s">
        <v>83</v>
      </c>
      <c r="BK188" s="204">
        <f>ROUND(I188*H188,2)</f>
        <v>0</v>
      </c>
      <c r="BL188" s="18" t="s">
        <v>182</v>
      </c>
      <c r="BM188" s="203" t="s">
        <v>824</v>
      </c>
    </row>
    <row r="189" spans="1:65" s="12" customFormat="1" ht="22.9" customHeight="1">
      <c r="B189" s="176"/>
      <c r="C189" s="177"/>
      <c r="D189" s="178" t="s">
        <v>75</v>
      </c>
      <c r="E189" s="190" t="s">
        <v>2519</v>
      </c>
      <c r="F189" s="190" t="s">
        <v>2513</v>
      </c>
      <c r="G189" s="177"/>
      <c r="H189" s="177"/>
      <c r="I189" s="180"/>
      <c r="J189" s="191">
        <f>BK189</f>
        <v>0</v>
      </c>
      <c r="K189" s="177"/>
      <c r="L189" s="182"/>
      <c r="M189" s="183"/>
      <c r="N189" s="184"/>
      <c r="O189" s="184"/>
      <c r="P189" s="185">
        <f>SUM(P190:P194)</f>
        <v>0</v>
      </c>
      <c r="Q189" s="184"/>
      <c r="R189" s="185">
        <f>SUM(R190:R194)</f>
        <v>0</v>
      </c>
      <c r="S189" s="184"/>
      <c r="T189" s="186">
        <f>SUM(T190:T194)</f>
        <v>0</v>
      </c>
      <c r="AR189" s="187" t="s">
        <v>83</v>
      </c>
      <c r="AT189" s="188" t="s">
        <v>75</v>
      </c>
      <c r="AU189" s="188" t="s">
        <v>83</v>
      </c>
      <c r="AY189" s="187" t="s">
        <v>175</v>
      </c>
      <c r="BK189" s="189">
        <f>SUM(BK190:BK194)</f>
        <v>0</v>
      </c>
    </row>
    <row r="190" spans="1:65" s="2" customFormat="1" ht="16.5" customHeight="1">
      <c r="A190" s="35"/>
      <c r="B190" s="36"/>
      <c r="C190" s="192" t="s">
        <v>575</v>
      </c>
      <c r="D190" s="192" t="s">
        <v>178</v>
      </c>
      <c r="E190" s="193" t="s">
        <v>2815</v>
      </c>
      <c r="F190" s="194" t="s">
        <v>2816</v>
      </c>
      <c r="G190" s="195" t="s">
        <v>251</v>
      </c>
      <c r="H190" s="196">
        <v>30</v>
      </c>
      <c r="I190" s="197"/>
      <c r="J190" s="198">
        <f>ROUND(I190*H190,2)</f>
        <v>0</v>
      </c>
      <c r="K190" s="194" t="s">
        <v>1</v>
      </c>
      <c r="L190" s="40"/>
      <c r="M190" s="199" t="s">
        <v>1</v>
      </c>
      <c r="N190" s="200" t="s">
        <v>41</v>
      </c>
      <c r="O190" s="72"/>
      <c r="P190" s="201">
        <f>O190*H190</f>
        <v>0</v>
      </c>
      <c r="Q190" s="201">
        <v>0</v>
      </c>
      <c r="R190" s="201">
        <f>Q190*H190</f>
        <v>0</v>
      </c>
      <c r="S190" s="201">
        <v>0</v>
      </c>
      <c r="T190" s="202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03" t="s">
        <v>182</v>
      </c>
      <c r="AT190" s="203" t="s">
        <v>178</v>
      </c>
      <c r="AU190" s="203" t="s">
        <v>85</v>
      </c>
      <c r="AY190" s="18" t="s">
        <v>175</v>
      </c>
      <c r="BE190" s="204">
        <f>IF(N190="základní",J190,0)</f>
        <v>0</v>
      </c>
      <c r="BF190" s="204">
        <f>IF(N190="snížená",J190,0)</f>
        <v>0</v>
      </c>
      <c r="BG190" s="204">
        <f>IF(N190="zákl. přenesená",J190,0)</f>
        <v>0</v>
      </c>
      <c r="BH190" s="204">
        <f>IF(N190="sníž. přenesená",J190,0)</f>
        <v>0</v>
      </c>
      <c r="BI190" s="204">
        <f>IF(N190="nulová",J190,0)</f>
        <v>0</v>
      </c>
      <c r="BJ190" s="18" t="s">
        <v>83</v>
      </c>
      <c r="BK190" s="204">
        <f>ROUND(I190*H190,2)</f>
        <v>0</v>
      </c>
      <c r="BL190" s="18" t="s">
        <v>182</v>
      </c>
      <c r="BM190" s="203" t="s">
        <v>834</v>
      </c>
    </row>
    <row r="191" spans="1:65" s="2" customFormat="1" ht="16.5" customHeight="1">
      <c r="A191" s="35"/>
      <c r="B191" s="36"/>
      <c r="C191" s="192" t="s">
        <v>581</v>
      </c>
      <c r="D191" s="192" t="s">
        <v>178</v>
      </c>
      <c r="E191" s="193" t="s">
        <v>2817</v>
      </c>
      <c r="F191" s="194" t="s">
        <v>2818</v>
      </c>
      <c r="G191" s="195" t="s">
        <v>251</v>
      </c>
      <c r="H191" s="196">
        <v>10</v>
      </c>
      <c r="I191" s="197"/>
      <c r="J191" s="198">
        <f>ROUND(I191*H191,2)</f>
        <v>0</v>
      </c>
      <c r="K191" s="194" t="s">
        <v>1</v>
      </c>
      <c r="L191" s="40"/>
      <c r="M191" s="199" t="s">
        <v>1</v>
      </c>
      <c r="N191" s="200" t="s">
        <v>41</v>
      </c>
      <c r="O191" s="72"/>
      <c r="P191" s="201">
        <f>O191*H191</f>
        <v>0</v>
      </c>
      <c r="Q191" s="201">
        <v>0</v>
      </c>
      <c r="R191" s="201">
        <f>Q191*H191</f>
        <v>0</v>
      </c>
      <c r="S191" s="201">
        <v>0</v>
      </c>
      <c r="T191" s="20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03" t="s">
        <v>182</v>
      </c>
      <c r="AT191" s="203" t="s">
        <v>178</v>
      </c>
      <c r="AU191" s="203" t="s">
        <v>85</v>
      </c>
      <c r="AY191" s="18" t="s">
        <v>175</v>
      </c>
      <c r="BE191" s="204">
        <f>IF(N191="základní",J191,0)</f>
        <v>0</v>
      </c>
      <c r="BF191" s="204">
        <f>IF(N191="snížená",J191,0)</f>
        <v>0</v>
      </c>
      <c r="BG191" s="204">
        <f>IF(N191="zákl. přenesená",J191,0)</f>
        <v>0</v>
      </c>
      <c r="BH191" s="204">
        <f>IF(N191="sníž. přenesená",J191,0)</f>
        <v>0</v>
      </c>
      <c r="BI191" s="204">
        <f>IF(N191="nulová",J191,0)</f>
        <v>0</v>
      </c>
      <c r="BJ191" s="18" t="s">
        <v>83</v>
      </c>
      <c r="BK191" s="204">
        <f>ROUND(I191*H191,2)</f>
        <v>0</v>
      </c>
      <c r="BL191" s="18" t="s">
        <v>182</v>
      </c>
      <c r="BM191" s="203" t="s">
        <v>845</v>
      </c>
    </row>
    <row r="192" spans="1:65" s="2" customFormat="1" ht="16.5" customHeight="1">
      <c r="A192" s="35"/>
      <c r="B192" s="36"/>
      <c r="C192" s="192" t="s">
        <v>586</v>
      </c>
      <c r="D192" s="192" t="s">
        <v>178</v>
      </c>
      <c r="E192" s="193" t="s">
        <v>2819</v>
      </c>
      <c r="F192" s="194" t="s">
        <v>2820</v>
      </c>
      <c r="G192" s="195" t="s">
        <v>251</v>
      </c>
      <c r="H192" s="196">
        <v>4</v>
      </c>
      <c r="I192" s="197"/>
      <c r="J192" s="198">
        <f>ROUND(I192*H192,2)</f>
        <v>0</v>
      </c>
      <c r="K192" s="194" t="s">
        <v>1</v>
      </c>
      <c r="L192" s="40"/>
      <c r="M192" s="199" t="s">
        <v>1</v>
      </c>
      <c r="N192" s="200" t="s">
        <v>41</v>
      </c>
      <c r="O192" s="72"/>
      <c r="P192" s="201">
        <f>O192*H192</f>
        <v>0</v>
      </c>
      <c r="Q192" s="201">
        <v>0</v>
      </c>
      <c r="R192" s="201">
        <f>Q192*H192</f>
        <v>0</v>
      </c>
      <c r="S192" s="201">
        <v>0</v>
      </c>
      <c r="T192" s="202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03" t="s">
        <v>182</v>
      </c>
      <c r="AT192" s="203" t="s">
        <v>178</v>
      </c>
      <c r="AU192" s="203" t="s">
        <v>85</v>
      </c>
      <c r="AY192" s="18" t="s">
        <v>175</v>
      </c>
      <c r="BE192" s="204">
        <f>IF(N192="základní",J192,0)</f>
        <v>0</v>
      </c>
      <c r="BF192" s="204">
        <f>IF(N192="snížená",J192,0)</f>
        <v>0</v>
      </c>
      <c r="BG192" s="204">
        <f>IF(N192="zákl. přenesená",J192,0)</f>
        <v>0</v>
      </c>
      <c r="BH192" s="204">
        <f>IF(N192="sníž. přenesená",J192,0)</f>
        <v>0</v>
      </c>
      <c r="BI192" s="204">
        <f>IF(N192="nulová",J192,0)</f>
        <v>0</v>
      </c>
      <c r="BJ192" s="18" t="s">
        <v>83</v>
      </c>
      <c r="BK192" s="204">
        <f>ROUND(I192*H192,2)</f>
        <v>0</v>
      </c>
      <c r="BL192" s="18" t="s">
        <v>182</v>
      </c>
      <c r="BM192" s="203" t="s">
        <v>855</v>
      </c>
    </row>
    <row r="193" spans="1:65" s="2" customFormat="1" ht="16.5" customHeight="1">
      <c r="A193" s="35"/>
      <c r="B193" s="36"/>
      <c r="C193" s="192" t="s">
        <v>592</v>
      </c>
      <c r="D193" s="192" t="s">
        <v>178</v>
      </c>
      <c r="E193" s="193" t="s">
        <v>2821</v>
      </c>
      <c r="F193" s="194" t="s">
        <v>2822</v>
      </c>
      <c r="G193" s="195" t="s">
        <v>251</v>
      </c>
      <c r="H193" s="196">
        <v>16</v>
      </c>
      <c r="I193" s="197"/>
      <c r="J193" s="198">
        <f>ROUND(I193*H193,2)</f>
        <v>0</v>
      </c>
      <c r="K193" s="194" t="s">
        <v>1</v>
      </c>
      <c r="L193" s="40"/>
      <c r="M193" s="199" t="s">
        <v>1</v>
      </c>
      <c r="N193" s="200" t="s">
        <v>41</v>
      </c>
      <c r="O193" s="72"/>
      <c r="P193" s="201">
        <f>O193*H193</f>
        <v>0</v>
      </c>
      <c r="Q193" s="201">
        <v>0</v>
      </c>
      <c r="R193" s="201">
        <f>Q193*H193</f>
        <v>0</v>
      </c>
      <c r="S193" s="201">
        <v>0</v>
      </c>
      <c r="T193" s="20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03" t="s">
        <v>182</v>
      </c>
      <c r="AT193" s="203" t="s">
        <v>178</v>
      </c>
      <c r="AU193" s="203" t="s">
        <v>85</v>
      </c>
      <c r="AY193" s="18" t="s">
        <v>175</v>
      </c>
      <c r="BE193" s="204">
        <f>IF(N193="základní",J193,0)</f>
        <v>0</v>
      </c>
      <c r="BF193" s="204">
        <f>IF(N193="snížená",J193,0)</f>
        <v>0</v>
      </c>
      <c r="BG193" s="204">
        <f>IF(N193="zákl. přenesená",J193,0)</f>
        <v>0</v>
      </c>
      <c r="BH193" s="204">
        <f>IF(N193="sníž. přenesená",J193,0)</f>
        <v>0</v>
      </c>
      <c r="BI193" s="204">
        <f>IF(N193="nulová",J193,0)</f>
        <v>0</v>
      </c>
      <c r="BJ193" s="18" t="s">
        <v>83</v>
      </c>
      <c r="BK193" s="204">
        <f>ROUND(I193*H193,2)</f>
        <v>0</v>
      </c>
      <c r="BL193" s="18" t="s">
        <v>182</v>
      </c>
      <c r="BM193" s="203" t="s">
        <v>865</v>
      </c>
    </row>
    <row r="194" spans="1:65" s="2" customFormat="1" ht="16.5" customHeight="1">
      <c r="A194" s="35"/>
      <c r="B194" s="36"/>
      <c r="C194" s="192" t="s">
        <v>599</v>
      </c>
      <c r="D194" s="192" t="s">
        <v>178</v>
      </c>
      <c r="E194" s="193" t="s">
        <v>2823</v>
      </c>
      <c r="F194" s="194" t="s">
        <v>2824</v>
      </c>
      <c r="G194" s="195" t="s">
        <v>251</v>
      </c>
      <c r="H194" s="196">
        <v>60</v>
      </c>
      <c r="I194" s="197"/>
      <c r="J194" s="198">
        <f>ROUND(I194*H194,2)</f>
        <v>0</v>
      </c>
      <c r="K194" s="194" t="s">
        <v>1</v>
      </c>
      <c r="L194" s="40"/>
      <c r="M194" s="199" t="s">
        <v>1</v>
      </c>
      <c r="N194" s="200" t="s">
        <v>41</v>
      </c>
      <c r="O194" s="72"/>
      <c r="P194" s="201">
        <f>O194*H194</f>
        <v>0</v>
      </c>
      <c r="Q194" s="201">
        <v>0</v>
      </c>
      <c r="R194" s="201">
        <f>Q194*H194</f>
        <v>0</v>
      </c>
      <c r="S194" s="201">
        <v>0</v>
      </c>
      <c r="T194" s="202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03" t="s">
        <v>182</v>
      </c>
      <c r="AT194" s="203" t="s">
        <v>178</v>
      </c>
      <c r="AU194" s="203" t="s">
        <v>85</v>
      </c>
      <c r="AY194" s="18" t="s">
        <v>175</v>
      </c>
      <c r="BE194" s="204">
        <f>IF(N194="základní",J194,0)</f>
        <v>0</v>
      </c>
      <c r="BF194" s="204">
        <f>IF(N194="snížená",J194,0)</f>
        <v>0</v>
      </c>
      <c r="BG194" s="204">
        <f>IF(N194="zákl. přenesená",J194,0)</f>
        <v>0</v>
      </c>
      <c r="BH194" s="204">
        <f>IF(N194="sníž. přenesená",J194,0)</f>
        <v>0</v>
      </c>
      <c r="BI194" s="204">
        <f>IF(N194="nulová",J194,0)</f>
        <v>0</v>
      </c>
      <c r="BJ194" s="18" t="s">
        <v>83</v>
      </c>
      <c r="BK194" s="204">
        <f>ROUND(I194*H194,2)</f>
        <v>0</v>
      </c>
      <c r="BL194" s="18" t="s">
        <v>182</v>
      </c>
      <c r="BM194" s="203" t="s">
        <v>875</v>
      </c>
    </row>
    <row r="195" spans="1:65" s="12" customFormat="1" ht="22.9" customHeight="1">
      <c r="B195" s="176"/>
      <c r="C195" s="177"/>
      <c r="D195" s="178" t="s">
        <v>75</v>
      </c>
      <c r="E195" s="190" t="s">
        <v>2556</v>
      </c>
      <c r="F195" s="190" t="s">
        <v>2553</v>
      </c>
      <c r="G195" s="177"/>
      <c r="H195" s="177"/>
      <c r="I195" s="180"/>
      <c r="J195" s="191">
        <f>BK195</f>
        <v>0</v>
      </c>
      <c r="K195" s="177"/>
      <c r="L195" s="182"/>
      <c r="M195" s="183"/>
      <c r="N195" s="184"/>
      <c r="O195" s="184"/>
      <c r="P195" s="185">
        <f>SUM(P196:P201)</f>
        <v>0</v>
      </c>
      <c r="Q195" s="184"/>
      <c r="R195" s="185">
        <f>SUM(R196:R201)</f>
        <v>0</v>
      </c>
      <c r="S195" s="184"/>
      <c r="T195" s="186">
        <f>SUM(T196:T201)</f>
        <v>0</v>
      </c>
      <c r="AR195" s="187" t="s">
        <v>83</v>
      </c>
      <c r="AT195" s="188" t="s">
        <v>75</v>
      </c>
      <c r="AU195" s="188" t="s">
        <v>83</v>
      </c>
      <c r="AY195" s="187" t="s">
        <v>175</v>
      </c>
      <c r="BK195" s="189">
        <f>SUM(BK196:BK201)</f>
        <v>0</v>
      </c>
    </row>
    <row r="196" spans="1:65" s="2" customFormat="1" ht="16.5" customHeight="1">
      <c r="A196" s="35"/>
      <c r="B196" s="36"/>
      <c r="C196" s="192" t="s">
        <v>611</v>
      </c>
      <c r="D196" s="192" t="s">
        <v>178</v>
      </c>
      <c r="E196" s="193" t="s">
        <v>2825</v>
      </c>
      <c r="F196" s="194" t="s">
        <v>2826</v>
      </c>
      <c r="G196" s="195" t="s">
        <v>1527</v>
      </c>
      <c r="H196" s="196">
        <v>10</v>
      </c>
      <c r="I196" s="197"/>
      <c r="J196" s="198">
        <f t="shared" ref="J196:J201" si="10">ROUND(I196*H196,2)</f>
        <v>0</v>
      </c>
      <c r="K196" s="194" t="s">
        <v>1</v>
      </c>
      <c r="L196" s="40"/>
      <c r="M196" s="199" t="s">
        <v>1</v>
      </c>
      <c r="N196" s="200" t="s">
        <v>41</v>
      </c>
      <c r="O196" s="72"/>
      <c r="P196" s="201">
        <f t="shared" ref="P196:P201" si="11">O196*H196</f>
        <v>0</v>
      </c>
      <c r="Q196" s="201">
        <v>0</v>
      </c>
      <c r="R196" s="201">
        <f t="shared" ref="R196:R201" si="12">Q196*H196</f>
        <v>0</v>
      </c>
      <c r="S196" s="201">
        <v>0</v>
      </c>
      <c r="T196" s="202">
        <f t="shared" ref="T196:T201" si="13"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03" t="s">
        <v>182</v>
      </c>
      <c r="AT196" s="203" t="s">
        <v>178</v>
      </c>
      <c r="AU196" s="203" t="s">
        <v>85</v>
      </c>
      <c r="AY196" s="18" t="s">
        <v>175</v>
      </c>
      <c r="BE196" s="204">
        <f t="shared" ref="BE196:BE201" si="14">IF(N196="základní",J196,0)</f>
        <v>0</v>
      </c>
      <c r="BF196" s="204">
        <f t="shared" ref="BF196:BF201" si="15">IF(N196="snížená",J196,0)</f>
        <v>0</v>
      </c>
      <c r="BG196" s="204">
        <f t="shared" ref="BG196:BG201" si="16">IF(N196="zákl. přenesená",J196,0)</f>
        <v>0</v>
      </c>
      <c r="BH196" s="204">
        <f t="shared" ref="BH196:BH201" si="17">IF(N196="sníž. přenesená",J196,0)</f>
        <v>0</v>
      </c>
      <c r="BI196" s="204">
        <f t="shared" ref="BI196:BI201" si="18">IF(N196="nulová",J196,0)</f>
        <v>0</v>
      </c>
      <c r="BJ196" s="18" t="s">
        <v>83</v>
      </c>
      <c r="BK196" s="204">
        <f t="shared" ref="BK196:BK201" si="19">ROUND(I196*H196,2)</f>
        <v>0</v>
      </c>
      <c r="BL196" s="18" t="s">
        <v>182</v>
      </c>
      <c r="BM196" s="203" t="s">
        <v>885</v>
      </c>
    </row>
    <row r="197" spans="1:65" s="2" customFormat="1" ht="16.5" customHeight="1">
      <c r="A197" s="35"/>
      <c r="B197" s="36"/>
      <c r="C197" s="192" t="s">
        <v>615</v>
      </c>
      <c r="D197" s="192" t="s">
        <v>178</v>
      </c>
      <c r="E197" s="193" t="s">
        <v>2827</v>
      </c>
      <c r="F197" s="194" t="s">
        <v>2828</v>
      </c>
      <c r="G197" s="195" t="s">
        <v>1527</v>
      </c>
      <c r="H197" s="196">
        <v>1</v>
      </c>
      <c r="I197" s="197"/>
      <c r="J197" s="198">
        <f t="shared" si="10"/>
        <v>0</v>
      </c>
      <c r="K197" s="194" t="s">
        <v>1</v>
      </c>
      <c r="L197" s="40"/>
      <c r="M197" s="199" t="s">
        <v>1</v>
      </c>
      <c r="N197" s="200" t="s">
        <v>41</v>
      </c>
      <c r="O197" s="72"/>
      <c r="P197" s="201">
        <f t="shared" si="11"/>
        <v>0</v>
      </c>
      <c r="Q197" s="201">
        <v>0</v>
      </c>
      <c r="R197" s="201">
        <f t="shared" si="12"/>
        <v>0</v>
      </c>
      <c r="S197" s="201">
        <v>0</v>
      </c>
      <c r="T197" s="202">
        <f t="shared" si="13"/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03" t="s">
        <v>182</v>
      </c>
      <c r="AT197" s="203" t="s">
        <v>178</v>
      </c>
      <c r="AU197" s="203" t="s">
        <v>85</v>
      </c>
      <c r="AY197" s="18" t="s">
        <v>175</v>
      </c>
      <c r="BE197" s="204">
        <f t="shared" si="14"/>
        <v>0</v>
      </c>
      <c r="BF197" s="204">
        <f t="shared" si="15"/>
        <v>0</v>
      </c>
      <c r="BG197" s="204">
        <f t="shared" si="16"/>
        <v>0</v>
      </c>
      <c r="BH197" s="204">
        <f t="shared" si="17"/>
        <v>0</v>
      </c>
      <c r="BI197" s="204">
        <f t="shared" si="18"/>
        <v>0</v>
      </c>
      <c r="BJ197" s="18" t="s">
        <v>83</v>
      </c>
      <c r="BK197" s="204">
        <f t="shared" si="19"/>
        <v>0</v>
      </c>
      <c r="BL197" s="18" t="s">
        <v>182</v>
      </c>
      <c r="BM197" s="203" t="s">
        <v>895</v>
      </c>
    </row>
    <row r="198" spans="1:65" s="2" customFormat="1" ht="16.5" customHeight="1">
      <c r="A198" s="35"/>
      <c r="B198" s="36"/>
      <c r="C198" s="192" t="s">
        <v>624</v>
      </c>
      <c r="D198" s="192" t="s">
        <v>178</v>
      </c>
      <c r="E198" s="193" t="s">
        <v>2829</v>
      </c>
      <c r="F198" s="194" t="s">
        <v>2830</v>
      </c>
      <c r="G198" s="195" t="s">
        <v>1527</v>
      </c>
      <c r="H198" s="196">
        <v>2</v>
      </c>
      <c r="I198" s="197"/>
      <c r="J198" s="198">
        <f t="shared" si="10"/>
        <v>0</v>
      </c>
      <c r="K198" s="194" t="s">
        <v>1</v>
      </c>
      <c r="L198" s="40"/>
      <c r="M198" s="199" t="s">
        <v>1</v>
      </c>
      <c r="N198" s="200" t="s">
        <v>41</v>
      </c>
      <c r="O198" s="72"/>
      <c r="P198" s="201">
        <f t="shared" si="11"/>
        <v>0</v>
      </c>
      <c r="Q198" s="201">
        <v>0</v>
      </c>
      <c r="R198" s="201">
        <f t="shared" si="12"/>
        <v>0</v>
      </c>
      <c r="S198" s="201">
        <v>0</v>
      </c>
      <c r="T198" s="202">
        <f t="shared" si="13"/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03" t="s">
        <v>182</v>
      </c>
      <c r="AT198" s="203" t="s">
        <v>178</v>
      </c>
      <c r="AU198" s="203" t="s">
        <v>85</v>
      </c>
      <c r="AY198" s="18" t="s">
        <v>175</v>
      </c>
      <c r="BE198" s="204">
        <f t="shared" si="14"/>
        <v>0</v>
      </c>
      <c r="BF198" s="204">
        <f t="shared" si="15"/>
        <v>0</v>
      </c>
      <c r="BG198" s="204">
        <f t="shared" si="16"/>
        <v>0</v>
      </c>
      <c r="BH198" s="204">
        <f t="shared" si="17"/>
        <v>0</v>
      </c>
      <c r="BI198" s="204">
        <f t="shared" si="18"/>
        <v>0</v>
      </c>
      <c r="BJ198" s="18" t="s">
        <v>83</v>
      </c>
      <c r="BK198" s="204">
        <f t="shared" si="19"/>
        <v>0</v>
      </c>
      <c r="BL198" s="18" t="s">
        <v>182</v>
      </c>
      <c r="BM198" s="203" t="s">
        <v>905</v>
      </c>
    </row>
    <row r="199" spans="1:65" s="2" customFormat="1" ht="16.5" customHeight="1">
      <c r="A199" s="35"/>
      <c r="B199" s="36"/>
      <c r="C199" s="192" t="s">
        <v>631</v>
      </c>
      <c r="D199" s="192" t="s">
        <v>178</v>
      </c>
      <c r="E199" s="193" t="s">
        <v>2831</v>
      </c>
      <c r="F199" s="194" t="s">
        <v>2832</v>
      </c>
      <c r="G199" s="195" t="s">
        <v>1527</v>
      </c>
      <c r="H199" s="196">
        <v>2</v>
      </c>
      <c r="I199" s="197"/>
      <c r="J199" s="198">
        <f t="shared" si="10"/>
        <v>0</v>
      </c>
      <c r="K199" s="194" t="s">
        <v>1</v>
      </c>
      <c r="L199" s="40"/>
      <c r="M199" s="199" t="s">
        <v>1</v>
      </c>
      <c r="N199" s="200" t="s">
        <v>41</v>
      </c>
      <c r="O199" s="72"/>
      <c r="P199" s="201">
        <f t="shared" si="11"/>
        <v>0</v>
      </c>
      <c r="Q199" s="201">
        <v>0</v>
      </c>
      <c r="R199" s="201">
        <f t="shared" si="12"/>
        <v>0</v>
      </c>
      <c r="S199" s="201">
        <v>0</v>
      </c>
      <c r="T199" s="202">
        <f t="shared" si="13"/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03" t="s">
        <v>182</v>
      </c>
      <c r="AT199" s="203" t="s">
        <v>178</v>
      </c>
      <c r="AU199" s="203" t="s">
        <v>85</v>
      </c>
      <c r="AY199" s="18" t="s">
        <v>175</v>
      </c>
      <c r="BE199" s="204">
        <f t="shared" si="14"/>
        <v>0</v>
      </c>
      <c r="BF199" s="204">
        <f t="shared" si="15"/>
        <v>0</v>
      </c>
      <c r="BG199" s="204">
        <f t="shared" si="16"/>
        <v>0</v>
      </c>
      <c r="BH199" s="204">
        <f t="shared" si="17"/>
        <v>0</v>
      </c>
      <c r="BI199" s="204">
        <f t="shared" si="18"/>
        <v>0</v>
      </c>
      <c r="BJ199" s="18" t="s">
        <v>83</v>
      </c>
      <c r="BK199" s="204">
        <f t="shared" si="19"/>
        <v>0</v>
      </c>
      <c r="BL199" s="18" t="s">
        <v>182</v>
      </c>
      <c r="BM199" s="203" t="s">
        <v>915</v>
      </c>
    </row>
    <row r="200" spans="1:65" s="2" customFormat="1" ht="16.5" customHeight="1">
      <c r="A200" s="35"/>
      <c r="B200" s="36"/>
      <c r="C200" s="192" t="s">
        <v>636</v>
      </c>
      <c r="D200" s="192" t="s">
        <v>178</v>
      </c>
      <c r="E200" s="193" t="s">
        <v>2833</v>
      </c>
      <c r="F200" s="194" t="s">
        <v>2834</v>
      </c>
      <c r="G200" s="195" t="s">
        <v>1527</v>
      </c>
      <c r="H200" s="196">
        <v>7</v>
      </c>
      <c r="I200" s="197"/>
      <c r="J200" s="198">
        <f t="shared" si="10"/>
        <v>0</v>
      </c>
      <c r="K200" s="194" t="s">
        <v>1</v>
      </c>
      <c r="L200" s="40"/>
      <c r="M200" s="199" t="s">
        <v>1</v>
      </c>
      <c r="N200" s="200" t="s">
        <v>41</v>
      </c>
      <c r="O200" s="72"/>
      <c r="P200" s="201">
        <f t="shared" si="11"/>
        <v>0</v>
      </c>
      <c r="Q200" s="201">
        <v>0</v>
      </c>
      <c r="R200" s="201">
        <f t="shared" si="12"/>
        <v>0</v>
      </c>
      <c r="S200" s="201">
        <v>0</v>
      </c>
      <c r="T200" s="202">
        <f t="shared" si="13"/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03" t="s">
        <v>182</v>
      </c>
      <c r="AT200" s="203" t="s">
        <v>178</v>
      </c>
      <c r="AU200" s="203" t="s">
        <v>85</v>
      </c>
      <c r="AY200" s="18" t="s">
        <v>175</v>
      </c>
      <c r="BE200" s="204">
        <f t="shared" si="14"/>
        <v>0</v>
      </c>
      <c r="BF200" s="204">
        <f t="shared" si="15"/>
        <v>0</v>
      </c>
      <c r="BG200" s="204">
        <f t="shared" si="16"/>
        <v>0</v>
      </c>
      <c r="BH200" s="204">
        <f t="shared" si="17"/>
        <v>0</v>
      </c>
      <c r="BI200" s="204">
        <f t="shared" si="18"/>
        <v>0</v>
      </c>
      <c r="BJ200" s="18" t="s">
        <v>83</v>
      </c>
      <c r="BK200" s="204">
        <f t="shared" si="19"/>
        <v>0</v>
      </c>
      <c r="BL200" s="18" t="s">
        <v>182</v>
      </c>
      <c r="BM200" s="203" t="s">
        <v>554</v>
      </c>
    </row>
    <row r="201" spans="1:65" s="2" customFormat="1" ht="16.5" customHeight="1">
      <c r="A201" s="35"/>
      <c r="B201" s="36"/>
      <c r="C201" s="192" t="s">
        <v>641</v>
      </c>
      <c r="D201" s="192" t="s">
        <v>178</v>
      </c>
      <c r="E201" s="193" t="s">
        <v>2835</v>
      </c>
      <c r="F201" s="194" t="s">
        <v>2836</v>
      </c>
      <c r="G201" s="195" t="s">
        <v>1527</v>
      </c>
      <c r="H201" s="196">
        <v>2</v>
      </c>
      <c r="I201" s="197"/>
      <c r="J201" s="198">
        <f t="shared" si="10"/>
        <v>0</v>
      </c>
      <c r="K201" s="194" t="s">
        <v>1</v>
      </c>
      <c r="L201" s="40"/>
      <c r="M201" s="199" t="s">
        <v>1</v>
      </c>
      <c r="N201" s="200" t="s">
        <v>41</v>
      </c>
      <c r="O201" s="72"/>
      <c r="P201" s="201">
        <f t="shared" si="11"/>
        <v>0</v>
      </c>
      <c r="Q201" s="201">
        <v>0</v>
      </c>
      <c r="R201" s="201">
        <f t="shared" si="12"/>
        <v>0</v>
      </c>
      <c r="S201" s="201">
        <v>0</v>
      </c>
      <c r="T201" s="202">
        <f t="shared" si="13"/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03" t="s">
        <v>182</v>
      </c>
      <c r="AT201" s="203" t="s">
        <v>178</v>
      </c>
      <c r="AU201" s="203" t="s">
        <v>85</v>
      </c>
      <c r="AY201" s="18" t="s">
        <v>175</v>
      </c>
      <c r="BE201" s="204">
        <f t="shared" si="14"/>
        <v>0</v>
      </c>
      <c r="BF201" s="204">
        <f t="shared" si="15"/>
        <v>0</v>
      </c>
      <c r="BG201" s="204">
        <f t="shared" si="16"/>
        <v>0</v>
      </c>
      <c r="BH201" s="204">
        <f t="shared" si="17"/>
        <v>0</v>
      </c>
      <c r="BI201" s="204">
        <f t="shared" si="18"/>
        <v>0</v>
      </c>
      <c r="BJ201" s="18" t="s">
        <v>83</v>
      </c>
      <c r="BK201" s="204">
        <f t="shared" si="19"/>
        <v>0</v>
      </c>
      <c r="BL201" s="18" t="s">
        <v>182</v>
      </c>
      <c r="BM201" s="203" t="s">
        <v>940</v>
      </c>
    </row>
    <row r="202" spans="1:65" s="12" customFormat="1" ht="22.9" customHeight="1">
      <c r="B202" s="176"/>
      <c r="C202" s="177"/>
      <c r="D202" s="178" t="s">
        <v>75</v>
      </c>
      <c r="E202" s="190" t="s">
        <v>2558</v>
      </c>
      <c r="F202" s="190" t="s">
        <v>2537</v>
      </c>
      <c r="G202" s="177"/>
      <c r="H202" s="177"/>
      <c r="I202" s="180"/>
      <c r="J202" s="191">
        <f>BK202</f>
        <v>0</v>
      </c>
      <c r="K202" s="177"/>
      <c r="L202" s="182"/>
      <c r="M202" s="183"/>
      <c r="N202" s="184"/>
      <c r="O202" s="184"/>
      <c r="P202" s="185">
        <f>SUM(P203:P206)</f>
        <v>0</v>
      </c>
      <c r="Q202" s="184"/>
      <c r="R202" s="185">
        <f>SUM(R203:R206)</f>
        <v>0</v>
      </c>
      <c r="S202" s="184"/>
      <c r="T202" s="186">
        <f>SUM(T203:T206)</f>
        <v>0</v>
      </c>
      <c r="AR202" s="187" t="s">
        <v>83</v>
      </c>
      <c r="AT202" s="188" t="s">
        <v>75</v>
      </c>
      <c r="AU202" s="188" t="s">
        <v>83</v>
      </c>
      <c r="AY202" s="187" t="s">
        <v>175</v>
      </c>
      <c r="BK202" s="189">
        <f>SUM(BK203:BK206)</f>
        <v>0</v>
      </c>
    </row>
    <row r="203" spans="1:65" s="2" customFormat="1" ht="16.5" customHeight="1">
      <c r="A203" s="35"/>
      <c r="B203" s="36"/>
      <c r="C203" s="192" t="s">
        <v>646</v>
      </c>
      <c r="D203" s="192" t="s">
        <v>178</v>
      </c>
      <c r="E203" s="193" t="s">
        <v>2837</v>
      </c>
      <c r="F203" s="194" t="s">
        <v>2838</v>
      </c>
      <c r="G203" s="195" t="s">
        <v>1527</v>
      </c>
      <c r="H203" s="196">
        <v>7</v>
      </c>
      <c r="I203" s="197"/>
      <c r="J203" s="198">
        <f>ROUND(I203*H203,2)</f>
        <v>0</v>
      </c>
      <c r="K203" s="194" t="s">
        <v>1</v>
      </c>
      <c r="L203" s="40"/>
      <c r="M203" s="199" t="s">
        <v>1</v>
      </c>
      <c r="N203" s="200" t="s">
        <v>41</v>
      </c>
      <c r="O203" s="72"/>
      <c r="P203" s="201">
        <f>O203*H203</f>
        <v>0</v>
      </c>
      <c r="Q203" s="201">
        <v>0</v>
      </c>
      <c r="R203" s="201">
        <f>Q203*H203</f>
        <v>0</v>
      </c>
      <c r="S203" s="201">
        <v>0</v>
      </c>
      <c r="T203" s="202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03" t="s">
        <v>182</v>
      </c>
      <c r="AT203" s="203" t="s">
        <v>178</v>
      </c>
      <c r="AU203" s="203" t="s">
        <v>85</v>
      </c>
      <c r="AY203" s="18" t="s">
        <v>175</v>
      </c>
      <c r="BE203" s="204">
        <f>IF(N203="základní",J203,0)</f>
        <v>0</v>
      </c>
      <c r="BF203" s="204">
        <f>IF(N203="snížená",J203,0)</f>
        <v>0</v>
      </c>
      <c r="BG203" s="204">
        <f>IF(N203="zákl. přenesená",J203,0)</f>
        <v>0</v>
      </c>
      <c r="BH203" s="204">
        <f>IF(N203="sníž. přenesená",J203,0)</f>
        <v>0</v>
      </c>
      <c r="BI203" s="204">
        <f>IF(N203="nulová",J203,0)</f>
        <v>0</v>
      </c>
      <c r="BJ203" s="18" t="s">
        <v>83</v>
      </c>
      <c r="BK203" s="204">
        <f>ROUND(I203*H203,2)</f>
        <v>0</v>
      </c>
      <c r="BL203" s="18" t="s">
        <v>182</v>
      </c>
      <c r="BM203" s="203" t="s">
        <v>954</v>
      </c>
    </row>
    <row r="204" spans="1:65" s="2" customFormat="1" ht="16.5" customHeight="1">
      <c r="A204" s="35"/>
      <c r="B204" s="36"/>
      <c r="C204" s="192" t="s">
        <v>651</v>
      </c>
      <c r="D204" s="192" t="s">
        <v>178</v>
      </c>
      <c r="E204" s="193" t="s">
        <v>2839</v>
      </c>
      <c r="F204" s="194" t="s">
        <v>2626</v>
      </c>
      <c r="G204" s="195" t="s">
        <v>233</v>
      </c>
      <c r="H204" s="196">
        <v>0.5</v>
      </c>
      <c r="I204" s="197"/>
      <c r="J204" s="198">
        <f>ROUND(I204*H204,2)</f>
        <v>0</v>
      </c>
      <c r="K204" s="194" t="s">
        <v>1</v>
      </c>
      <c r="L204" s="40"/>
      <c r="M204" s="199" t="s">
        <v>1</v>
      </c>
      <c r="N204" s="200" t="s">
        <v>41</v>
      </c>
      <c r="O204" s="72"/>
      <c r="P204" s="201">
        <f>O204*H204</f>
        <v>0</v>
      </c>
      <c r="Q204" s="201">
        <v>0</v>
      </c>
      <c r="R204" s="201">
        <f>Q204*H204</f>
        <v>0</v>
      </c>
      <c r="S204" s="201">
        <v>0</v>
      </c>
      <c r="T204" s="20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03" t="s">
        <v>182</v>
      </c>
      <c r="AT204" s="203" t="s">
        <v>178</v>
      </c>
      <c r="AU204" s="203" t="s">
        <v>85</v>
      </c>
      <c r="AY204" s="18" t="s">
        <v>175</v>
      </c>
      <c r="BE204" s="204">
        <f>IF(N204="základní",J204,0)</f>
        <v>0</v>
      </c>
      <c r="BF204" s="204">
        <f>IF(N204="snížená",J204,0)</f>
        <v>0</v>
      </c>
      <c r="BG204" s="204">
        <f>IF(N204="zákl. přenesená",J204,0)</f>
        <v>0</v>
      </c>
      <c r="BH204" s="204">
        <f>IF(N204="sníž. přenesená",J204,0)</f>
        <v>0</v>
      </c>
      <c r="BI204" s="204">
        <f>IF(N204="nulová",J204,0)</f>
        <v>0</v>
      </c>
      <c r="BJ204" s="18" t="s">
        <v>83</v>
      </c>
      <c r="BK204" s="204">
        <f>ROUND(I204*H204,2)</f>
        <v>0</v>
      </c>
      <c r="BL204" s="18" t="s">
        <v>182</v>
      </c>
      <c r="BM204" s="203" t="s">
        <v>965</v>
      </c>
    </row>
    <row r="205" spans="1:65" s="2" customFormat="1" ht="16.5" customHeight="1">
      <c r="A205" s="35"/>
      <c r="B205" s="36"/>
      <c r="C205" s="192" t="s">
        <v>661</v>
      </c>
      <c r="D205" s="192" t="s">
        <v>178</v>
      </c>
      <c r="E205" s="193" t="s">
        <v>2840</v>
      </c>
      <c r="F205" s="194" t="s">
        <v>2813</v>
      </c>
      <c r="G205" s="195" t="s">
        <v>2540</v>
      </c>
      <c r="H205" s="196">
        <v>20</v>
      </c>
      <c r="I205" s="197"/>
      <c r="J205" s="198">
        <f>ROUND(I205*H205,2)</f>
        <v>0</v>
      </c>
      <c r="K205" s="194" t="s">
        <v>1</v>
      </c>
      <c r="L205" s="40"/>
      <c r="M205" s="199" t="s">
        <v>1</v>
      </c>
      <c r="N205" s="200" t="s">
        <v>41</v>
      </c>
      <c r="O205" s="72"/>
      <c r="P205" s="201">
        <f>O205*H205</f>
        <v>0</v>
      </c>
      <c r="Q205" s="201">
        <v>0</v>
      </c>
      <c r="R205" s="201">
        <f>Q205*H205</f>
        <v>0</v>
      </c>
      <c r="S205" s="201">
        <v>0</v>
      </c>
      <c r="T205" s="20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03" t="s">
        <v>182</v>
      </c>
      <c r="AT205" s="203" t="s">
        <v>178</v>
      </c>
      <c r="AU205" s="203" t="s">
        <v>85</v>
      </c>
      <c r="AY205" s="18" t="s">
        <v>175</v>
      </c>
      <c r="BE205" s="204">
        <f>IF(N205="základní",J205,0)</f>
        <v>0</v>
      </c>
      <c r="BF205" s="204">
        <f>IF(N205="snížená",J205,0)</f>
        <v>0</v>
      </c>
      <c r="BG205" s="204">
        <f>IF(N205="zákl. přenesená",J205,0)</f>
        <v>0</v>
      </c>
      <c r="BH205" s="204">
        <f>IF(N205="sníž. přenesená",J205,0)</f>
        <v>0</v>
      </c>
      <c r="BI205" s="204">
        <f>IF(N205="nulová",J205,0)</f>
        <v>0</v>
      </c>
      <c r="BJ205" s="18" t="s">
        <v>83</v>
      </c>
      <c r="BK205" s="204">
        <f>ROUND(I205*H205,2)</f>
        <v>0</v>
      </c>
      <c r="BL205" s="18" t="s">
        <v>182</v>
      </c>
      <c r="BM205" s="203" t="s">
        <v>976</v>
      </c>
    </row>
    <row r="206" spans="1:65" s="2" customFormat="1" ht="16.5" customHeight="1">
      <c r="A206" s="35"/>
      <c r="B206" s="36"/>
      <c r="C206" s="192" t="s">
        <v>678</v>
      </c>
      <c r="D206" s="192" t="s">
        <v>178</v>
      </c>
      <c r="E206" s="193" t="s">
        <v>2841</v>
      </c>
      <c r="F206" s="194" t="s">
        <v>2546</v>
      </c>
      <c r="G206" s="195" t="s">
        <v>2540</v>
      </c>
      <c r="H206" s="196">
        <v>2</v>
      </c>
      <c r="I206" s="197"/>
      <c r="J206" s="198">
        <f>ROUND(I206*H206,2)</f>
        <v>0</v>
      </c>
      <c r="K206" s="194" t="s">
        <v>1</v>
      </c>
      <c r="L206" s="40"/>
      <c r="M206" s="199" t="s">
        <v>1</v>
      </c>
      <c r="N206" s="200" t="s">
        <v>41</v>
      </c>
      <c r="O206" s="72"/>
      <c r="P206" s="201">
        <f>O206*H206</f>
        <v>0</v>
      </c>
      <c r="Q206" s="201">
        <v>0</v>
      </c>
      <c r="R206" s="201">
        <f>Q206*H206</f>
        <v>0</v>
      </c>
      <c r="S206" s="201">
        <v>0</v>
      </c>
      <c r="T206" s="202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03" t="s">
        <v>182</v>
      </c>
      <c r="AT206" s="203" t="s">
        <v>178</v>
      </c>
      <c r="AU206" s="203" t="s">
        <v>85</v>
      </c>
      <c r="AY206" s="18" t="s">
        <v>175</v>
      </c>
      <c r="BE206" s="204">
        <f>IF(N206="základní",J206,0)</f>
        <v>0</v>
      </c>
      <c r="BF206" s="204">
        <f>IF(N206="snížená",J206,0)</f>
        <v>0</v>
      </c>
      <c r="BG206" s="204">
        <f>IF(N206="zákl. přenesená",J206,0)</f>
        <v>0</v>
      </c>
      <c r="BH206" s="204">
        <f>IF(N206="sníž. přenesená",J206,0)</f>
        <v>0</v>
      </c>
      <c r="BI206" s="204">
        <f>IF(N206="nulová",J206,0)</f>
        <v>0</v>
      </c>
      <c r="BJ206" s="18" t="s">
        <v>83</v>
      </c>
      <c r="BK206" s="204">
        <f>ROUND(I206*H206,2)</f>
        <v>0</v>
      </c>
      <c r="BL206" s="18" t="s">
        <v>182</v>
      </c>
      <c r="BM206" s="203" t="s">
        <v>988</v>
      </c>
    </row>
    <row r="207" spans="1:65" s="12" customFormat="1" ht="25.9" customHeight="1">
      <c r="B207" s="176"/>
      <c r="C207" s="177"/>
      <c r="D207" s="178" t="s">
        <v>75</v>
      </c>
      <c r="E207" s="179" t="s">
        <v>173</v>
      </c>
      <c r="F207" s="179" t="s">
        <v>2842</v>
      </c>
      <c r="G207" s="177"/>
      <c r="H207" s="177"/>
      <c r="I207" s="180"/>
      <c r="J207" s="181">
        <f>BK207</f>
        <v>0</v>
      </c>
      <c r="K207" s="177"/>
      <c r="L207" s="182"/>
      <c r="M207" s="183"/>
      <c r="N207" s="184"/>
      <c r="O207" s="184"/>
      <c r="P207" s="185">
        <f>P208+P216+P243+P275+P289+P305+P334+P344</f>
        <v>0</v>
      </c>
      <c r="Q207" s="184"/>
      <c r="R207" s="185">
        <f>R208+R216+R243+R275+R289+R305+R334+R344</f>
        <v>6.1574210799999998</v>
      </c>
      <c r="S207" s="184"/>
      <c r="T207" s="186">
        <f>T208+T216+T243+T275+T289+T305+T334+T344</f>
        <v>1.8857340000000002</v>
      </c>
      <c r="AR207" s="187" t="s">
        <v>83</v>
      </c>
      <c r="AT207" s="188" t="s">
        <v>75</v>
      </c>
      <c r="AU207" s="188" t="s">
        <v>76</v>
      </c>
      <c r="AY207" s="187" t="s">
        <v>175</v>
      </c>
      <c r="BK207" s="189">
        <f>BK208+BK216+BK243+BK275+BK289+BK305+BK334+BK344</f>
        <v>0</v>
      </c>
    </row>
    <row r="208" spans="1:65" s="12" customFormat="1" ht="22.9" customHeight="1">
      <c r="B208" s="176"/>
      <c r="C208" s="177"/>
      <c r="D208" s="178" t="s">
        <v>75</v>
      </c>
      <c r="E208" s="190" t="s">
        <v>292</v>
      </c>
      <c r="F208" s="190" t="s">
        <v>2843</v>
      </c>
      <c r="G208" s="177"/>
      <c r="H208" s="177"/>
      <c r="I208" s="180"/>
      <c r="J208" s="191">
        <f>BK208</f>
        <v>0</v>
      </c>
      <c r="K208" s="177"/>
      <c r="L208" s="182"/>
      <c r="M208" s="183"/>
      <c r="N208" s="184"/>
      <c r="O208" s="184"/>
      <c r="P208" s="185">
        <f>SUM(P209:P215)</f>
        <v>0</v>
      </c>
      <c r="Q208" s="184"/>
      <c r="R208" s="185">
        <f>SUM(R209:R215)</f>
        <v>0</v>
      </c>
      <c r="S208" s="184"/>
      <c r="T208" s="186">
        <f>SUM(T209:T215)</f>
        <v>0</v>
      </c>
      <c r="AR208" s="187" t="s">
        <v>83</v>
      </c>
      <c r="AT208" s="188" t="s">
        <v>75</v>
      </c>
      <c r="AU208" s="188" t="s">
        <v>83</v>
      </c>
      <c r="AY208" s="187" t="s">
        <v>175</v>
      </c>
      <c r="BK208" s="189">
        <f>SUM(BK209:BK215)</f>
        <v>0</v>
      </c>
    </row>
    <row r="209" spans="1:65" s="2" customFormat="1" ht="24.2" customHeight="1">
      <c r="A209" s="35"/>
      <c r="B209" s="36"/>
      <c r="C209" s="192" t="s">
        <v>693</v>
      </c>
      <c r="D209" s="192" t="s">
        <v>178</v>
      </c>
      <c r="E209" s="193" t="s">
        <v>2844</v>
      </c>
      <c r="F209" s="194" t="s">
        <v>2845</v>
      </c>
      <c r="G209" s="195" t="s">
        <v>203</v>
      </c>
      <c r="H209" s="196">
        <v>2.544</v>
      </c>
      <c r="I209" s="197"/>
      <c r="J209" s="198">
        <f>ROUND(I209*H209,2)</f>
        <v>0</v>
      </c>
      <c r="K209" s="194" t="s">
        <v>224</v>
      </c>
      <c r="L209" s="40"/>
      <c r="M209" s="199" t="s">
        <v>1</v>
      </c>
      <c r="N209" s="200" t="s">
        <v>41</v>
      </c>
      <c r="O209" s="72"/>
      <c r="P209" s="201">
        <f>O209*H209</f>
        <v>0</v>
      </c>
      <c r="Q209" s="201">
        <v>0</v>
      </c>
      <c r="R209" s="201">
        <f>Q209*H209</f>
        <v>0</v>
      </c>
      <c r="S209" s="201">
        <v>0</v>
      </c>
      <c r="T209" s="20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03" t="s">
        <v>182</v>
      </c>
      <c r="AT209" s="203" t="s">
        <v>178</v>
      </c>
      <c r="AU209" s="203" t="s">
        <v>85</v>
      </c>
      <c r="AY209" s="18" t="s">
        <v>175</v>
      </c>
      <c r="BE209" s="204">
        <f>IF(N209="základní",J209,0)</f>
        <v>0</v>
      </c>
      <c r="BF209" s="204">
        <f>IF(N209="snížená",J209,0)</f>
        <v>0</v>
      </c>
      <c r="BG209" s="204">
        <f>IF(N209="zákl. přenesená",J209,0)</f>
        <v>0</v>
      </c>
      <c r="BH209" s="204">
        <f>IF(N209="sníž. přenesená",J209,0)</f>
        <v>0</v>
      </c>
      <c r="BI209" s="204">
        <f>IF(N209="nulová",J209,0)</f>
        <v>0</v>
      </c>
      <c r="BJ209" s="18" t="s">
        <v>83</v>
      </c>
      <c r="BK209" s="204">
        <f>ROUND(I209*H209,2)</f>
        <v>0</v>
      </c>
      <c r="BL209" s="18" t="s">
        <v>182</v>
      </c>
      <c r="BM209" s="203" t="s">
        <v>2846</v>
      </c>
    </row>
    <row r="210" spans="1:65" s="2" customFormat="1" ht="11.25">
      <c r="A210" s="35"/>
      <c r="B210" s="36"/>
      <c r="C210" s="37"/>
      <c r="D210" s="227" t="s">
        <v>193</v>
      </c>
      <c r="E210" s="37"/>
      <c r="F210" s="228" t="s">
        <v>2847</v>
      </c>
      <c r="G210" s="37"/>
      <c r="H210" s="37"/>
      <c r="I210" s="229"/>
      <c r="J210" s="37"/>
      <c r="K210" s="37"/>
      <c r="L210" s="40"/>
      <c r="M210" s="230"/>
      <c r="N210" s="231"/>
      <c r="O210" s="72"/>
      <c r="P210" s="72"/>
      <c r="Q210" s="72"/>
      <c r="R210" s="72"/>
      <c r="S210" s="72"/>
      <c r="T210" s="73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T210" s="18" t="s">
        <v>193</v>
      </c>
      <c r="AU210" s="18" t="s">
        <v>85</v>
      </c>
    </row>
    <row r="211" spans="1:65" s="13" customFormat="1" ht="22.5">
      <c r="B211" s="205"/>
      <c r="C211" s="206"/>
      <c r="D211" s="207" t="s">
        <v>184</v>
      </c>
      <c r="E211" s="208" t="s">
        <v>1</v>
      </c>
      <c r="F211" s="209" t="s">
        <v>2848</v>
      </c>
      <c r="G211" s="206"/>
      <c r="H211" s="208" t="s">
        <v>1</v>
      </c>
      <c r="I211" s="210"/>
      <c r="J211" s="206"/>
      <c r="K211" s="206"/>
      <c r="L211" s="211"/>
      <c r="M211" s="212"/>
      <c r="N211" s="213"/>
      <c r="O211" s="213"/>
      <c r="P211" s="213"/>
      <c r="Q211" s="213"/>
      <c r="R211" s="213"/>
      <c r="S211" s="213"/>
      <c r="T211" s="214"/>
      <c r="AT211" s="215" t="s">
        <v>184</v>
      </c>
      <c r="AU211" s="215" t="s">
        <v>85</v>
      </c>
      <c r="AV211" s="13" t="s">
        <v>83</v>
      </c>
      <c r="AW211" s="13" t="s">
        <v>34</v>
      </c>
      <c r="AX211" s="13" t="s">
        <v>76</v>
      </c>
      <c r="AY211" s="215" t="s">
        <v>175</v>
      </c>
    </row>
    <row r="212" spans="1:65" s="13" customFormat="1" ht="11.25">
      <c r="B212" s="205"/>
      <c r="C212" s="206"/>
      <c r="D212" s="207" t="s">
        <v>184</v>
      </c>
      <c r="E212" s="208" t="s">
        <v>1</v>
      </c>
      <c r="F212" s="209" t="s">
        <v>2849</v>
      </c>
      <c r="G212" s="206"/>
      <c r="H212" s="208" t="s">
        <v>1</v>
      </c>
      <c r="I212" s="210"/>
      <c r="J212" s="206"/>
      <c r="K212" s="206"/>
      <c r="L212" s="211"/>
      <c r="M212" s="212"/>
      <c r="N212" s="213"/>
      <c r="O212" s="213"/>
      <c r="P212" s="213"/>
      <c r="Q212" s="213"/>
      <c r="R212" s="213"/>
      <c r="S212" s="213"/>
      <c r="T212" s="214"/>
      <c r="AT212" s="215" t="s">
        <v>184</v>
      </c>
      <c r="AU212" s="215" t="s">
        <v>85</v>
      </c>
      <c r="AV212" s="13" t="s">
        <v>83</v>
      </c>
      <c r="AW212" s="13" t="s">
        <v>34</v>
      </c>
      <c r="AX212" s="13" t="s">
        <v>76</v>
      </c>
      <c r="AY212" s="215" t="s">
        <v>175</v>
      </c>
    </row>
    <row r="213" spans="1:65" s="14" customFormat="1" ht="11.25">
      <c r="B213" s="216"/>
      <c r="C213" s="217"/>
      <c r="D213" s="207" t="s">
        <v>184</v>
      </c>
      <c r="E213" s="218" t="s">
        <v>1</v>
      </c>
      <c r="F213" s="219" t="s">
        <v>2850</v>
      </c>
      <c r="G213" s="217"/>
      <c r="H213" s="220">
        <v>0.86399999999999999</v>
      </c>
      <c r="I213" s="221"/>
      <c r="J213" s="217"/>
      <c r="K213" s="217"/>
      <c r="L213" s="222"/>
      <c r="M213" s="223"/>
      <c r="N213" s="224"/>
      <c r="O213" s="224"/>
      <c r="P213" s="224"/>
      <c r="Q213" s="224"/>
      <c r="R213" s="224"/>
      <c r="S213" s="224"/>
      <c r="T213" s="225"/>
      <c r="AT213" s="226" t="s">
        <v>184</v>
      </c>
      <c r="AU213" s="226" t="s">
        <v>85</v>
      </c>
      <c r="AV213" s="14" t="s">
        <v>85</v>
      </c>
      <c r="AW213" s="14" t="s">
        <v>34</v>
      </c>
      <c r="AX213" s="14" t="s">
        <v>76</v>
      </c>
      <c r="AY213" s="226" t="s">
        <v>175</v>
      </c>
    </row>
    <row r="214" spans="1:65" s="14" customFormat="1" ht="11.25">
      <c r="B214" s="216"/>
      <c r="C214" s="217"/>
      <c r="D214" s="207" t="s">
        <v>184</v>
      </c>
      <c r="E214" s="218" t="s">
        <v>1</v>
      </c>
      <c r="F214" s="219" t="s">
        <v>2851</v>
      </c>
      <c r="G214" s="217"/>
      <c r="H214" s="220">
        <v>1.68</v>
      </c>
      <c r="I214" s="221"/>
      <c r="J214" s="217"/>
      <c r="K214" s="217"/>
      <c r="L214" s="222"/>
      <c r="M214" s="223"/>
      <c r="N214" s="224"/>
      <c r="O214" s="224"/>
      <c r="P214" s="224"/>
      <c r="Q214" s="224"/>
      <c r="R214" s="224"/>
      <c r="S214" s="224"/>
      <c r="T214" s="225"/>
      <c r="AT214" s="226" t="s">
        <v>184</v>
      </c>
      <c r="AU214" s="226" t="s">
        <v>85</v>
      </c>
      <c r="AV214" s="14" t="s">
        <v>85</v>
      </c>
      <c r="AW214" s="14" t="s">
        <v>34</v>
      </c>
      <c r="AX214" s="14" t="s">
        <v>76</v>
      </c>
      <c r="AY214" s="226" t="s">
        <v>175</v>
      </c>
    </row>
    <row r="215" spans="1:65" s="16" customFormat="1" ht="11.25">
      <c r="B215" s="243"/>
      <c r="C215" s="244"/>
      <c r="D215" s="207" t="s">
        <v>184</v>
      </c>
      <c r="E215" s="245" t="s">
        <v>1</v>
      </c>
      <c r="F215" s="246" t="s">
        <v>291</v>
      </c>
      <c r="G215" s="244"/>
      <c r="H215" s="247">
        <v>2.544</v>
      </c>
      <c r="I215" s="248"/>
      <c r="J215" s="244"/>
      <c r="K215" s="244"/>
      <c r="L215" s="249"/>
      <c r="M215" s="250"/>
      <c r="N215" s="251"/>
      <c r="O215" s="251"/>
      <c r="P215" s="251"/>
      <c r="Q215" s="251"/>
      <c r="R215" s="251"/>
      <c r="S215" s="251"/>
      <c r="T215" s="252"/>
      <c r="AT215" s="253" t="s">
        <v>184</v>
      </c>
      <c r="AU215" s="253" t="s">
        <v>85</v>
      </c>
      <c r="AV215" s="16" t="s">
        <v>182</v>
      </c>
      <c r="AW215" s="16" t="s">
        <v>34</v>
      </c>
      <c r="AX215" s="16" t="s">
        <v>83</v>
      </c>
      <c r="AY215" s="253" t="s">
        <v>175</v>
      </c>
    </row>
    <row r="216" spans="1:65" s="12" customFormat="1" ht="22.9" customHeight="1">
      <c r="B216" s="176"/>
      <c r="C216" s="177"/>
      <c r="D216" s="178" t="s">
        <v>75</v>
      </c>
      <c r="E216" s="190" t="s">
        <v>309</v>
      </c>
      <c r="F216" s="190" t="s">
        <v>2852</v>
      </c>
      <c r="G216" s="177"/>
      <c r="H216" s="177"/>
      <c r="I216" s="180"/>
      <c r="J216" s="191">
        <f>BK216</f>
        <v>0</v>
      </c>
      <c r="K216" s="177"/>
      <c r="L216" s="182"/>
      <c r="M216" s="183"/>
      <c r="N216" s="184"/>
      <c r="O216" s="184"/>
      <c r="P216" s="185">
        <f>SUM(P217:P242)</f>
        <v>0</v>
      </c>
      <c r="Q216" s="184"/>
      <c r="R216" s="185">
        <f>SUM(R217:R242)</f>
        <v>0</v>
      </c>
      <c r="S216" s="184"/>
      <c r="T216" s="186">
        <f>SUM(T217:T242)</f>
        <v>0</v>
      </c>
      <c r="AR216" s="187" t="s">
        <v>83</v>
      </c>
      <c r="AT216" s="188" t="s">
        <v>75</v>
      </c>
      <c r="AU216" s="188" t="s">
        <v>83</v>
      </c>
      <c r="AY216" s="187" t="s">
        <v>175</v>
      </c>
      <c r="BK216" s="189">
        <f>SUM(BK217:BK242)</f>
        <v>0</v>
      </c>
    </row>
    <row r="217" spans="1:65" s="2" customFormat="1" ht="37.9" customHeight="1">
      <c r="A217" s="35"/>
      <c r="B217" s="36"/>
      <c r="C217" s="192" t="s">
        <v>700</v>
      </c>
      <c r="D217" s="192" t="s">
        <v>178</v>
      </c>
      <c r="E217" s="193" t="s">
        <v>2853</v>
      </c>
      <c r="F217" s="194" t="s">
        <v>2854</v>
      </c>
      <c r="G217" s="195" t="s">
        <v>203</v>
      </c>
      <c r="H217" s="196">
        <v>2</v>
      </c>
      <c r="I217" s="197"/>
      <c r="J217" s="198">
        <f>ROUND(I217*H217,2)</f>
        <v>0</v>
      </c>
      <c r="K217" s="194" t="s">
        <v>224</v>
      </c>
      <c r="L217" s="40"/>
      <c r="M217" s="199" t="s">
        <v>1</v>
      </c>
      <c r="N217" s="200" t="s">
        <v>41</v>
      </c>
      <c r="O217" s="72"/>
      <c r="P217" s="201">
        <f>O217*H217</f>
        <v>0</v>
      </c>
      <c r="Q217" s="201">
        <v>0</v>
      </c>
      <c r="R217" s="201">
        <f>Q217*H217</f>
        <v>0</v>
      </c>
      <c r="S217" s="201">
        <v>0</v>
      </c>
      <c r="T217" s="202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03" t="s">
        <v>182</v>
      </c>
      <c r="AT217" s="203" t="s">
        <v>178</v>
      </c>
      <c r="AU217" s="203" t="s">
        <v>85</v>
      </c>
      <c r="AY217" s="18" t="s">
        <v>175</v>
      </c>
      <c r="BE217" s="204">
        <f>IF(N217="základní",J217,0)</f>
        <v>0</v>
      </c>
      <c r="BF217" s="204">
        <f>IF(N217="snížená",J217,0)</f>
        <v>0</v>
      </c>
      <c r="BG217" s="204">
        <f>IF(N217="zákl. přenesená",J217,0)</f>
        <v>0</v>
      </c>
      <c r="BH217" s="204">
        <f>IF(N217="sníž. přenesená",J217,0)</f>
        <v>0</v>
      </c>
      <c r="BI217" s="204">
        <f>IF(N217="nulová",J217,0)</f>
        <v>0</v>
      </c>
      <c r="BJ217" s="18" t="s">
        <v>83</v>
      </c>
      <c r="BK217" s="204">
        <f>ROUND(I217*H217,2)</f>
        <v>0</v>
      </c>
      <c r="BL217" s="18" t="s">
        <v>182</v>
      </c>
      <c r="BM217" s="203" t="s">
        <v>2855</v>
      </c>
    </row>
    <row r="218" spans="1:65" s="2" customFormat="1" ht="11.25">
      <c r="A218" s="35"/>
      <c r="B218" s="36"/>
      <c r="C218" s="37"/>
      <c r="D218" s="227" t="s">
        <v>193</v>
      </c>
      <c r="E218" s="37"/>
      <c r="F218" s="228" t="s">
        <v>2856</v>
      </c>
      <c r="G218" s="37"/>
      <c r="H218" s="37"/>
      <c r="I218" s="229"/>
      <c r="J218" s="37"/>
      <c r="K218" s="37"/>
      <c r="L218" s="40"/>
      <c r="M218" s="230"/>
      <c r="N218" s="231"/>
      <c r="O218" s="72"/>
      <c r="P218" s="72"/>
      <c r="Q218" s="72"/>
      <c r="R218" s="72"/>
      <c r="S218" s="72"/>
      <c r="T218" s="73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T218" s="18" t="s">
        <v>193</v>
      </c>
      <c r="AU218" s="18" t="s">
        <v>85</v>
      </c>
    </row>
    <row r="219" spans="1:65" s="13" customFormat="1" ht="11.25">
      <c r="B219" s="205"/>
      <c r="C219" s="206"/>
      <c r="D219" s="207" t="s">
        <v>184</v>
      </c>
      <c r="E219" s="208" t="s">
        <v>1</v>
      </c>
      <c r="F219" s="209" t="s">
        <v>2857</v>
      </c>
      <c r="G219" s="206"/>
      <c r="H219" s="208" t="s">
        <v>1</v>
      </c>
      <c r="I219" s="210"/>
      <c r="J219" s="206"/>
      <c r="K219" s="206"/>
      <c r="L219" s="211"/>
      <c r="M219" s="212"/>
      <c r="N219" s="213"/>
      <c r="O219" s="213"/>
      <c r="P219" s="213"/>
      <c r="Q219" s="213"/>
      <c r="R219" s="213"/>
      <c r="S219" s="213"/>
      <c r="T219" s="214"/>
      <c r="AT219" s="215" t="s">
        <v>184</v>
      </c>
      <c r="AU219" s="215" t="s">
        <v>85</v>
      </c>
      <c r="AV219" s="13" t="s">
        <v>83</v>
      </c>
      <c r="AW219" s="13" t="s">
        <v>34</v>
      </c>
      <c r="AX219" s="13" t="s">
        <v>76</v>
      </c>
      <c r="AY219" s="215" t="s">
        <v>175</v>
      </c>
    </row>
    <row r="220" spans="1:65" s="13" customFormat="1" ht="11.25">
      <c r="B220" s="205"/>
      <c r="C220" s="206"/>
      <c r="D220" s="207" t="s">
        <v>184</v>
      </c>
      <c r="E220" s="208" t="s">
        <v>1</v>
      </c>
      <c r="F220" s="209" t="s">
        <v>2858</v>
      </c>
      <c r="G220" s="206"/>
      <c r="H220" s="208" t="s">
        <v>1</v>
      </c>
      <c r="I220" s="210"/>
      <c r="J220" s="206"/>
      <c r="K220" s="206"/>
      <c r="L220" s="211"/>
      <c r="M220" s="212"/>
      <c r="N220" s="213"/>
      <c r="O220" s="213"/>
      <c r="P220" s="213"/>
      <c r="Q220" s="213"/>
      <c r="R220" s="213"/>
      <c r="S220" s="213"/>
      <c r="T220" s="214"/>
      <c r="AT220" s="215" t="s">
        <v>184</v>
      </c>
      <c r="AU220" s="215" t="s">
        <v>85</v>
      </c>
      <c r="AV220" s="13" t="s">
        <v>83</v>
      </c>
      <c r="AW220" s="13" t="s">
        <v>34</v>
      </c>
      <c r="AX220" s="13" t="s">
        <v>76</v>
      </c>
      <c r="AY220" s="215" t="s">
        <v>175</v>
      </c>
    </row>
    <row r="221" spans="1:65" s="13" customFormat="1" ht="11.25">
      <c r="B221" s="205"/>
      <c r="C221" s="206"/>
      <c r="D221" s="207" t="s">
        <v>184</v>
      </c>
      <c r="E221" s="208" t="s">
        <v>1</v>
      </c>
      <c r="F221" s="209" t="s">
        <v>187</v>
      </c>
      <c r="G221" s="206"/>
      <c r="H221" s="208" t="s">
        <v>1</v>
      </c>
      <c r="I221" s="210"/>
      <c r="J221" s="206"/>
      <c r="K221" s="206"/>
      <c r="L221" s="211"/>
      <c r="M221" s="212"/>
      <c r="N221" s="213"/>
      <c r="O221" s="213"/>
      <c r="P221" s="213"/>
      <c r="Q221" s="213"/>
      <c r="R221" s="213"/>
      <c r="S221" s="213"/>
      <c r="T221" s="214"/>
      <c r="AT221" s="215" t="s">
        <v>184</v>
      </c>
      <c r="AU221" s="215" t="s">
        <v>85</v>
      </c>
      <c r="AV221" s="13" t="s">
        <v>83</v>
      </c>
      <c r="AW221" s="13" t="s">
        <v>34</v>
      </c>
      <c r="AX221" s="13" t="s">
        <v>76</v>
      </c>
      <c r="AY221" s="215" t="s">
        <v>175</v>
      </c>
    </row>
    <row r="222" spans="1:65" s="14" customFormat="1" ht="11.25">
      <c r="B222" s="216"/>
      <c r="C222" s="217"/>
      <c r="D222" s="207" t="s">
        <v>184</v>
      </c>
      <c r="E222" s="218" t="s">
        <v>1</v>
      </c>
      <c r="F222" s="219" t="s">
        <v>2859</v>
      </c>
      <c r="G222" s="217"/>
      <c r="H222" s="220">
        <v>0.44</v>
      </c>
      <c r="I222" s="221"/>
      <c r="J222" s="217"/>
      <c r="K222" s="217"/>
      <c r="L222" s="222"/>
      <c r="M222" s="223"/>
      <c r="N222" s="224"/>
      <c r="O222" s="224"/>
      <c r="P222" s="224"/>
      <c r="Q222" s="224"/>
      <c r="R222" s="224"/>
      <c r="S222" s="224"/>
      <c r="T222" s="225"/>
      <c r="AT222" s="226" t="s">
        <v>184</v>
      </c>
      <c r="AU222" s="226" t="s">
        <v>85</v>
      </c>
      <c r="AV222" s="14" t="s">
        <v>85</v>
      </c>
      <c r="AW222" s="14" t="s">
        <v>34</v>
      </c>
      <c r="AX222" s="14" t="s">
        <v>76</v>
      </c>
      <c r="AY222" s="226" t="s">
        <v>175</v>
      </c>
    </row>
    <row r="223" spans="1:65" s="14" customFormat="1" ht="11.25">
      <c r="B223" s="216"/>
      <c r="C223" s="217"/>
      <c r="D223" s="207" t="s">
        <v>184</v>
      </c>
      <c r="E223" s="218" t="s">
        <v>1</v>
      </c>
      <c r="F223" s="219" t="s">
        <v>2860</v>
      </c>
      <c r="G223" s="217"/>
      <c r="H223" s="220">
        <v>1.56</v>
      </c>
      <c r="I223" s="221"/>
      <c r="J223" s="217"/>
      <c r="K223" s="217"/>
      <c r="L223" s="222"/>
      <c r="M223" s="223"/>
      <c r="N223" s="224"/>
      <c r="O223" s="224"/>
      <c r="P223" s="224"/>
      <c r="Q223" s="224"/>
      <c r="R223" s="224"/>
      <c r="S223" s="224"/>
      <c r="T223" s="225"/>
      <c r="AT223" s="226" t="s">
        <v>184</v>
      </c>
      <c r="AU223" s="226" t="s">
        <v>85</v>
      </c>
      <c r="AV223" s="14" t="s">
        <v>85</v>
      </c>
      <c r="AW223" s="14" t="s">
        <v>34</v>
      </c>
      <c r="AX223" s="14" t="s">
        <v>76</v>
      </c>
      <c r="AY223" s="226" t="s">
        <v>175</v>
      </c>
    </row>
    <row r="224" spans="1:65" s="15" customFormat="1" ht="11.25">
      <c r="B224" s="232"/>
      <c r="C224" s="233"/>
      <c r="D224" s="207" t="s">
        <v>184</v>
      </c>
      <c r="E224" s="234" t="s">
        <v>1</v>
      </c>
      <c r="F224" s="235" t="s">
        <v>290</v>
      </c>
      <c r="G224" s="233"/>
      <c r="H224" s="236">
        <v>2</v>
      </c>
      <c r="I224" s="237"/>
      <c r="J224" s="233"/>
      <c r="K224" s="233"/>
      <c r="L224" s="238"/>
      <c r="M224" s="239"/>
      <c r="N224" s="240"/>
      <c r="O224" s="240"/>
      <c r="P224" s="240"/>
      <c r="Q224" s="240"/>
      <c r="R224" s="240"/>
      <c r="S224" s="240"/>
      <c r="T224" s="241"/>
      <c r="AT224" s="242" t="s">
        <v>184</v>
      </c>
      <c r="AU224" s="242" t="s">
        <v>85</v>
      </c>
      <c r="AV224" s="15" t="s">
        <v>176</v>
      </c>
      <c r="AW224" s="15" t="s">
        <v>34</v>
      </c>
      <c r="AX224" s="15" t="s">
        <v>76</v>
      </c>
      <c r="AY224" s="242" t="s">
        <v>175</v>
      </c>
    </row>
    <row r="225" spans="1:65" s="16" customFormat="1" ht="11.25">
      <c r="B225" s="243"/>
      <c r="C225" s="244"/>
      <c r="D225" s="207" t="s">
        <v>184</v>
      </c>
      <c r="E225" s="245" t="s">
        <v>1</v>
      </c>
      <c r="F225" s="246" t="s">
        <v>291</v>
      </c>
      <c r="G225" s="244"/>
      <c r="H225" s="247">
        <v>2</v>
      </c>
      <c r="I225" s="248"/>
      <c r="J225" s="244"/>
      <c r="K225" s="244"/>
      <c r="L225" s="249"/>
      <c r="M225" s="250"/>
      <c r="N225" s="251"/>
      <c r="O225" s="251"/>
      <c r="P225" s="251"/>
      <c r="Q225" s="251"/>
      <c r="R225" s="251"/>
      <c r="S225" s="251"/>
      <c r="T225" s="252"/>
      <c r="AT225" s="253" t="s">
        <v>184</v>
      </c>
      <c r="AU225" s="253" t="s">
        <v>85</v>
      </c>
      <c r="AV225" s="16" t="s">
        <v>182</v>
      </c>
      <c r="AW225" s="16" t="s">
        <v>34</v>
      </c>
      <c r="AX225" s="16" t="s">
        <v>83</v>
      </c>
      <c r="AY225" s="253" t="s">
        <v>175</v>
      </c>
    </row>
    <row r="226" spans="1:65" s="2" customFormat="1" ht="37.9" customHeight="1">
      <c r="A226" s="35"/>
      <c r="B226" s="36"/>
      <c r="C226" s="192" t="s">
        <v>706</v>
      </c>
      <c r="D226" s="192" t="s">
        <v>178</v>
      </c>
      <c r="E226" s="193" t="s">
        <v>2861</v>
      </c>
      <c r="F226" s="194" t="s">
        <v>2862</v>
      </c>
      <c r="G226" s="195" t="s">
        <v>203</v>
      </c>
      <c r="H226" s="196">
        <v>8</v>
      </c>
      <c r="I226" s="197"/>
      <c r="J226" s="198">
        <f>ROUND(I226*H226,2)</f>
        <v>0</v>
      </c>
      <c r="K226" s="194" t="s">
        <v>224</v>
      </c>
      <c r="L226" s="40"/>
      <c r="M226" s="199" t="s">
        <v>1</v>
      </c>
      <c r="N226" s="200" t="s">
        <v>41</v>
      </c>
      <c r="O226" s="72"/>
      <c r="P226" s="201">
        <f>O226*H226</f>
        <v>0</v>
      </c>
      <c r="Q226" s="201">
        <v>0</v>
      </c>
      <c r="R226" s="201">
        <f>Q226*H226</f>
        <v>0</v>
      </c>
      <c r="S226" s="201">
        <v>0</v>
      </c>
      <c r="T226" s="202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03" t="s">
        <v>182</v>
      </c>
      <c r="AT226" s="203" t="s">
        <v>178</v>
      </c>
      <c r="AU226" s="203" t="s">
        <v>85</v>
      </c>
      <c r="AY226" s="18" t="s">
        <v>175</v>
      </c>
      <c r="BE226" s="204">
        <f>IF(N226="základní",J226,0)</f>
        <v>0</v>
      </c>
      <c r="BF226" s="204">
        <f>IF(N226="snížená",J226,0)</f>
        <v>0</v>
      </c>
      <c r="BG226" s="204">
        <f>IF(N226="zákl. přenesená",J226,0)</f>
        <v>0</v>
      </c>
      <c r="BH226" s="204">
        <f>IF(N226="sníž. přenesená",J226,0)</f>
        <v>0</v>
      </c>
      <c r="BI226" s="204">
        <f>IF(N226="nulová",J226,0)</f>
        <v>0</v>
      </c>
      <c r="BJ226" s="18" t="s">
        <v>83</v>
      </c>
      <c r="BK226" s="204">
        <f>ROUND(I226*H226,2)</f>
        <v>0</v>
      </c>
      <c r="BL226" s="18" t="s">
        <v>182</v>
      </c>
      <c r="BM226" s="203" t="s">
        <v>2863</v>
      </c>
    </row>
    <row r="227" spans="1:65" s="2" customFormat="1" ht="11.25">
      <c r="A227" s="35"/>
      <c r="B227" s="36"/>
      <c r="C227" s="37"/>
      <c r="D227" s="227" t="s">
        <v>193</v>
      </c>
      <c r="E227" s="37"/>
      <c r="F227" s="228" t="s">
        <v>2864</v>
      </c>
      <c r="G227" s="37"/>
      <c r="H227" s="37"/>
      <c r="I227" s="229"/>
      <c r="J227" s="37"/>
      <c r="K227" s="37"/>
      <c r="L227" s="40"/>
      <c r="M227" s="230"/>
      <c r="N227" s="231"/>
      <c r="O227" s="72"/>
      <c r="P227" s="72"/>
      <c r="Q227" s="72"/>
      <c r="R227" s="72"/>
      <c r="S227" s="72"/>
      <c r="T227" s="73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T227" s="18" t="s">
        <v>193</v>
      </c>
      <c r="AU227" s="18" t="s">
        <v>85</v>
      </c>
    </row>
    <row r="228" spans="1:65" s="14" customFormat="1" ht="11.25">
      <c r="B228" s="216"/>
      <c r="C228" s="217"/>
      <c r="D228" s="207" t="s">
        <v>184</v>
      </c>
      <c r="E228" s="217"/>
      <c r="F228" s="219" t="s">
        <v>2865</v>
      </c>
      <c r="G228" s="217"/>
      <c r="H228" s="220">
        <v>8</v>
      </c>
      <c r="I228" s="221"/>
      <c r="J228" s="217"/>
      <c r="K228" s="217"/>
      <c r="L228" s="222"/>
      <c r="M228" s="223"/>
      <c r="N228" s="224"/>
      <c r="O228" s="224"/>
      <c r="P228" s="224"/>
      <c r="Q228" s="224"/>
      <c r="R228" s="224"/>
      <c r="S228" s="224"/>
      <c r="T228" s="225"/>
      <c r="AT228" s="226" t="s">
        <v>184</v>
      </c>
      <c r="AU228" s="226" t="s">
        <v>85</v>
      </c>
      <c r="AV228" s="14" t="s">
        <v>85</v>
      </c>
      <c r="AW228" s="14" t="s">
        <v>4</v>
      </c>
      <c r="AX228" s="14" t="s">
        <v>83</v>
      </c>
      <c r="AY228" s="226" t="s">
        <v>175</v>
      </c>
    </row>
    <row r="229" spans="1:65" s="2" customFormat="1" ht="37.9" customHeight="1">
      <c r="A229" s="35"/>
      <c r="B229" s="36"/>
      <c r="C229" s="192" t="s">
        <v>711</v>
      </c>
      <c r="D229" s="192" t="s">
        <v>178</v>
      </c>
      <c r="E229" s="193" t="s">
        <v>2866</v>
      </c>
      <c r="F229" s="194" t="s">
        <v>2867</v>
      </c>
      <c r="G229" s="195" t="s">
        <v>203</v>
      </c>
      <c r="H229" s="196">
        <v>2</v>
      </c>
      <c r="I229" s="197"/>
      <c r="J229" s="198">
        <f>ROUND(I229*H229,2)</f>
        <v>0</v>
      </c>
      <c r="K229" s="194" t="s">
        <v>224</v>
      </c>
      <c r="L229" s="40"/>
      <c r="M229" s="199" t="s">
        <v>1</v>
      </c>
      <c r="N229" s="200" t="s">
        <v>41</v>
      </c>
      <c r="O229" s="72"/>
      <c r="P229" s="201">
        <f>O229*H229</f>
        <v>0</v>
      </c>
      <c r="Q229" s="201">
        <v>0</v>
      </c>
      <c r="R229" s="201">
        <f>Q229*H229</f>
        <v>0</v>
      </c>
      <c r="S229" s="201">
        <v>0</v>
      </c>
      <c r="T229" s="20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03" t="s">
        <v>182</v>
      </c>
      <c r="AT229" s="203" t="s">
        <v>178</v>
      </c>
      <c r="AU229" s="203" t="s">
        <v>85</v>
      </c>
      <c r="AY229" s="18" t="s">
        <v>175</v>
      </c>
      <c r="BE229" s="204">
        <f>IF(N229="základní",J229,0)</f>
        <v>0</v>
      </c>
      <c r="BF229" s="204">
        <f>IF(N229="snížená",J229,0)</f>
        <v>0</v>
      </c>
      <c r="BG229" s="204">
        <f>IF(N229="zákl. přenesená",J229,0)</f>
        <v>0</v>
      </c>
      <c r="BH229" s="204">
        <f>IF(N229="sníž. přenesená",J229,0)</f>
        <v>0</v>
      </c>
      <c r="BI229" s="204">
        <f>IF(N229="nulová",J229,0)</f>
        <v>0</v>
      </c>
      <c r="BJ229" s="18" t="s">
        <v>83</v>
      </c>
      <c r="BK229" s="204">
        <f>ROUND(I229*H229,2)</f>
        <v>0</v>
      </c>
      <c r="BL229" s="18" t="s">
        <v>182</v>
      </c>
      <c r="BM229" s="203" t="s">
        <v>2868</v>
      </c>
    </row>
    <row r="230" spans="1:65" s="2" customFormat="1" ht="11.25">
      <c r="A230" s="35"/>
      <c r="B230" s="36"/>
      <c r="C230" s="37"/>
      <c r="D230" s="227" t="s">
        <v>193</v>
      </c>
      <c r="E230" s="37"/>
      <c r="F230" s="228" t="s">
        <v>2869</v>
      </c>
      <c r="G230" s="37"/>
      <c r="H230" s="37"/>
      <c r="I230" s="229"/>
      <c r="J230" s="37"/>
      <c r="K230" s="37"/>
      <c r="L230" s="40"/>
      <c r="M230" s="230"/>
      <c r="N230" s="231"/>
      <c r="O230" s="72"/>
      <c r="P230" s="72"/>
      <c r="Q230" s="72"/>
      <c r="R230" s="72"/>
      <c r="S230" s="72"/>
      <c r="T230" s="73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T230" s="18" t="s">
        <v>193</v>
      </c>
      <c r="AU230" s="18" t="s">
        <v>85</v>
      </c>
    </row>
    <row r="231" spans="1:65" s="13" customFormat="1" ht="11.25">
      <c r="B231" s="205"/>
      <c r="C231" s="206"/>
      <c r="D231" s="207" t="s">
        <v>184</v>
      </c>
      <c r="E231" s="208" t="s">
        <v>1</v>
      </c>
      <c r="F231" s="209" t="s">
        <v>2870</v>
      </c>
      <c r="G231" s="206"/>
      <c r="H231" s="208" t="s">
        <v>1</v>
      </c>
      <c r="I231" s="210"/>
      <c r="J231" s="206"/>
      <c r="K231" s="206"/>
      <c r="L231" s="211"/>
      <c r="M231" s="212"/>
      <c r="N231" s="213"/>
      <c r="O231" s="213"/>
      <c r="P231" s="213"/>
      <c r="Q231" s="213"/>
      <c r="R231" s="213"/>
      <c r="S231" s="213"/>
      <c r="T231" s="214"/>
      <c r="AT231" s="215" t="s">
        <v>184</v>
      </c>
      <c r="AU231" s="215" t="s">
        <v>85</v>
      </c>
      <c r="AV231" s="13" t="s">
        <v>83</v>
      </c>
      <c r="AW231" s="13" t="s">
        <v>34</v>
      </c>
      <c r="AX231" s="13" t="s">
        <v>76</v>
      </c>
      <c r="AY231" s="215" t="s">
        <v>175</v>
      </c>
    </row>
    <row r="232" spans="1:65" s="13" customFormat="1" ht="11.25">
      <c r="B232" s="205"/>
      <c r="C232" s="206"/>
      <c r="D232" s="207" t="s">
        <v>184</v>
      </c>
      <c r="E232" s="208" t="s">
        <v>1</v>
      </c>
      <c r="F232" s="209" t="s">
        <v>2871</v>
      </c>
      <c r="G232" s="206"/>
      <c r="H232" s="208" t="s">
        <v>1</v>
      </c>
      <c r="I232" s="210"/>
      <c r="J232" s="206"/>
      <c r="K232" s="206"/>
      <c r="L232" s="211"/>
      <c r="M232" s="212"/>
      <c r="N232" s="213"/>
      <c r="O232" s="213"/>
      <c r="P232" s="213"/>
      <c r="Q232" s="213"/>
      <c r="R232" s="213"/>
      <c r="S232" s="213"/>
      <c r="T232" s="214"/>
      <c r="AT232" s="215" t="s">
        <v>184</v>
      </c>
      <c r="AU232" s="215" t="s">
        <v>85</v>
      </c>
      <c r="AV232" s="13" t="s">
        <v>83</v>
      </c>
      <c r="AW232" s="13" t="s">
        <v>34</v>
      </c>
      <c r="AX232" s="13" t="s">
        <v>76</v>
      </c>
      <c r="AY232" s="215" t="s">
        <v>175</v>
      </c>
    </row>
    <row r="233" spans="1:65" s="14" customFormat="1" ht="11.25">
      <c r="B233" s="216"/>
      <c r="C233" s="217"/>
      <c r="D233" s="207" t="s">
        <v>184</v>
      </c>
      <c r="E233" s="218" t="s">
        <v>1</v>
      </c>
      <c r="F233" s="219" t="s">
        <v>2872</v>
      </c>
      <c r="G233" s="217"/>
      <c r="H233" s="220">
        <v>2</v>
      </c>
      <c r="I233" s="221"/>
      <c r="J233" s="217"/>
      <c r="K233" s="217"/>
      <c r="L233" s="222"/>
      <c r="M233" s="223"/>
      <c r="N233" s="224"/>
      <c r="O233" s="224"/>
      <c r="P233" s="224"/>
      <c r="Q233" s="224"/>
      <c r="R233" s="224"/>
      <c r="S233" s="224"/>
      <c r="T233" s="225"/>
      <c r="AT233" s="226" t="s">
        <v>184</v>
      </c>
      <c r="AU233" s="226" t="s">
        <v>85</v>
      </c>
      <c r="AV233" s="14" t="s">
        <v>85</v>
      </c>
      <c r="AW233" s="14" t="s">
        <v>34</v>
      </c>
      <c r="AX233" s="14" t="s">
        <v>76</v>
      </c>
      <c r="AY233" s="226" t="s">
        <v>175</v>
      </c>
    </row>
    <row r="234" spans="1:65" s="16" customFormat="1" ht="11.25">
      <c r="B234" s="243"/>
      <c r="C234" s="244"/>
      <c r="D234" s="207" t="s">
        <v>184</v>
      </c>
      <c r="E234" s="245" t="s">
        <v>1</v>
      </c>
      <c r="F234" s="246" t="s">
        <v>291</v>
      </c>
      <c r="G234" s="244"/>
      <c r="H234" s="247">
        <v>2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AT234" s="253" t="s">
        <v>184</v>
      </c>
      <c r="AU234" s="253" t="s">
        <v>85</v>
      </c>
      <c r="AV234" s="16" t="s">
        <v>182</v>
      </c>
      <c r="AW234" s="16" t="s">
        <v>34</v>
      </c>
      <c r="AX234" s="16" t="s">
        <v>83</v>
      </c>
      <c r="AY234" s="253" t="s">
        <v>175</v>
      </c>
    </row>
    <row r="235" spans="1:65" s="2" customFormat="1" ht="37.9" customHeight="1">
      <c r="A235" s="35"/>
      <c r="B235" s="36"/>
      <c r="C235" s="192" t="s">
        <v>718</v>
      </c>
      <c r="D235" s="192" t="s">
        <v>178</v>
      </c>
      <c r="E235" s="193" t="s">
        <v>2873</v>
      </c>
      <c r="F235" s="194" t="s">
        <v>2874</v>
      </c>
      <c r="G235" s="195" t="s">
        <v>203</v>
      </c>
      <c r="H235" s="196">
        <v>30</v>
      </c>
      <c r="I235" s="197"/>
      <c r="J235" s="198">
        <f>ROUND(I235*H235,2)</f>
        <v>0</v>
      </c>
      <c r="K235" s="194" t="s">
        <v>224</v>
      </c>
      <c r="L235" s="40"/>
      <c r="M235" s="199" t="s">
        <v>1</v>
      </c>
      <c r="N235" s="200" t="s">
        <v>41</v>
      </c>
      <c r="O235" s="72"/>
      <c r="P235" s="201">
        <f>O235*H235</f>
        <v>0</v>
      </c>
      <c r="Q235" s="201">
        <v>0</v>
      </c>
      <c r="R235" s="201">
        <f>Q235*H235</f>
        <v>0</v>
      </c>
      <c r="S235" s="201">
        <v>0</v>
      </c>
      <c r="T235" s="20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03" t="s">
        <v>182</v>
      </c>
      <c r="AT235" s="203" t="s">
        <v>178</v>
      </c>
      <c r="AU235" s="203" t="s">
        <v>85</v>
      </c>
      <c r="AY235" s="18" t="s">
        <v>175</v>
      </c>
      <c r="BE235" s="204">
        <f>IF(N235="základní",J235,0)</f>
        <v>0</v>
      </c>
      <c r="BF235" s="204">
        <f>IF(N235="snížená",J235,0)</f>
        <v>0</v>
      </c>
      <c r="BG235" s="204">
        <f>IF(N235="zákl. přenesená",J235,0)</f>
        <v>0</v>
      </c>
      <c r="BH235" s="204">
        <f>IF(N235="sníž. přenesená",J235,0)</f>
        <v>0</v>
      </c>
      <c r="BI235" s="204">
        <f>IF(N235="nulová",J235,0)</f>
        <v>0</v>
      </c>
      <c r="BJ235" s="18" t="s">
        <v>83</v>
      </c>
      <c r="BK235" s="204">
        <f>ROUND(I235*H235,2)</f>
        <v>0</v>
      </c>
      <c r="BL235" s="18" t="s">
        <v>182</v>
      </c>
      <c r="BM235" s="203" t="s">
        <v>2875</v>
      </c>
    </row>
    <row r="236" spans="1:65" s="2" customFormat="1" ht="11.25">
      <c r="A236" s="35"/>
      <c r="B236" s="36"/>
      <c r="C236" s="37"/>
      <c r="D236" s="227" t="s">
        <v>193</v>
      </c>
      <c r="E236" s="37"/>
      <c r="F236" s="228" t="s">
        <v>2876</v>
      </c>
      <c r="G236" s="37"/>
      <c r="H236" s="37"/>
      <c r="I236" s="229"/>
      <c r="J236" s="37"/>
      <c r="K236" s="37"/>
      <c r="L236" s="40"/>
      <c r="M236" s="230"/>
      <c r="N236" s="231"/>
      <c r="O236" s="72"/>
      <c r="P236" s="72"/>
      <c r="Q236" s="72"/>
      <c r="R236" s="72"/>
      <c r="S236" s="72"/>
      <c r="T236" s="73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T236" s="18" t="s">
        <v>193</v>
      </c>
      <c r="AU236" s="18" t="s">
        <v>85</v>
      </c>
    </row>
    <row r="237" spans="1:65" s="14" customFormat="1" ht="11.25">
      <c r="B237" s="216"/>
      <c r="C237" s="217"/>
      <c r="D237" s="207" t="s">
        <v>184</v>
      </c>
      <c r="E237" s="217"/>
      <c r="F237" s="219" t="s">
        <v>2877</v>
      </c>
      <c r="G237" s="217"/>
      <c r="H237" s="220">
        <v>30</v>
      </c>
      <c r="I237" s="221"/>
      <c r="J237" s="217"/>
      <c r="K237" s="217"/>
      <c r="L237" s="222"/>
      <c r="M237" s="223"/>
      <c r="N237" s="224"/>
      <c r="O237" s="224"/>
      <c r="P237" s="224"/>
      <c r="Q237" s="224"/>
      <c r="R237" s="224"/>
      <c r="S237" s="224"/>
      <c r="T237" s="225"/>
      <c r="AT237" s="226" t="s">
        <v>184</v>
      </c>
      <c r="AU237" s="226" t="s">
        <v>85</v>
      </c>
      <c r="AV237" s="14" t="s">
        <v>85</v>
      </c>
      <c r="AW237" s="14" t="s">
        <v>4</v>
      </c>
      <c r="AX237" s="14" t="s">
        <v>83</v>
      </c>
      <c r="AY237" s="226" t="s">
        <v>175</v>
      </c>
    </row>
    <row r="238" spans="1:65" s="2" customFormat="1" ht="24.2" customHeight="1">
      <c r="A238" s="35"/>
      <c r="B238" s="36"/>
      <c r="C238" s="192" t="s">
        <v>725</v>
      </c>
      <c r="D238" s="192" t="s">
        <v>178</v>
      </c>
      <c r="E238" s="193" t="s">
        <v>2878</v>
      </c>
      <c r="F238" s="194" t="s">
        <v>2879</v>
      </c>
      <c r="G238" s="195" t="s">
        <v>203</v>
      </c>
      <c r="H238" s="196">
        <v>2</v>
      </c>
      <c r="I238" s="197"/>
      <c r="J238" s="198">
        <f>ROUND(I238*H238,2)</f>
        <v>0</v>
      </c>
      <c r="K238" s="194" t="s">
        <v>224</v>
      </c>
      <c r="L238" s="40"/>
      <c r="M238" s="199" t="s">
        <v>1</v>
      </c>
      <c r="N238" s="200" t="s">
        <v>41</v>
      </c>
      <c r="O238" s="72"/>
      <c r="P238" s="201">
        <f>O238*H238</f>
        <v>0</v>
      </c>
      <c r="Q238" s="201">
        <v>0</v>
      </c>
      <c r="R238" s="201">
        <f>Q238*H238</f>
        <v>0</v>
      </c>
      <c r="S238" s="201">
        <v>0</v>
      </c>
      <c r="T238" s="202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03" t="s">
        <v>182</v>
      </c>
      <c r="AT238" s="203" t="s">
        <v>178</v>
      </c>
      <c r="AU238" s="203" t="s">
        <v>85</v>
      </c>
      <c r="AY238" s="18" t="s">
        <v>175</v>
      </c>
      <c r="BE238" s="204">
        <f>IF(N238="základní",J238,0)</f>
        <v>0</v>
      </c>
      <c r="BF238" s="204">
        <f>IF(N238="snížená",J238,0)</f>
        <v>0</v>
      </c>
      <c r="BG238" s="204">
        <f>IF(N238="zákl. přenesená",J238,0)</f>
        <v>0</v>
      </c>
      <c r="BH238" s="204">
        <f>IF(N238="sníž. přenesená",J238,0)</f>
        <v>0</v>
      </c>
      <c r="BI238" s="204">
        <f>IF(N238="nulová",J238,0)</f>
        <v>0</v>
      </c>
      <c r="BJ238" s="18" t="s">
        <v>83</v>
      </c>
      <c r="BK238" s="204">
        <f>ROUND(I238*H238,2)</f>
        <v>0</v>
      </c>
      <c r="BL238" s="18" t="s">
        <v>182</v>
      </c>
      <c r="BM238" s="203" t="s">
        <v>2880</v>
      </c>
    </row>
    <row r="239" spans="1:65" s="2" customFormat="1" ht="11.25">
      <c r="A239" s="35"/>
      <c r="B239" s="36"/>
      <c r="C239" s="37"/>
      <c r="D239" s="227" t="s">
        <v>193</v>
      </c>
      <c r="E239" s="37"/>
      <c r="F239" s="228" t="s">
        <v>2881</v>
      </c>
      <c r="G239" s="37"/>
      <c r="H239" s="37"/>
      <c r="I239" s="229"/>
      <c r="J239" s="37"/>
      <c r="K239" s="37"/>
      <c r="L239" s="40"/>
      <c r="M239" s="230"/>
      <c r="N239" s="231"/>
      <c r="O239" s="72"/>
      <c r="P239" s="72"/>
      <c r="Q239" s="72"/>
      <c r="R239" s="72"/>
      <c r="S239" s="72"/>
      <c r="T239" s="73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T239" s="18" t="s">
        <v>193</v>
      </c>
      <c r="AU239" s="18" t="s">
        <v>85</v>
      </c>
    </row>
    <row r="240" spans="1:65" s="13" customFormat="1" ht="11.25">
      <c r="B240" s="205"/>
      <c r="C240" s="206"/>
      <c r="D240" s="207" t="s">
        <v>184</v>
      </c>
      <c r="E240" s="208" t="s">
        <v>1</v>
      </c>
      <c r="F240" s="209" t="s">
        <v>2871</v>
      </c>
      <c r="G240" s="206"/>
      <c r="H240" s="208" t="s">
        <v>1</v>
      </c>
      <c r="I240" s="210"/>
      <c r="J240" s="206"/>
      <c r="K240" s="206"/>
      <c r="L240" s="211"/>
      <c r="M240" s="212"/>
      <c r="N240" s="213"/>
      <c r="O240" s="213"/>
      <c r="P240" s="213"/>
      <c r="Q240" s="213"/>
      <c r="R240" s="213"/>
      <c r="S240" s="213"/>
      <c r="T240" s="214"/>
      <c r="AT240" s="215" t="s">
        <v>184</v>
      </c>
      <c r="AU240" s="215" t="s">
        <v>85</v>
      </c>
      <c r="AV240" s="13" t="s">
        <v>83</v>
      </c>
      <c r="AW240" s="13" t="s">
        <v>34</v>
      </c>
      <c r="AX240" s="13" t="s">
        <v>76</v>
      </c>
      <c r="AY240" s="215" t="s">
        <v>175</v>
      </c>
    </row>
    <row r="241" spans="1:65" s="14" customFormat="1" ht="11.25">
      <c r="B241" s="216"/>
      <c r="C241" s="217"/>
      <c r="D241" s="207" t="s">
        <v>184</v>
      </c>
      <c r="E241" s="218" t="s">
        <v>1</v>
      </c>
      <c r="F241" s="219" t="s">
        <v>2872</v>
      </c>
      <c r="G241" s="217"/>
      <c r="H241" s="220">
        <v>2</v>
      </c>
      <c r="I241" s="221"/>
      <c r="J241" s="217"/>
      <c r="K241" s="217"/>
      <c r="L241" s="222"/>
      <c r="M241" s="223"/>
      <c r="N241" s="224"/>
      <c r="O241" s="224"/>
      <c r="P241" s="224"/>
      <c r="Q241" s="224"/>
      <c r="R241" s="224"/>
      <c r="S241" s="224"/>
      <c r="T241" s="225"/>
      <c r="AT241" s="226" t="s">
        <v>184</v>
      </c>
      <c r="AU241" s="226" t="s">
        <v>85</v>
      </c>
      <c r="AV241" s="14" t="s">
        <v>85</v>
      </c>
      <c r="AW241" s="14" t="s">
        <v>34</v>
      </c>
      <c r="AX241" s="14" t="s">
        <v>76</v>
      </c>
      <c r="AY241" s="226" t="s">
        <v>175</v>
      </c>
    </row>
    <row r="242" spans="1:65" s="16" customFormat="1" ht="11.25">
      <c r="B242" s="243"/>
      <c r="C242" s="244"/>
      <c r="D242" s="207" t="s">
        <v>184</v>
      </c>
      <c r="E242" s="245" t="s">
        <v>1</v>
      </c>
      <c r="F242" s="246" t="s">
        <v>291</v>
      </c>
      <c r="G242" s="244"/>
      <c r="H242" s="247">
        <v>2</v>
      </c>
      <c r="I242" s="248"/>
      <c r="J242" s="244"/>
      <c r="K242" s="244"/>
      <c r="L242" s="249"/>
      <c r="M242" s="250"/>
      <c r="N242" s="251"/>
      <c r="O242" s="251"/>
      <c r="P242" s="251"/>
      <c r="Q242" s="251"/>
      <c r="R242" s="251"/>
      <c r="S242" s="251"/>
      <c r="T242" s="252"/>
      <c r="AT242" s="253" t="s">
        <v>184</v>
      </c>
      <c r="AU242" s="253" t="s">
        <v>85</v>
      </c>
      <c r="AV242" s="16" t="s">
        <v>182</v>
      </c>
      <c r="AW242" s="16" t="s">
        <v>34</v>
      </c>
      <c r="AX242" s="16" t="s">
        <v>83</v>
      </c>
      <c r="AY242" s="253" t="s">
        <v>175</v>
      </c>
    </row>
    <row r="243" spans="1:65" s="12" customFormat="1" ht="22.9" customHeight="1">
      <c r="B243" s="176"/>
      <c r="C243" s="177"/>
      <c r="D243" s="178" t="s">
        <v>75</v>
      </c>
      <c r="E243" s="190" t="s">
        <v>314</v>
      </c>
      <c r="F243" s="190" t="s">
        <v>2882</v>
      </c>
      <c r="G243" s="177"/>
      <c r="H243" s="177"/>
      <c r="I243" s="180"/>
      <c r="J243" s="191">
        <f>BK243</f>
        <v>0</v>
      </c>
      <c r="K243" s="177"/>
      <c r="L243" s="182"/>
      <c r="M243" s="183"/>
      <c r="N243" s="184"/>
      <c r="O243" s="184"/>
      <c r="P243" s="185">
        <f>SUM(P244:P274)</f>
        <v>0</v>
      </c>
      <c r="Q243" s="184"/>
      <c r="R243" s="185">
        <f>SUM(R244:R274)</f>
        <v>3.12</v>
      </c>
      <c r="S243" s="184"/>
      <c r="T243" s="186">
        <f>SUM(T244:T274)</f>
        <v>0</v>
      </c>
      <c r="AR243" s="187" t="s">
        <v>83</v>
      </c>
      <c r="AT243" s="188" t="s">
        <v>75</v>
      </c>
      <c r="AU243" s="188" t="s">
        <v>83</v>
      </c>
      <c r="AY243" s="187" t="s">
        <v>175</v>
      </c>
      <c r="BK243" s="189">
        <f>SUM(BK244:BK274)</f>
        <v>0</v>
      </c>
    </row>
    <row r="244" spans="1:65" s="2" customFormat="1" ht="33" customHeight="1">
      <c r="A244" s="35"/>
      <c r="B244" s="36"/>
      <c r="C244" s="192" t="s">
        <v>731</v>
      </c>
      <c r="D244" s="192" t="s">
        <v>178</v>
      </c>
      <c r="E244" s="193" t="s">
        <v>2883</v>
      </c>
      <c r="F244" s="194" t="s">
        <v>2884</v>
      </c>
      <c r="G244" s="195" t="s">
        <v>233</v>
      </c>
      <c r="H244" s="196">
        <v>4</v>
      </c>
      <c r="I244" s="197"/>
      <c r="J244" s="198">
        <f>ROUND(I244*H244,2)</f>
        <v>0</v>
      </c>
      <c r="K244" s="194" t="s">
        <v>224</v>
      </c>
      <c r="L244" s="40"/>
      <c r="M244" s="199" t="s">
        <v>1</v>
      </c>
      <c r="N244" s="200" t="s">
        <v>41</v>
      </c>
      <c r="O244" s="72"/>
      <c r="P244" s="201">
        <f>O244*H244</f>
        <v>0</v>
      </c>
      <c r="Q244" s="201">
        <v>0</v>
      </c>
      <c r="R244" s="201">
        <f>Q244*H244</f>
        <v>0</v>
      </c>
      <c r="S244" s="201">
        <v>0</v>
      </c>
      <c r="T244" s="202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03" t="s">
        <v>182</v>
      </c>
      <c r="AT244" s="203" t="s">
        <v>178</v>
      </c>
      <c r="AU244" s="203" t="s">
        <v>85</v>
      </c>
      <c r="AY244" s="18" t="s">
        <v>175</v>
      </c>
      <c r="BE244" s="204">
        <f>IF(N244="základní",J244,0)</f>
        <v>0</v>
      </c>
      <c r="BF244" s="204">
        <f>IF(N244="snížená",J244,0)</f>
        <v>0</v>
      </c>
      <c r="BG244" s="204">
        <f>IF(N244="zákl. přenesená",J244,0)</f>
        <v>0</v>
      </c>
      <c r="BH244" s="204">
        <f>IF(N244="sníž. přenesená",J244,0)</f>
        <v>0</v>
      </c>
      <c r="BI244" s="204">
        <f>IF(N244="nulová",J244,0)</f>
        <v>0</v>
      </c>
      <c r="BJ244" s="18" t="s">
        <v>83</v>
      </c>
      <c r="BK244" s="204">
        <f>ROUND(I244*H244,2)</f>
        <v>0</v>
      </c>
      <c r="BL244" s="18" t="s">
        <v>182</v>
      </c>
      <c r="BM244" s="203" t="s">
        <v>2885</v>
      </c>
    </row>
    <row r="245" spans="1:65" s="2" customFormat="1" ht="11.25">
      <c r="A245" s="35"/>
      <c r="B245" s="36"/>
      <c r="C245" s="37"/>
      <c r="D245" s="227" t="s">
        <v>193</v>
      </c>
      <c r="E245" s="37"/>
      <c r="F245" s="228" t="s">
        <v>2886</v>
      </c>
      <c r="G245" s="37"/>
      <c r="H245" s="37"/>
      <c r="I245" s="229"/>
      <c r="J245" s="37"/>
      <c r="K245" s="37"/>
      <c r="L245" s="40"/>
      <c r="M245" s="230"/>
      <c r="N245" s="231"/>
      <c r="O245" s="72"/>
      <c r="P245" s="72"/>
      <c r="Q245" s="72"/>
      <c r="R245" s="72"/>
      <c r="S245" s="72"/>
      <c r="T245" s="73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T245" s="18" t="s">
        <v>193</v>
      </c>
      <c r="AU245" s="18" t="s">
        <v>85</v>
      </c>
    </row>
    <row r="246" spans="1:65" s="13" customFormat="1" ht="11.25">
      <c r="B246" s="205"/>
      <c r="C246" s="206"/>
      <c r="D246" s="207" t="s">
        <v>184</v>
      </c>
      <c r="E246" s="208" t="s">
        <v>1</v>
      </c>
      <c r="F246" s="209" t="s">
        <v>2871</v>
      </c>
      <c r="G246" s="206"/>
      <c r="H246" s="208" t="s">
        <v>1</v>
      </c>
      <c r="I246" s="210"/>
      <c r="J246" s="206"/>
      <c r="K246" s="206"/>
      <c r="L246" s="211"/>
      <c r="M246" s="212"/>
      <c r="N246" s="213"/>
      <c r="O246" s="213"/>
      <c r="P246" s="213"/>
      <c r="Q246" s="213"/>
      <c r="R246" s="213"/>
      <c r="S246" s="213"/>
      <c r="T246" s="214"/>
      <c r="AT246" s="215" t="s">
        <v>184</v>
      </c>
      <c r="AU246" s="215" t="s">
        <v>85</v>
      </c>
      <c r="AV246" s="13" t="s">
        <v>83</v>
      </c>
      <c r="AW246" s="13" t="s">
        <v>34</v>
      </c>
      <c r="AX246" s="13" t="s">
        <v>76</v>
      </c>
      <c r="AY246" s="215" t="s">
        <v>175</v>
      </c>
    </row>
    <row r="247" spans="1:65" s="14" customFormat="1" ht="11.25">
      <c r="B247" s="216"/>
      <c r="C247" s="217"/>
      <c r="D247" s="207" t="s">
        <v>184</v>
      </c>
      <c r="E247" s="218" t="s">
        <v>1</v>
      </c>
      <c r="F247" s="219" t="s">
        <v>2872</v>
      </c>
      <c r="G247" s="217"/>
      <c r="H247" s="220">
        <v>2</v>
      </c>
      <c r="I247" s="221"/>
      <c r="J247" s="217"/>
      <c r="K247" s="217"/>
      <c r="L247" s="222"/>
      <c r="M247" s="223"/>
      <c r="N247" s="224"/>
      <c r="O247" s="224"/>
      <c r="P247" s="224"/>
      <c r="Q247" s="224"/>
      <c r="R247" s="224"/>
      <c r="S247" s="224"/>
      <c r="T247" s="225"/>
      <c r="AT247" s="226" t="s">
        <v>184</v>
      </c>
      <c r="AU247" s="226" t="s">
        <v>85</v>
      </c>
      <c r="AV247" s="14" t="s">
        <v>85</v>
      </c>
      <c r="AW247" s="14" t="s">
        <v>34</v>
      </c>
      <c r="AX247" s="14" t="s">
        <v>76</v>
      </c>
      <c r="AY247" s="226" t="s">
        <v>175</v>
      </c>
    </row>
    <row r="248" spans="1:65" s="16" customFormat="1" ht="11.25">
      <c r="B248" s="243"/>
      <c r="C248" s="244"/>
      <c r="D248" s="207" t="s">
        <v>184</v>
      </c>
      <c r="E248" s="245" t="s">
        <v>1</v>
      </c>
      <c r="F248" s="246" t="s">
        <v>291</v>
      </c>
      <c r="G248" s="244"/>
      <c r="H248" s="247">
        <v>2</v>
      </c>
      <c r="I248" s="248"/>
      <c r="J248" s="244"/>
      <c r="K248" s="244"/>
      <c r="L248" s="249"/>
      <c r="M248" s="250"/>
      <c r="N248" s="251"/>
      <c r="O248" s="251"/>
      <c r="P248" s="251"/>
      <c r="Q248" s="251"/>
      <c r="R248" s="251"/>
      <c r="S248" s="251"/>
      <c r="T248" s="252"/>
      <c r="AT248" s="253" t="s">
        <v>184</v>
      </c>
      <c r="AU248" s="253" t="s">
        <v>85</v>
      </c>
      <c r="AV248" s="16" t="s">
        <v>182</v>
      </c>
      <c r="AW248" s="16" t="s">
        <v>34</v>
      </c>
      <c r="AX248" s="16" t="s">
        <v>83</v>
      </c>
      <c r="AY248" s="253" t="s">
        <v>175</v>
      </c>
    </row>
    <row r="249" spans="1:65" s="14" customFormat="1" ht="11.25">
      <c r="B249" s="216"/>
      <c r="C249" s="217"/>
      <c r="D249" s="207" t="s">
        <v>184</v>
      </c>
      <c r="E249" s="217"/>
      <c r="F249" s="219" t="s">
        <v>2887</v>
      </c>
      <c r="G249" s="217"/>
      <c r="H249" s="220">
        <v>4</v>
      </c>
      <c r="I249" s="221"/>
      <c r="J249" s="217"/>
      <c r="K249" s="217"/>
      <c r="L249" s="222"/>
      <c r="M249" s="223"/>
      <c r="N249" s="224"/>
      <c r="O249" s="224"/>
      <c r="P249" s="224"/>
      <c r="Q249" s="224"/>
      <c r="R249" s="224"/>
      <c r="S249" s="224"/>
      <c r="T249" s="225"/>
      <c r="AT249" s="226" t="s">
        <v>184</v>
      </c>
      <c r="AU249" s="226" t="s">
        <v>85</v>
      </c>
      <c r="AV249" s="14" t="s">
        <v>85</v>
      </c>
      <c r="AW249" s="14" t="s">
        <v>4</v>
      </c>
      <c r="AX249" s="14" t="s">
        <v>83</v>
      </c>
      <c r="AY249" s="226" t="s">
        <v>175</v>
      </c>
    </row>
    <row r="250" spans="1:65" s="2" customFormat="1" ht="16.5" customHeight="1">
      <c r="A250" s="35"/>
      <c r="B250" s="36"/>
      <c r="C250" s="192" t="s">
        <v>274</v>
      </c>
      <c r="D250" s="192" t="s">
        <v>178</v>
      </c>
      <c r="E250" s="193" t="s">
        <v>2888</v>
      </c>
      <c r="F250" s="194" t="s">
        <v>2889</v>
      </c>
      <c r="G250" s="195" t="s">
        <v>203</v>
      </c>
      <c r="H250" s="196">
        <v>2</v>
      </c>
      <c r="I250" s="197"/>
      <c r="J250" s="198">
        <f>ROUND(I250*H250,2)</f>
        <v>0</v>
      </c>
      <c r="K250" s="194" t="s">
        <v>224</v>
      </c>
      <c r="L250" s="40"/>
      <c r="M250" s="199" t="s">
        <v>1</v>
      </c>
      <c r="N250" s="200" t="s">
        <v>41</v>
      </c>
      <c r="O250" s="72"/>
      <c r="P250" s="201">
        <f>O250*H250</f>
        <v>0</v>
      </c>
      <c r="Q250" s="201">
        <v>0</v>
      </c>
      <c r="R250" s="201">
        <f>Q250*H250</f>
        <v>0</v>
      </c>
      <c r="S250" s="201">
        <v>0</v>
      </c>
      <c r="T250" s="202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03" t="s">
        <v>182</v>
      </c>
      <c r="AT250" s="203" t="s">
        <v>178</v>
      </c>
      <c r="AU250" s="203" t="s">
        <v>85</v>
      </c>
      <c r="AY250" s="18" t="s">
        <v>175</v>
      </c>
      <c r="BE250" s="204">
        <f>IF(N250="základní",J250,0)</f>
        <v>0</v>
      </c>
      <c r="BF250" s="204">
        <f>IF(N250="snížená",J250,0)</f>
        <v>0</v>
      </c>
      <c r="BG250" s="204">
        <f>IF(N250="zákl. přenesená",J250,0)</f>
        <v>0</v>
      </c>
      <c r="BH250" s="204">
        <f>IF(N250="sníž. přenesená",J250,0)</f>
        <v>0</v>
      </c>
      <c r="BI250" s="204">
        <f>IF(N250="nulová",J250,0)</f>
        <v>0</v>
      </c>
      <c r="BJ250" s="18" t="s">
        <v>83</v>
      </c>
      <c r="BK250" s="204">
        <f>ROUND(I250*H250,2)</f>
        <v>0</v>
      </c>
      <c r="BL250" s="18" t="s">
        <v>182</v>
      </c>
      <c r="BM250" s="203" t="s">
        <v>2890</v>
      </c>
    </row>
    <row r="251" spans="1:65" s="2" customFormat="1" ht="11.25">
      <c r="A251" s="35"/>
      <c r="B251" s="36"/>
      <c r="C251" s="37"/>
      <c r="D251" s="227" t="s">
        <v>193</v>
      </c>
      <c r="E251" s="37"/>
      <c r="F251" s="228" t="s">
        <v>2891</v>
      </c>
      <c r="G251" s="37"/>
      <c r="H251" s="37"/>
      <c r="I251" s="229"/>
      <c r="J251" s="37"/>
      <c r="K251" s="37"/>
      <c r="L251" s="40"/>
      <c r="M251" s="230"/>
      <c r="N251" s="231"/>
      <c r="O251" s="72"/>
      <c r="P251" s="72"/>
      <c r="Q251" s="72"/>
      <c r="R251" s="72"/>
      <c r="S251" s="72"/>
      <c r="T251" s="73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T251" s="18" t="s">
        <v>193</v>
      </c>
      <c r="AU251" s="18" t="s">
        <v>85</v>
      </c>
    </row>
    <row r="252" spans="1:65" s="13" customFormat="1" ht="11.25">
      <c r="B252" s="205"/>
      <c r="C252" s="206"/>
      <c r="D252" s="207" t="s">
        <v>184</v>
      </c>
      <c r="E252" s="208" t="s">
        <v>1</v>
      </c>
      <c r="F252" s="209" t="s">
        <v>2871</v>
      </c>
      <c r="G252" s="206"/>
      <c r="H252" s="208" t="s">
        <v>1</v>
      </c>
      <c r="I252" s="210"/>
      <c r="J252" s="206"/>
      <c r="K252" s="206"/>
      <c r="L252" s="211"/>
      <c r="M252" s="212"/>
      <c r="N252" s="213"/>
      <c r="O252" s="213"/>
      <c r="P252" s="213"/>
      <c r="Q252" s="213"/>
      <c r="R252" s="213"/>
      <c r="S252" s="213"/>
      <c r="T252" s="214"/>
      <c r="AT252" s="215" t="s">
        <v>184</v>
      </c>
      <c r="AU252" s="215" t="s">
        <v>85</v>
      </c>
      <c r="AV252" s="13" t="s">
        <v>83</v>
      </c>
      <c r="AW252" s="13" t="s">
        <v>34</v>
      </c>
      <c r="AX252" s="13" t="s">
        <v>76</v>
      </c>
      <c r="AY252" s="215" t="s">
        <v>175</v>
      </c>
    </row>
    <row r="253" spans="1:65" s="14" customFormat="1" ht="11.25">
      <c r="B253" s="216"/>
      <c r="C253" s="217"/>
      <c r="D253" s="207" t="s">
        <v>184</v>
      </c>
      <c r="E253" s="218" t="s">
        <v>1</v>
      </c>
      <c r="F253" s="219" t="s">
        <v>2872</v>
      </c>
      <c r="G253" s="217"/>
      <c r="H253" s="220">
        <v>2</v>
      </c>
      <c r="I253" s="221"/>
      <c r="J253" s="217"/>
      <c r="K253" s="217"/>
      <c r="L253" s="222"/>
      <c r="M253" s="223"/>
      <c r="N253" s="224"/>
      <c r="O253" s="224"/>
      <c r="P253" s="224"/>
      <c r="Q253" s="224"/>
      <c r="R253" s="224"/>
      <c r="S253" s="224"/>
      <c r="T253" s="225"/>
      <c r="AT253" s="226" t="s">
        <v>184</v>
      </c>
      <c r="AU253" s="226" t="s">
        <v>85</v>
      </c>
      <c r="AV253" s="14" t="s">
        <v>85</v>
      </c>
      <c r="AW253" s="14" t="s">
        <v>34</v>
      </c>
      <c r="AX253" s="14" t="s">
        <v>76</v>
      </c>
      <c r="AY253" s="226" t="s">
        <v>175</v>
      </c>
    </row>
    <row r="254" spans="1:65" s="16" customFormat="1" ht="11.25">
      <c r="B254" s="243"/>
      <c r="C254" s="244"/>
      <c r="D254" s="207" t="s">
        <v>184</v>
      </c>
      <c r="E254" s="245" t="s">
        <v>1</v>
      </c>
      <c r="F254" s="246" t="s">
        <v>291</v>
      </c>
      <c r="G254" s="244"/>
      <c r="H254" s="247">
        <v>2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2"/>
      <c r="AT254" s="253" t="s">
        <v>184</v>
      </c>
      <c r="AU254" s="253" t="s">
        <v>85</v>
      </c>
      <c r="AV254" s="16" t="s">
        <v>182</v>
      </c>
      <c r="AW254" s="16" t="s">
        <v>34</v>
      </c>
      <c r="AX254" s="16" t="s">
        <v>83</v>
      </c>
      <c r="AY254" s="253" t="s">
        <v>175</v>
      </c>
    </row>
    <row r="255" spans="1:65" s="2" customFormat="1" ht="24.2" customHeight="1">
      <c r="A255" s="35"/>
      <c r="B255" s="36"/>
      <c r="C255" s="192" t="s">
        <v>743</v>
      </c>
      <c r="D255" s="192" t="s">
        <v>178</v>
      </c>
      <c r="E255" s="193" t="s">
        <v>2892</v>
      </c>
      <c r="F255" s="194" t="s">
        <v>2893</v>
      </c>
      <c r="G255" s="195" t="s">
        <v>203</v>
      </c>
      <c r="H255" s="196">
        <v>0.54400000000000004</v>
      </c>
      <c r="I255" s="197"/>
      <c r="J255" s="198">
        <f>ROUND(I255*H255,2)</f>
        <v>0</v>
      </c>
      <c r="K255" s="194" t="s">
        <v>224</v>
      </c>
      <c r="L255" s="40"/>
      <c r="M255" s="199" t="s">
        <v>1</v>
      </c>
      <c r="N255" s="200" t="s">
        <v>41</v>
      </c>
      <c r="O255" s="72"/>
      <c r="P255" s="201">
        <f>O255*H255</f>
        <v>0</v>
      </c>
      <c r="Q255" s="201">
        <v>0</v>
      </c>
      <c r="R255" s="201">
        <f>Q255*H255</f>
        <v>0</v>
      </c>
      <c r="S255" s="201">
        <v>0</v>
      </c>
      <c r="T255" s="202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03" t="s">
        <v>182</v>
      </c>
      <c r="AT255" s="203" t="s">
        <v>178</v>
      </c>
      <c r="AU255" s="203" t="s">
        <v>85</v>
      </c>
      <c r="AY255" s="18" t="s">
        <v>175</v>
      </c>
      <c r="BE255" s="204">
        <f>IF(N255="základní",J255,0)</f>
        <v>0</v>
      </c>
      <c r="BF255" s="204">
        <f>IF(N255="snížená",J255,0)</f>
        <v>0</v>
      </c>
      <c r="BG255" s="204">
        <f>IF(N255="zákl. přenesená",J255,0)</f>
        <v>0</v>
      </c>
      <c r="BH255" s="204">
        <f>IF(N255="sníž. přenesená",J255,0)</f>
        <v>0</v>
      </c>
      <c r="BI255" s="204">
        <f>IF(N255="nulová",J255,0)</f>
        <v>0</v>
      </c>
      <c r="BJ255" s="18" t="s">
        <v>83</v>
      </c>
      <c r="BK255" s="204">
        <f>ROUND(I255*H255,2)</f>
        <v>0</v>
      </c>
      <c r="BL255" s="18" t="s">
        <v>182</v>
      </c>
      <c r="BM255" s="203" t="s">
        <v>2894</v>
      </c>
    </row>
    <row r="256" spans="1:65" s="2" customFormat="1" ht="11.25">
      <c r="A256" s="35"/>
      <c r="B256" s="36"/>
      <c r="C256" s="37"/>
      <c r="D256" s="227" t="s">
        <v>193</v>
      </c>
      <c r="E256" s="37"/>
      <c r="F256" s="228" t="s">
        <v>2895</v>
      </c>
      <c r="G256" s="37"/>
      <c r="H256" s="37"/>
      <c r="I256" s="229"/>
      <c r="J256" s="37"/>
      <c r="K256" s="37"/>
      <c r="L256" s="40"/>
      <c r="M256" s="230"/>
      <c r="N256" s="231"/>
      <c r="O256" s="72"/>
      <c r="P256" s="72"/>
      <c r="Q256" s="72"/>
      <c r="R256" s="72"/>
      <c r="S256" s="72"/>
      <c r="T256" s="73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T256" s="18" t="s">
        <v>193</v>
      </c>
      <c r="AU256" s="18" t="s">
        <v>85</v>
      </c>
    </row>
    <row r="257" spans="1:65" s="13" customFormat="1" ht="11.25">
      <c r="B257" s="205"/>
      <c r="C257" s="206"/>
      <c r="D257" s="207" t="s">
        <v>184</v>
      </c>
      <c r="E257" s="208" t="s">
        <v>1</v>
      </c>
      <c r="F257" s="209" t="s">
        <v>2849</v>
      </c>
      <c r="G257" s="206"/>
      <c r="H257" s="208" t="s">
        <v>1</v>
      </c>
      <c r="I257" s="210"/>
      <c r="J257" s="206"/>
      <c r="K257" s="206"/>
      <c r="L257" s="211"/>
      <c r="M257" s="212"/>
      <c r="N257" s="213"/>
      <c r="O257" s="213"/>
      <c r="P257" s="213"/>
      <c r="Q257" s="213"/>
      <c r="R257" s="213"/>
      <c r="S257" s="213"/>
      <c r="T257" s="214"/>
      <c r="AT257" s="215" t="s">
        <v>184</v>
      </c>
      <c r="AU257" s="215" t="s">
        <v>85</v>
      </c>
      <c r="AV257" s="13" t="s">
        <v>83</v>
      </c>
      <c r="AW257" s="13" t="s">
        <v>34</v>
      </c>
      <c r="AX257" s="13" t="s">
        <v>76</v>
      </c>
      <c r="AY257" s="215" t="s">
        <v>175</v>
      </c>
    </row>
    <row r="258" spans="1:65" s="13" customFormat="1" ht="11.25">
      <c r="B258" s="205"/>
      <c r="C258" s="206"/>
      <c r="D258" s="207" t="s">
        <v>184</v>
      </c>
      <c r="E258" s="208" t="s">
        <v>1</v>
      </c>
      <c r="F258" s="209" t="s">
        <v>2896</v>
      </c>
      <c r="G258" s="206"/>
      <c r="H258" s="208" t="s">
        <v>1</v>
      </c>
      <c r="I258" s="210"/>
      <c r="J258" s="206"/>
      <c r="K258" s="206"/>
      <c r="L258" s="211"/>
      <c r="M258" s="212"/>
      <c r="N258" s="213"/>
      <c r="O258" s="213"/>
      <c r="P258" s="213"/>
      <c r="Q258" s="213"/>
      <c r="R258" s="213"/>
      <c r="S258" s="213"/>
      <c r="T258" s="214"/>
      <c r="AT258" s="215" t="s">
        <v>184</v>
      </c>
      <c r="AU258" s="215" t="s">
        <v>85</v>
      </c>
      <c r="AV258" s="13" t="s">
        <v>83</v>
      </c>
      <c r="AW258" s="13" t="s">
        <v>34</v>
      </c>
      <c r="AX258" s="13" t="s">
        <v>76</v>
      </c>
      <c r="AY258" s="215" t="s">
        <v>175</v>
      </c>
    </row>
    <row r="259" spans="1:65" s="14" customFormat="1" ht="11.25">
      <c r="B259" s="216"/>
      <c r="C259" s="217"/>
      <c r="D259" s="207" t="s">
        <v>184</v>
      </c>
      <c r="E259" s="218" t="s">
        <v>1</v>
      </c>
      <c r="F259" s="219" t="s">
        <v>2850</v>
      </c>
      <c r="G259" s="217"/>
      <c r="H259" s="220">
        <v>0.86399999999999999</v>
      </c>
      <c r="I259" s="221"/>
      <c r="J259" s="217"/>
      <c r="K259" s="217"/>
      <c r="L259" s="222"/>
      <c r="M259" s="223"/>
      <c r="N259" s="224"/>
      <c r="O259" s="224"/>
      <c r="P259" s="224"/>
      <c r="Q259" s="224"/>
      <c r="R259" s="224"/>
      <c r="S259" s="224"/>
      <c r="T259" s="225"/>
      <c r="AT259" s="226" t="s">
        <v>184</v>
      </c>
      <c r="AU259" s="226" t="s">
        <v>85</v>
      </c>
      <c r="AV259" s="14" t="s">
        <v>85</v>
      </c>
      <c r="AW259" s="14" t="s">
        <v>34</v>
      </c>
      <c r="AX259" s="14" t="s">
        <v>76</v>
      </c>
      <c r="AY259" s="226" t="s">
        <v>175</v>
      </c>
    </row>
    <row r="260" spans="1:65" s="14" customFormat="1" ht="11.25">
      <c r="B260" s="216"/>
      <c r="C260" s="217"/>
      <c r="D260" s="207" t="s">
        <v>184</v>
      </c>
      <c r="E260" s="218" t="s">
        <v>1</v>
      </c>
      <c r="F260" s="219" t="s">
        <v>2851</v>
      </c>
      <c r="G260" s="217"/>
      <c r="H260" s="220">
        <v>1.68</v>
      </c>
      <c r="I260" s="221"/>
      <c r="J260" s="217"/>
      <c r="K260" s="217"/>
      <c r="L260" s="222"/>
      <c r="M260" s="223"/>
      <c r="N260" s="224"/>
      <c r="O260" s="224"/>
      <c r="P260" s="224"/>
      <c r="Q260" s="224"/>
      <c r="R260" s="224"/>
      <c r="S260" s="224"/>
      <c r="T260" s="225"/>
      <c r="AT260" s="226" t="s">
        <v>184</v>
      </c>
      <c r="AU260" s="226" t="s">
        <v>85</v>
      </c>
      <c r="AV260" s="14" t="s">
        <v>85</v>
      </c>
      <c r="AW260" s="14" t="s">
        <v>34</v>
      </c>
      <c r="AX260" s="14" t="s">
        <v>76</v>
      </c>
      <c r="AY260" s="226" t="s">
        <v>175</v>
      </c>
    </row>
    <row r="261" spans="1:65" s="15" customFormat="1" ht="11.25">
      <c r="B261" s="232"/>
      <c r="C261" s="233"/>
      <c r="D261" s="207" t="s">
        <v>184</v>
      </c>
      <c r="E261" s="234" t="s">
        <v>1</v>
      </c>
      <c r="F261" s="235" t="s">
        <v>290</v>
      </c>
      <c r="G261" s="233"/>
      <c r="H261" s="236">
        <v>2.544</v>
      </c>
      <c r="I261" s="237"/>
      <c r="J261" s="233"/>
      <c r="K261" s="233"/>
      <c r="L261" s="238"/>
      <c r="M261" s="239"/>
      <c r="N261" s="240"/>
      <c r="O261" s="240"/>
      <c r="P261" s="240"/>
      <c r="Q261" s="240"/>
      <c r="R261" s="240"/>
      <c r="S261" s="240"/>
      <c r="T261" s="241"/>
      <c r="AT261" s="242" t="s">
        <v>184</v>
      </c>
      <c r="AU261" s="242" t="s">
        <v>85</v>
      </c>
      <c r="AV261" s="15" t="s">
        <v>176</v>
      </c>
      <c r="AW261" s="15" t="s">
        <v>34</v>
      </c>
      <c r="AX261" s="15" t="s">
        <v>76</v>
      </c>
      <c r="AY261" s="242" t="s">
        <v>175</v>
      </c>
    </row>
    <row r="262" spans="1:65" s="13" customFormat="1" ht="11.25">
      <c r="B262" s="205"/>
      <c r="C262" s="206"/>
      <c r="D262" s="207" t="s">
        <v>184</v>
      </c>
      <c r="E262" s="208" t="s">
        <v>1</v>
      </c>
      <c r="F262" s="209" t="s">
        <v>2897</v>
      </c>
      <c r="G262" s="206"/>
      <c r="H262" s="208" t="s">
        <v>1</v>
      </c>
      <c r="I262" s="210"/>
      <c r="J262" s="206"/>
      <c r="K262" s="206"/>
      <c r="L262" s="211"/>
      <c r="M262" s="212"/>
      <c r="N262" s="213"/>
      <c r="O262" s="213"/>
      <c r="P262" s="213"/>
      <c r="Q262" s="213"/>
      <c r="R262" s="213"/>
      <c r="S262" s="213"/>
      <c r="T262" s="214"/>
      <c r="AT262" s="215" t="s">
        <v>184</v>
      </c>
      <c r="AU262" s="215" t="s">
        <v>85</v>
      </c>
      <c r="AV262" s="13" t="s">
        <v>83</v>
      </c>
      <c r="AW262" s="13" t="s">
        <v>34</v>
      </c>
      <c r="AX262" s="13" t="s">
        <v>76</v>
      </c>
      <c r="AY262" s="215" t="s">
        <v>175</v>
      </c>
    </row>
    <row r="263" spans="1:65" s="14" customFormat="1" ht="11.25">
      <c r="B263" s="216"/>
      <c r="C263" s="217"/>
      <c r="D263" s="207" t="s">
        <v>184</v>
      </c>
      <c r="E263" s="218" t="s">
        <v>1</v>
      </c>
      <c r="F263" s="219" t="s">
        <v>2898</v>
      </c>
      <c r="G263" s="217"/>
      <c r="H263" s="220">
        <v>-0.44</v>
      </c>
      <c r="I263" s="221"/>
      <c r="J263" s="217"/>
      <c r="K263" s="217"/>
      <c r="L263" s="222"/>
      <c r="M263" s="223"/>
      <c r="N263" s="224"/>
      <c r="O263" s="224"/>
      <c r="P263" s="224"/>
      <c r="Q263" s="224"/>
      <c r="R263" s="224"/>
      <c r="S263" s="224"/>
      <c r="T263" s="225"/>
      <c r="AT263" s="226" t="s">
        <v>184</v>
      </c>
      <c r="AU263" s="226" t="s">
        <v>85</v>
      </c>
      <c r="AV263" s="14" t="s">
        <v>85</v>
      </c>
      <c r="AW263" s="14" t="s">
        <v>34</v>
      </c>
      <c r="AX263" s="14" t="s">
        <v>76</v>
      </c>
      <c r="AY263" s="226" t="s">
        <v>175</v>
      </c>
    </row>
    <row r="264" spans="1:65" s="14" customFormat="1" ht="11.25">
      <c r="B264" s="216"/>
      <c r="C264" s="217"/>
      <c r="D264" s="207" t="s">
        <v>184</v>
      </c>
      <c r="E264" s="218" t="s">
        <v>1</v>
      </c>
      <c r="F264" s="219" t="s">
        <v>2899</v>
      </c>
      <c r="G264" s="217"/>
      <c r="H264" s="220">
        <v>-1.56</v>
      </c>
      <c r="I264" s="221"/>
      <c r="J264" s="217"/>
      <c r="K264" s="217"/>
      <c r="L264" s="222"/>
      <c r="M264" s="223"/>
      <c r="N264" s="224"/>
      <c r="O264" s="224"/>
      <c r="P264" s="224"/>
      <c r="Q264" s="224"/>
      <c r="R264" s="224"/>
      <c r="S264" s="224"/>
      <c r="T264" s="225"/>
      <c r="AT264" s="226" t="s">
        <v>184</v>
      </c>
      <c r="AU264" s="226" t="s">
        <v>85</v>
      </c>
      <c r="AV264" s="14" t="s">
        <v>85</v>
      </c>
      <c r="AW264" s="14" t="s">
        <v>34</v>
      </c>
      <c r="AX264" s="14" t="s">
        <v>76</v>
      </c>
      <c r="AY264" s="226" t="s">
        <v>175</v>
      </c>
    </row>
    <row r="265" spans="1:65" s="15" customFormat="1" ht="11.25">
      <c r="B265" s="232"/>
      <c r="C265" s="233"/>
      <c r="D265" s="207" t="s">
        <v>184</v>
      </c>
      <c r="E265" s="234" t="s">
        <v>1</v>
      </c>
      <c r="F265" s="235" t="s">
        <v>290</v>
      </c>
      <c r="G265" s="233"/>
      <c r="H265" s="236">
        <v>-2</v>
      </c>
      <c r="I265" s="237"/>
      <c r="J265" s="233"/>
      <c r="K265" s="233"/>
      <c r="L265" s="238"/>
      <c r="M265" s="239"/>
      <c r="N265" s="240"/>
      <c r="O265" s="240"/>
      <c r="P265" s="240"/>
      <c r="Q265" s="240"/>
      <c r="R265" s="240"/>
      <c r="S265" s="240"/>
      <c r="T265" s="241"/>
      <c r="AT265" s="242" t="s">
        <v>184</v>
      </c>
      <c r="AU265" s="242" t="s">
        <v>85</v>
      </c>
      <c r="AV265" s="15" t="s">
        <v>176</v>
      </c>
      <c r="AW265" s="15" t="s">
        <v>34</v>
      </c>
      <c r="AX265" s="15" t="s">
        <v>76</v>
      </c>
      <c r="AY265" s="242" t="s">
        <v>175</v>
      </c>
    </row>
    <row r="266" spans="1:65" s="16" customFormat="1" ht="11.25">
      <c r="B266" s="243"/>
      <c r="C266" s="244"/>
      <c r="D266" s="207" t="s">
        <v>184</v>
      </c>
      <c r="E266" s="245" t="s">
        <v>1</v>
      </c>
      <c r="F266" s="246" t="s">
        <v>291</v>
      </c>
      <c r="G266" s="244"/>
      <c r="H266" s="247">
        <v>0.54400000000000004</v>
      </c>
      <c r="I266" s="248"/>
      <c r="J266" s="244"/>
      <c r="K266" s="244"/>
      <c r="L266" s="249"/>
      <c r="M266" s="250"/>
      <c r="N266" s="251"/>
      <c r="O266" s="251"/>
      <c r="P266" s="251"/>
      <c r="Q266" s="251"/>
      <c r="R266" s="251"/>
      <c r="S266" s="251"/>
      <c r="T266" s="252"/>
      <c r="AT266" s="253" t="s">
        <v>184</v>
      </c>
      <c r="AU266" s="253" t="s">
        <v>85</v>
      </c>
      <c r="AV266" s="16" t="s">
        <v>182</v>
      </c>
      <c r="AW266" s="16" t="s">
        <v>34</v>
      </c>
      <c r="AX266" s="16" t="s">
        <v>83</v>
      </c>
      <c r="AY266" s="253" t="s">
        <v>175</v>
      </c>
    </row>
    <row r="267" spans="1:65" s="2" customFormat="1" ht="24.2" customHeight="1">
      <c r="A267" s="35"/>
      <c r="B267" s="36"/>
      <c r="C267" s="192" t="s">
        <v>368</v>
      </c>
      <c r="D267" s="192" t="s">
        <v>178</v>
      </c>
      <c r="E267" s="193" t="s">
        <v>2900</v>
      </c>
      <c r="F267" s="194" t="s">
        <v>2901</v>
      </c>
      <c r="G267" s="195" t="s">
        <v>203</v>
      </c>
      <c r="H267" s="196">
        <v>1.56</v>
      </c>
      <c r="I267" s="197"/>
      <c r="J267" s="198">
        <f>ROUND(I267*H267,2)</f>
        <v>0</v>
      </c>
      <c r="K267" s="194" t="s">
        <v>224</v>
      </c>
      <c r="L267" s="40"/>
      <c r="M267" s="199" t="s">
        <v>1</v>
      </c>
      <c r="N267" s="200" t="s">
        <v>41</v>
      </c>
      <c r="O267" s="72"/>
      <c r="P267" s="201">
        <f>O267*H267</f>
        <v>0</v>
      </c>
      <c r="Q267" s="201">
        <v>0</v>
      </c>
      <c r="R267" s="201">
        <f>Q267*H267</f>
        <v>0</v>
      </c>
      <c r="S267" s="201">
        <v>0</v>
      </c>
      <c r="T267" s="20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03" t="s">
        <v>182</v>
      </c>
      <c r="AT267" s="203" t="s">
        <v>178</v>
      </c>
      <c r="AU267" s="203" t="s">
        <v>85</v>
      </c>
      <c r="AY267" s="18" t="s">
        <v>175</v>
      </c>
      <c r="BE267" s="204">
        <f>IF(N267="základní",J267,0)</f>
        <v>0</v>
      </c>
      <c r="BF267" s="204">
        <f>IF(N267="snížená",J267,0)</f>
        <v>0</v>
      </c>
      <c r="BG267" s="204">
        <f>IF(N267="zákl. přenesená",J267,0)</f>
        <v>0</v>
      </c>
      <c r="BH267" s="204">
        <f>IF(N267="sníž. přenesená",J267,0)</f>
        <v>0</v>
      </c>
      <c r="BI267" s="204">
        <f>IF(N267="nulová",J267,0)</f>
        <v>0</v>
      </c>
      <c r="BJ267" s="18" t="s">
        <v>83</v>
      </c>
      <c r="BK267" s="204">
        <f>ROUND(I267*H267,2)</f>
        <v>0</v>
      </c>
      <c r="BL267" s="18" t="s">
        <v>182</v>
      </c>
      <c r="BM267" s="203" t="s">
        <v>2902</v>
      </c>
    </row>
    <row r="268" spans="1:65" s="2" customFormat="1" ht="11.25">
      <c r="A268" s="35"/>
      <c r="B268" s="36"/>
      <c r="C268" s="37"/>
      <c r="D268" s="227" t="s">
        <v>193</v>
      </c>
      <c r="E268" s="37"/>
      <c r="F268" s="228" t="s">
        <v>2903</v>
      </c>
      <c r="G268" s="37"/>
      <c r="H268" s="37"/>
      <c r="I268" s="229"/>
      <c r="J268" s="37"/>
      <c r="K268" s="37"/>
      <c r="L268" s="40"/>
      <c r="M268" s="230"/>
      <c r="N268" s="231"/>
      <c r="O268" s="72"/>
      <c r="P268" s="72"/>
      <c r="Q268" s="72"/>
      <c r="R268" s="72"/>
      <c r="S268" s="72"/>
      <c r="T268" s="73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T268" s="18" t="s">
        <v>193</v>
      </c>
      <c r="AU268" s="18" t="s">
        <v>85</v>
      </c>
    </row>
    <row r="269" spans="1:65" s="13" customFormat="1" ht="11.25">
      <c r="B269" s="205"/>
      <c r="C269" s="206"/>
      <c r="D269" s="207" t="s">
        <v>184</v>
      </c>
      <c r="E269" s="208" t="s">
        <v>1</v>
      </c>
      <c r="F269" s="209" t="s">
        <v>2849</v>
      </c>
      <c r="G269" s="206"/>
      <c r="H269" s="208" t="s">
        <v>1</v>
      </c>
      <c r="I269" s="210"/>
      <c r="J269" s="206"/>
      <c r="K269" s="206"/>
      <c r="L269" s="211"/>
      <c r="M269" s="212"/>
      <c r="N269" s="213"/>
      <c r="O269" s="213"/>
      <c r="P269" s="213"/>
      <c r="Q269" s="213"/>
      <c r="R269" s="213"/>
      <c r="S269" s="213"/>
      <c r="T269" s="214"/>
      <c r="AT269" s="215" t="s">
        <v>184</v>
      </c>
      <c r="AU269" s="215" t="s">
        <v>85</v>
      </c>
      <c r="AV269" s="13" t="s">
        <v>83</v>
      </c>
      <c r="AW269" s="13" t="s">
        <v>34</v>
      </c>
      <c r="AX269" s="13" t="s">
        <v>76</v>
      </c>
      <c r="AY269" s="215" t="s">
        <v>175</v>
      </c>
    </row>
    <row r="270" spans="1:65" s="14" customFormat="1" ht="11.25">
      <c r="B270" s="216"/>
      <c r="C270" s="217"/>
      <c r="D270" s="207" t="s">
        <v>184</v>
      </c>
      <c r="E270" s="218" t="s">
        <v>1</v>
      </c>
      <c r="F270" s="219" t="s">
        <v>2904</v>
      </c>
      <c r="G270" s="217"/>
      <c r="H270" s="220">
        <v>0.72</v>
      </c>
      <c r="I270" s="221"/>
      <c r="J270" s="217"/>
      <c r="K270" s="217"/>
      <c r="L270" s="222"/>
      <c r="M270" s="223"/>
      <c r="N270" s="224"/>
      <c r="O270" s="224"/>
      <c r="P270" s="224"/>
      <c r="Q270" s="224"/>
      <c r="R270" s="224"/>
      <c r="S270" s="224"/>
      <c r="T270" s="225"/>
      <c r="AT270" s="226" t="s">
        <v>184</v>
      </c>
      <c r="AU270" s="226" t="s">
        <v>85</v>
      </c>
      <c r="AV270" s="14" t="s">
        <v>85</v>
      </c>
      <c r="AW270" s="14" t="s">
        <v>34</v>
      </c>
      <c r="AX270" s="14" t="s">
        <v>76</v>
      </c>
      <c r="AY270" s="226" t="s">
        <v>175</v>
      </c>
    </row>
    <row r="271" spans="1:65" s="14" customFormat="1" ht="11.25">
      <c r="B271" s="216"/>
      <c r="C271" s="217"/>
      <c r="D271" s="207" t="s">
        <v>184</v>
      </c>
      <c r="E271" s="218" t="s">
        <v>1</v>
      </c>
      <c r="F271" s="219" t="s">
        <v>2905</v>
      </c>
      <c r="G271" s="217"/>
      <c r="H271" s="220">
        <v>0.84</v>
      </c>
      <c r="I271" s="221"/>
      <c r="J271" s="217"/>
      <c r="K271" s="217"/>
      <c r="L271" s="222"/>
      <c r="M271" s="223"/>
      <c r="N271" s="224"/>
      <c r="O271" s="224"/>
      <c r="P271" s="224"/>
      <c r="Q271" s="224"/>
      <c r="R271" s="224"/>
      <c r="S271" s="224"/>
      <c r="T271" s="225"/>
      <c r="AT271" s="226" t="s">
        <v>184</v>
      </c>
      <c r="AU271" s="226" t="s">
        <v>85</v>
      </c>
      <c r="AV271" s="14" t="s">
        <v>85</v>
      </c>
      <c r="AW271" s="14" t="s">
        <v>34</v>
      </c>
      <c r="AX271" s="14" t="s">
        <v>76</v>
      </c>
      <c r="AY271" s="226" t="s">
        <v>175</v>
      </c>
    </row>
    <row r="272" spans="1:65" s="16" customFormat="1" ht="11.25">
      <c r="B272" s="243"/>
      <c r="C272" s="244"/>
      <c r="D272" s="207" t="s">
        <v>184</v>
      </c>
      <c r="E272" s="245" t="s">
        <v>1</v>
      </c>
      <c r="F272" s="246" t="s">
        <v>291</v>
      </c>
      <c r="G272" s="244"/>
      <c r="H272" s="247">
        <v>1.56</v>
      </c>
      <c r="I272" s="248"/>
      <c r="J272" s="244"/>
      <c r="K272" s="244"/>
      <c r="L272" s="249"/>
      <c r="M272" s="250"/>
      <c r="N272" s="251"/>
      <c r="O272" s="251"/>
      <c r="P272" s="251"/>
      <c r="Q272" s="251"/>
      <c r="R272" s="251"/>
      <c r="S272" s="251"/>
      <c r="T272" s="252"/>
      <c r="AT272" s="253" t="s">
        <v>184</v>
      </c>
      <c r="AU272" s="253" t="s">
        <v>85</v>
      </c>
      <c r="AV272" s="16" t="s">
        <v>182</v>
      </c>
      <c r="AW272" s="16" t="s">
        <v>34</v>
      </c>
      <c r="AX272" s="16" t="s">
        <v>83</v>
      </c>
      <c r="AY272" s="253" t="s">
        <v>175</v>
      </c>
    </row>
    <row r="273" spans="1:65" s="2" customFormat="1" ht="16.5" customHeight="1">
      <c r="A273" s="35"/>
      <c r="B273" s="36"/>
      <c r="C273" s="254" t="s">
        <v>559</v>
      </c>
      <c r="D273" s="254" t="s">
        <v>539</v>
      </c>
      <c r="E273" s="255" t="s">
        <v>2906</v>
      </c>
      <c r="F273" s="256" t="s">
        <v>2907</v>
      </c>
      <c r="G273" s="257" t="s">
        <v>233</v>
      </c>
      <c r="H273" s="258">
        <v>3.12</v>
      </c>
      <c r="I273" s="259"/>
      <c r="J273" s="260">
        <f>ROUND(I273*H273,2)</f>
        <v>0</v>
      </c>
      <c r="K273" s="256" t="s">
        <v>224</v>
      </c>
      <c r="L273" s="261"/>
      <c r="M273" s="262" t="s">
        <v>1</v>
      </c>
      <c r="N273" s="263" t="s">
        <v>41</v>
      </c>
      <c r="O273" s="72"/>
      <c r="P273" s="201">
        <f>O273*H273</f>
        <v>0</v>
      </c>
      <c r="Q273" s="201">
        <v>1</v>
      </c>
      <c r="R273" s="201">
        <f>Q273*H273</f>
        <v>3.12</v>
      </c>
      <c r="S273" s="201">
        <v>0</v>
      </c>
      <c r="T273" s="20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03" t="s">
        <v>239</v>
      </c>
      <c r="AT273" s="203" t="s">
        <v>539</v>
      </c>
      <c r="AU273" s="203" t="s">
        <v>85</v>
      </c>
      <c r="AY273" s="18" t="s">
        <v>175</v>
      </c>
      <c r="BE273" s="204">
        <f>IF(N273="základní",J273,0)</f>
        <v>0</v>
      </c>
      <c r="BF273" s="204">
        <f>IF(N273="snížená",J273,0)</f>
        <v>0</v>
      </c>
      <c r="BG273" s="204">
        <f>IF(N273="zákl. přenesená",J273,0)</f>
        <v>0</v>
      </c>
      <c r="BH273" s="204">
        <f>IF(N273="sníž. přenesená",J273,0)</f>
        <v>0</v>
      </c>
      <c r="BI273" s="204">
        <f>IF(N273="nulová",J273,0)</f>
        <v>0</v>
      </c>
      <c r="BJ273" s="18" t="s">
        <v>83</v>
      </c>
      <c r="BK273" s="204">
        <f>ROUND(I273*H273,2)</f>
        <v>0</v>
      </c>
      <c r="BL273" s="18" t="s">
        <v>182</v>
      </c>
      <c r="BM273" s="203" t="s">
        <v>2908</v>
      </c>
    </row>
    <row r="274" spans="1:65" s="14" customFormat="1" ht="11.25">
      <c r="B274" s="216"/>
      <c r="C274" s="217"/>
      <c r="D274" s="207" t="s">
        <v>184</v>
      </c>
      <c r="E274" s="217"/>
      <c r="F274" s="219" t="s">
        <v>2909</v>
      </c>
      <c r="G274" s="217"/>
      <c r="H274" s="220">
        <v>3.12</v>
      </c>
      <c r="I274" s="221"/>
      <c r="J274" s="217"/>
      <c r="K274" s="217"/>
      <c r="L274" s="222"/>
      <c r="M274" s="223"/>
      <c r="N274" s="224"/>
      <c r="O274" s="224"/>
      <c r="P274" s="224"/>
      <c r="Q274" s="224"/>
      <c r="R274" s="224"/>
      <c r="S274" s="224"/>
      <c r="T274" s="225"/>
      <c r="AT274" s="226" t="s">
        <v>184</v>
      </c>
      <c r="AU274" s="226" t="s">
        <v>85</v>
      </c>
      <c r="AV274" s="14" t="s">
        <v>85</v>
      </c>
      <c r="AW274" s="14" t="s">
        <v>4</v>
      </c>
      <c r="AX274" s="14" t="s">
        <v>83</v>
      </c>
      <c r="AY274" s="226" t="s">
        <v>175</v>
      </c>
    </row>
    <row r="275" spans="1:65" s="12" customFormat="1" ht="22.9" customHeight="1">
      <c r="B275" s="176"/>
      <c r="C275" s="177"/>
      <c r="D275" s="178" t="s">
        <v>75</v>
      </c>
      <c r="E275" s="190" t="s">
        <v>322</v>
      </c>
      <c r="F275" s="190" t="s">
        <v>2910</v>
      </c>
      <c r="G275" s="177"/>
      <c r="H275" s="177"/>
      <c r="I275" s="180"/>
      <c r="J275" s="191">
        <f>BK275</f>
        <v>0</v>
      </c>
      <c r="K275" s="177"/>
      <c r="L275" s="182"/>
      <c r="M275" s="183"/>
      <c r="N275" s="184"/>
      <c r="O275" s="184"/>
      <c r="P275" s="185">
        <f>P276+SUM(P277:P282)</f>
        <v>0</v>
      </c>
      <c r="Q275" s="184"/>
      <c r="R275" s="185">
        <f>R276+SUM(R277:R282)</f>
        <v>0.8448</v>
      </c>
      <c r="S275" s="184"/>
      <c r="T275" s="186">
        <f>T276+SUM(T277:T282)</f>
        <v>0</v>
      </c>
      <c r="AR275" s="187" t="s">
        <v>83</v>
      </c>
      <c r="AT275" s="188" t="s">
        <v>75</v>
      </c>
      <c r="AU275" s="188" t="s">
        <v>83</v>
      </c>
      <c r="AY275" s="187" t="s">
        <v>175</v>
      </c>
      <c r="BK275" s="189">
        <f>BK276+SUM(BK277:BK282)</f>
        <v>0</v>
      </c>
    </row>
    <row r="276" spans="1:65" s="2" customFormat="1" ht="24.2" customHeight="1">
      <c r="A276" s="35"/>
      <c r="B276" s="36"/>
      <c r="C276" s="192" t="s">
        <v>767</v>
      </c>
      <c r="D276" s="192" t="s">
        <v>178</v>
      </c>
      <c r="E276" s="193" t="s">
        <v>2911</v>
      </c>
      <c r="F276" s="194" t="s">
        <v>2912</v>
      </c>
      <c r="G276" s="195" t="s">
        <v>242</v>
      </c>
      <c r="H276" s="196">
        <v>4.24</v>
      </c>
      <c r="I276" s="197"/>
      <c r="J276" s="198">
        <f>ROUND(I276*H276,2)</f>
        <v>0</v>
      </c>
      <c r="K276" s="194" t="s">
        <v>224</v>
      </c>
      <c r="L276" s="40"/>
      <c r="M276" s="199" t="s">
        <v>1</v>
      </c>
      <c r="N276" s="200" t="s">
        <v>41</v>
      </c>
      <c r="O276" s="72"/>
      <c r="P276" s="201">
        <f>O276*H276</f>
        <v>0</v>
      </c>
      <c r="Q276" s="201">
        <v>0</v>
      </c>
      <c r="R276" s="201">
        <f>Q276*H276</f>
        <v>0</v>
      </c>
      <c r="S276" s="201">
        <v>0</v>
      </c>
      <c r="T276" s="202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03" t="s">
        <v>182</v>
      </c>
      <c r="AT276" s="203" t="s">
        <v>178</v>
      </c>
      <c r="AU276" s="203" t="s">
        <v>85</v>
      </c>
      <c r="AY276" s="18" t="s">
        <v>175</v>
      </c>
      <c r="BE276" s="204">
        <f>IF(N276="základní",J276,0)</f>
        <v>0</v>
      </c>
      <c r="BF276" s="204">
        <f>IF(N276="snížená",J276,0)</f>
        <v>0</v>
      </c>
      <c r="BG276" s="204">
        <f>IF(N276="zákl. přenesená",J276,0)</f>
        <v>0</v>
      </c>
      <c r="BH276" s="204">
        <f>IF(N276="sníž. přenesená",J276,0)</f>
        <v>0</v>
      </c>
      <c r="BI276" s="204">
        <f>IF(N276="nulová",J276,0)</f>
        <v>0</v>
      </c>
      <c r="BJ276" s="18" t="s">
        <v>83</v>
      </c>
      <c r="BK276" s="204">
        <f>ROUND(I276*H276,2)</f>
        <v>0</v>
      </c>
      <c r="BL276" s="18" t="s">
        <v>182</v>
      </c>
      <c r="BM276" s="203" t="s">
        <v>2913</v>
      </c>
    </row>
    <row r="277" spans="1:65" s="2" customFormat="1" ht="11.25">
      <c r="A277" s="35"/>
      <c r="B277" s="36"/>
      <c r="C277" s="37"/>
      <c r="D277" s="227" t="s">
        <v>193</v>
      </c>
      <c r="E277" s="37"/>
      <c r="F277" s="228" t="s">
        <v>2914</v>
      </c>
      <c r="G277" s="37"/>
      <c r="H277" s="37"/>
      <c r="I277" s="229"/>
      <c r="J277" s="37"/>
      <c r="K277" s="37"/>
      <c r="L277" s="40"/>
      <c r="M277" s="230"/>
      <c r="N277" s="231"/>
      <c r="O277" s="72"/>
      <c r="P277" s="72"/>
      <c r="Q277" s="72"/>
      <c r="R277" s="72"/>
      <c r="S277" s="72"/>
      <c r="T277" s="73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T277" s="18" t="s">
        <v>193</v>
      </c>
      <c r="AU277" s="18" t="s">
        <v>85</v>
      </c>
    </row>
    <row r="278" spans="1:65" s="13" customFormat="1" ht="11.25">
      <c r="B278" s="205"/>
      <c r="C278" s="206"/>
      <c r="D278" s="207" t="s">
        <v>184</v>
      </c>
      <c r="E278" s="208" t="s">
        <v>1</v>
      </c>
      <c r="F278" s="209" t="s">
        <v>2849</v>
      </c>
      <c r="G278" s="206"/>
      <c r="H278" s="208" t="s">
        <v>1</v>
      </c>
      <c r="I278" s="210"/>
      <c r="J278" s="206"/>
      <c r="K278" s="206"/>
      <c r="L278" s="211"/>
      <c r="M278" s="212"/>
      <c r="N278" s="213"/>
      <c r="O278" s="213"/>
      <c r="P278" s="213"/>
      <c r="Q278" s="213"/>
      <c r="R278" s="213"/>
      <c r="S278" s="213"/>
      <c r="T278" s="214"/>
      <c r="AT278" s="215" t="s">
        <v>184</v>
      </c>
      <c r="AU278" s="215" t="s">
        <v>85</v>
      </c>
      <c r="AV278" s="13" t="s">
        <v>83</v>
      </c>
      <c r="AW278" s="13" t="s">
        <v>34</v>
      </c>
      <c r="AX278" s="13" t="s">
        <v>76</v>
      </c>
      <c r="AY278" s="215" t="s">
        <v>175</v>
      </c>
    </row>
    <row r="279" spans="1:65" s="14" customFormat="1" ht="11.25">
      <c r="B279" s="216"/>
      <c r="C279" s="217"/>
      <c r="D279" s="207" t="s">
        <v>184</v>
      </c>
      <c r="E279" s="218" t="s">
        <v>1</v>
      </c>
      <c r="F279" s="219" t="s">
        <v>2915</v>
      </c>
      <c r="G279" s="217"/>
      <c r="H279" s="220">
        <v>1.44</v>
      </c>
      <c r="I279" s="221"/>
      <c r="J279" s="217"/>
      <c r="K279" s="217"/>
      <c r="L279" s="222"/>
      <c r="M279" s="223"/>
      <c r="N279" s="224"/>
      <c r="O279" s="224"/>
      <c r="P279" s="224"/>
      <c r="Q279" s="224"/>
      <c r="R279" s="224"/>
      <c r="S279" s="224"/>
      <c r="T279" s="225"/>
      <c r="AT279" s="226" t="s">
        <v>184</v>
      </c>
      <c r="AU279" s="226" t="s">
        <v>85</v>
      </c>
      <c r="AV279" s="14" t="s">
        <v>85</v>
      </c>
      <c r="AW279" s="14" t="s">
        <v>34</v>
      </c>
      <c r="AX279" s="14" t="s">
        <v>76</v>
      </c>
      <c r="AY279" s="226" t="s">
        <v>175</v>
      </c>
    </row>
    <row r="280" spans="1:65" s="14" customFormat="1" ht="11.25">
      <c r="B280" s="216"/>
      <c r="C280" s="217"/>
      <c r="D280" s="207" t="s">
        <v>184</v>
      </c>
      <c r="E280" s="218" t="s">
        <v>1</v>
      </c>
      <c r="F280" s="219" t="s">
        <v>2916</v>
      </c>
      <c r="G280" s="217"/>
      <c r="H280" s="220">
        <v>2.8</v>
      </c>
      <c r="I280" s="221"/>
      <c r="J280" s="217"/>
      <c r="K280" s="217"/>
      <c r="L280" s="222"/>
      <c r="M280" s="223"/>
      <c r="N280" s="224"/>
      <c r="O280" s="224"/>
      <c r="P280" s="224"/>
      <c r="Q280" s="224"/>
      <c r="R280" s="224"/>
      <c r="S280" s="224"/>
      <c r="T280" s="225"/>
      <c r="AT280" s="226" t="s">
        <v>184</v>
      </c>
      <c r="AU280" s="226" t="s">
        <v>85</v>
      </c>
      <c r="AV280" s="14" t="s">
        <v>85</v>
      </c>
      <c r="AW280" s="14" t="s">
        <v>34</v>
      </c>
      <c r="AX280" s="14" t="s">
        <v>76</v>
      </c>
      <c r="AY280" s="226" t="s">
        <v>175</v>
      </c>
    </row>
    <row r="281" spans="1:65" s="16" customFormat="1" ht="11.25">
      <c r="B281" s="243"/>
      <c r="C281" s="244"/>
      <c r="D281" s="207" t="s">
        <v>184</v>
      </c>
      <c r="E281" s="245" t="s">
        <v>1</v>
      </c>
      <c r="F281" s="246" t="s">
        <v>291</v>
      </c>
      <c r="G281" s="244"/>
      <c r="H281" s="247">
        <v>4.24</v>
      </c>
      <c r="I281" s="248"/>
      <c r="J281" s="244"/>
      <c r="K281" s="244"/>
      <c r="L281" s="249"/>
      <c r="M281" s="250"/>
      <c r="N281" s="251"/>
      <c r="O281" s="251"/>
      <c r="P281" s="251"/>
      <c r="Q281" s="251"/>
      <c r="R281" s="251"/>
      <c r="S281" s="251"/>
      <c r="T281" s="252"/>
      <c r="AT281" s="253" t="s">
        <v>184</v>
      </c>
      <c r="AU281" s="253" t="s">
        <v>85</v>
      </c>
      <c r="AV281" s="16" t="s">
        <v>182</v>
      </c>
      <c r="AW281" s="16" t="s">
        <v>34</v>
      </c>
      <c r="AX281" s="16" t="s">
        <v>83</v>
      </c>
      <c r="AY281" s="253" t="s">
        <v>175</v>
      </c>
    </row>
    <row r="282" spans="1:65" s="12" customFormat="1" ht="20.85" customHeight="1">
      <c r="B282" s="176"/>
      <c r="C282" s="177"/>
      <c r="D282" s="178" t="s">
        <v>75</v>
      </c>
      <c r="E282" s="190" t="s">
        <v>85</v>
      </c>
      <c r="F282" s="190" t="s">
        <v>2917</v>
      </c>
      <c r="G282" s="177"/>
      <c r="H282" s="177"/>
      <c r="I282" s="180"/>
      <c r="J282" s="191">
        <f>BK282</f>
        <v>0</v>
      </c>
      <c r="K282" s="177"/>
      <c r="L282" s="182"/>
      <c r="M282" s="183"/>
      <c r="N282" s="184"/>
      <c r="O282" s="184"/>
      <c r="P282" s="185">
        <f>SUM(P283:P288)</f>
        <v>0</v>
      </c>
      <c r="Q282" s="184"/>
      <c r="R282" s="185">
        <f>SUM(R283:R288)</f>
        <v>0.8448</v>
      </c>
      <c r="S282" s="184"/>
      <c r="T282" s="186">
        <f>SUM(T283:T288)</f>
        <v>0</v>
      </c>
      <c r="AR282" s="187" t="s">
        <v>83</v>
      </c>
      <c r="AT282" s="188" t="s">
        <v>75</v>
      </c>
      <c r="AU282" s="188" t="s">
        <v>85</v>
      </c>
      <c r="AY282" s="187" t="s">
        <v>175</v>
      </c>
      <c r="BK282" s="189">
        <f>SUM(BK283:BK288)</f>
        <v>0</v>
      </c>
    </row>
    <row r="283" spans="1:65" s="2" customFormat="1" ht="16.5" customHeight="1">
      <c r="A283" s="35"/>
      <c r="B283" s="36"/>
      <c r="C283" s="192" t="s">
        <v>774</v>
      </c>
      <c r="D283" s="192" t="s">
        <v>178</v>
      </c>
      <c r="E283" s="193" t="s">
        <v>2918</v>
      </c>
      <c r="F283" s="194" t="s">
        <v>2919</v>
      </c>
      <c r="G283" s="195" t="s">
        <v>203</v>
      </c>
      <c r="H283" s="196">
        <v>0.44</v>
      </c>
      <c r="I283" s="197"/>
      <c r="J283" s="198">
        <f>ROUND(I283*H283,2)</f>
        <v>0</v>
      </c>
      <c r="K283" s="194" t="s">
        <v>224</v>
      </c>
      <c r="L283" s="40"/>
      <c r="M283" s="199" t="s">
        <v>1</v>
      </c>
      <c r="N283" s="200" t="s">
        <v>41</v>
      </c>
      <c r="O283" s="72"/>
      <c r="P283" s="201">
        <f>O283*H283</f>
        <v>0</v>
      </c>
      <c r="Q283" s="201">
        <v>1.92</v>
      </c>
      <c r="R283" s="201">
        <f>Q283*H283</f>
        <v>0.8448</v>
      </c>
      <c r="S283" s="201">
        <v>0</v>
      </c>
      <c r="T283" s="202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03" t="s">
        <v>182</v>
      </c>
      <c r="AT283" s="203" t="s">
        <v>178</v>
      </c>
      <c r="AU283" s="203" t="s">
        <v>176</v>
      </c>
      <c r="AY283" s="18" t="s">
        <v>175</v>
      </c>
      <c r="BE283" s="204">
        <f>IF(N283="základní",J283,0)</f>
        <v>0</v>
      </c>
      <c r="BF283" s="204">
        <f>IF(N283="snížená",J283,0)</f>
        <v>0</v>
      </c>
      <c r="BG283" s="204">
        <f>IF(N283="zákl. přenesená",J283,0)</f>
        <v>0</v>
      </c>
      <c r="BH283" s="204">
        <f>IF(N283="sníž. přenesená",J283,0)</f>
        <v>0</v>
      </c>
      <c r="BI283" s="204">
        <f>IF(N283="nulová",J283,0)</f>
        <v>0</v>
      </c>
      <c r="BJ283" s="18" t="s">
        <v>83</v>
      </c>
      <c r="BK283" s="204">
        <f>ROUND(I283*H283,2)</f>
        <v>0</v>
      </c>
      <c r="BL283" s="18" t="s">
        <v>182</v>
      </c>
      <c r="BM283" s="203" t="s">
        <v>2920</v>
      </c>
    </row>
    <row r="284" spans="1:65" s="2" customFormat="1" ht="11.25">
      <c r="A284" s="35"/>
      <c r="B284" s="36"/>
      <c r="C284" s="37"/>
      <c r="D284" s="227" t="s">
        <v>193</v>
      </c>
      <c r="E284" s="37"/>
      <c r="F284" s="228" t="s">
        <v>2921</v>
      </c>
      <c r="G284" s="37"/>
      <c r="H284" s="37"/>
      <c r="I284" s="229"/>
      <c r="J284" s="37"/>
      <c r="K284" s="37"/>
      <c r="L284" s="40"/>
      <c r="M284" s="230"/>
      <c r="N284" s="231"/>
      <c r="O284" s="72"/>
      <c r="P284" s="72"/>
      <c r="Q284" s="72"/>
      <c r="R284" s="72"/>
      <c r="S284" s="72"/>
      <c r="T284" s="73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T284" s="18" t="s">
        <v>193</v>
      </c>
      <c r="AU284" s="18" t="s">
        <v>176</v>
      </c>
    </row>
    <row r="285" spans="1:65" s="13" customFormat="1" ht="11.25">
      <c r="B285" s="205"/>
      <c r="C285" s="206"/>
      <c r="D285" s="207" t="s">
        <v>184</v>
      </c>
      <c r="E285" s="208" t="s">
        <v>1</v>
      </c>
      <c r="F285" s="209" t="s">
        <v>2849</v>
      </c>
      <c r="G285" s="206"/>
      <c r="H285" s="208" t="s">
        <v>1</v>
      </c>
      <c r="I285" s="210"/>
      <c r="J285" s="206"/>
      <c r="K285" s="206"/>
      <c r="L285" s="211"/>
      <c r="M285" s="212"/>
      <c r="N285" s="213"/>
      <c r="O285" s="213"/>
      <c r="P285" s="213"/>
      <c r="Q285" s="213"/>
      <c r="R285" s="213"/>
      <c r="S285" s="213"/>
      <c r="T285" s="214"/>
      <c r="AT285" s="215" t="s">
        <v>184</v>
      </c>
      <c r="AU285" s="215" t="s">
        <v>176</v>
      </c>
      <c r="AV285" s="13" t="s">
        <v>83</v>
      </c>
      <c r="AW285" s="13" t="s">
        <v>34</v>
      </c>
      <c r="AX285" s="13" t="s">
        <v>76</v>
      </c>
      <c r="AY285" s="215" t="s">
        <v>175</v>
      </c>
    </row>
    <row r="286" spans="1:65" s="14" customFormat="1" ht="11.25">
      <c r="B286" s="216"/>
      <c r="C286" s="217"/>
      <c r="D286" s="207" t="s">
        <v>184</v>
      </c>
      <c r="E286" s="218" t="s">
        <v>1</v>
      </c>
      <c r="F286" s="219" t="s">
        <v>2922</v>
      </c>
      <c r="G286" s="217"/>
      <c r="H286" s="220">
        <v>0.16</v>
      </c>
      <c r="I286" s="221"/>
      <c r="J286" s="217"/>
      <c r="K286" s="217"/>
      <c r="L286" s="222"/>
      <c r="M286" s="223"/>
      <c r="N286" s="224"/>
      <c r="O286" s="224"/>
      <c r="P286" s="224"/>
      <c r="Q286" s="224"/>
      <c r="R286" s="224"/>
      <c r="S286" s="224"/>
      <c r="T286" s="225"/>
      <c r="AT286" s="226" t="s">
        <v>184</v>
      </c>
      <c r="AU286" s="226" t="s">
        <v>176</v>
      </c>
      <c r="AV286" s="14" t="s">
        <v>85</v>
      </c>
      <c r="AW286" s="14" t="s">
        <v>34</v>
      </c>
      <c r="AX286" s="14" t="s">
        <v>76</v>
      </c>
      <c r="AY286" s="226" t="s">
        <v>175</v>
      </c>
    </row>
    <row r="287" spans="1:65" s="14" customFormat="1" ht="11.25">
      <c r="B287" s="216"/>
      <c r="C287" s="217"/>
      <c r="D287" s="207" t="s">
        <v>184</v>
      </c>
      <c r="E287" s="218" t="s">
        <v>1</v>
      </c>
      <c r="F287" s="219" t="s">
        <v>2923</v>
      </c>
      <c r="G287" s="217"/>
      <c r="H287" s="220">
        <v>0.28000000000000003</v>
      </c>
      <c r="I287" s="221"/>
      <c r="J287" s="217"/>
      <c r="K287" s="217"/>
      <c r="L287" s="222"/>
      <c r="M287" s="223"/>
      <c r="N287" s="224"/>
      <c r="O287" s="224"/>
      <c r="P287" s="224"/>
      <c r="Q287" s="224"/>
      <c r="R287" s="224"/>
      <c r="S287" s="224"/>
      <c r="T287" s="225"/>
      <c r="AT287" s="226" t="s">
        <v>184</v>
      </c>
      <c r="AU287" s="226" t="s">
        <v>176</v>
      </c>
      <c r="AV287" s="14" t="s">
        <v>85</v>
      </c>
      <c r="AW287" s="14" t="s">
        <v>34</v>
      </c>
      <c r="AX287" s="14" t="s">
        <v>76</v>
      </c>
      <c r="AY287" s="226" t="s">
        <v>175</v>
      </c>
    </row>
    <row r="288" spans="1:65" s="16" customFormat="1" ht="11.25">
      <c r="B288" s="243"/>
      <c r="C288" s="244"/>
      <c r="D288" s="207" t="s">
        <v>184</v>
      </c>
      <c r="E288" s="245" t="s">
        <v>1</v>
      </c>
      <c r="F288" s="246" t="s">
        <v>291</v>
      </c>
      <c r="G288" s="244"/>
      <c r="H288" s="247">
        <v>0.44</v>
      </c>
      <c r="I288" s="248"/>
      <c r="J288" s="244"/>
      <c r="K288" s="244"/>
      <c r="L288" s="249"/>
      <c r="M288" s="250"/>
      <c r="N288" s="251"/>
      <c r="O288" s="251"/>
      <c r="P288" s="251"/>
      <c r="Q288" s="251"/>
      <c r="R288" s="251"/>
      <c r="S288" s="251"/>
      <c r="T288" s="252"/>
      <c r="AT288" s="253" t="s">
        <v>184</v>
      </c>
      <c r="AU288" s="253" t="s">
        <v>176</v>
      </c>
      <c r="AV288" s="16" t="s">
        <v>182</v>
      </c>
      <c r="AW288" s="16" t="s">
        <v>34</v>
      </c>
      <c r="AX288" s="16" t="s">
        <v>83</v>
      </c>
      <c r="AY288" s="253" t="s">
        <v>175</v>
      </c>
    </row>
    <row r="289" spans="1:65" s="12" customFormat="1" ht="22.9" customHeight="1">
      <c r="B289" s="176"/>
      <c r="C289" s="177"/>
      <c r="D289" s="178" t="s">
        <v>75</v>
      </c>
      <c r="E289" s="190" t="s">
        <v>221</v>
      </c>
      <c r="F289" s="190" t="s">
        <v>273</v>
      </c>
      <c r="G289" s="177"/>
      <c r="H289" s="177"/>
      <c r="I289" s="180"/>
      <c r="J289" s="191">
        <f>BK289</f>
        <v>0</v>
      </c>
      <c r="K289" s="177"/>
      <c r="L289" s="182"/>
      <c r="M289" s="183"/>
      <c r="N289" s="184"/>
      <c r="O289" s="184"/>
      <c r="P289" s="185">
        <f>SUM(P290:P304)</f>
        <v>0</v>
      </c>
      <c r="Q289" s="184"/>
      <c r="R289" s="185">
        <f>SUM(R290:R304)</f>
        <v>2.1782226799999997</v>
      </c>
      <c r="S289" s="184"/>
      <c r="T289" s="186">
        <f>SUM(T290:T304)</f>
        <v>0</v>
      </c>
      <c r="AR289" s="187" t="s">
        <v>83</v>
      </c>
      <c r="AT289" s="188" t="s">
        <v>75</v>
      </c>
      <c r="AU289" s="188" t="s">
        <v>83</v>
      </c>
      <c r="AY289" s="187" t="s">
        <v>175</v>
      </c>
      <c r="BK289" s="189">
        <f>SUM(BK290:BK304)</f>
        <v>0</v>
      </c>
    </row>
    <row r="290" spans="1:65" s="2" customFormat="1" ht="33" customHeight="1">
      <c r="A290" s="35"/>
      <c r="B290" s="36"/>
      <c r="C290" s="192" t="s">
        <v>779</v>
      </c>
      <c r="D290" s="192" t="s">
        <v>178</v>
      </c>
      <c r="E290" s="193" t="s">
        <v>2924</v>
      </c>
      <c r="F290" s="194" t="s">
        <v>2925</v>
      </c>
      <c r="G290" s="195" t="s">
        <v>203</v>
      </c>
      <c r="H290" s="196">
        <v>0.84599999999999997</v>
      </c>
      <c r="I290" s="197"/>
      <c r="J290" s="198">
        <f>ROUND(I290*H290,2)</f>
        <v>0</v>
      </c>
      <c r="K290" s="194" t="s">
        <v>224</v>
      </c>
      <c r="L290" s="40"/>
      <c r="M290" s="199" t="s">
        <v>1</v>
      </c>
      <c r="N290" s="200" t="s">
        <v>41</v>
      </c>
      <c r="O290" s="72"/>
      <c r="P290" s="201">
        <f>O290*H290</f>
        <v>0</v>
      </c>
      <c r="Q290" s="201">
        <v>2.5018699999999998</v>
      </c>
      <c r="R290" s="201">
        <f>Q290*H290</f>
        <v>2.1165820199999996</v>
      </c>
      <c r="S290" s="201">
        <v>0</v>
      </c>
      <c r="T290" s="20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03" t="s">
        <v>182</v>
      </c>
      <c r="AT290" s="203" t="s">
        <v>178</v>
      </c>
      <c r="AU290" s="203" t="s">
        <v>85</v>
      </c>
      <c r="AY290" s="18" t="s">
        <v>175</v>
      </c>
      <c r="BE290" s="204">
        <f>IF(N290="základní",J290,0)</f>
        <v>0</v>
      </c>
      <c r="BF290" s="204">
        <f>IF(N290="snížená",J290,0)</f>
        <v>0</v>
      </c>
      <c r="BG290" s="204">
        <f>IF(N290="zákl. přenesená",J290,0)</f>
        <v>0</v>
      </c>
      <c r="BH290" s="204">
        <f>IF(N290="sníž. přenesená",J290,0)</f>
        <v>0</v>
      </c>
      <c r="BI290" s="204">
        <f>IF(N290="nulová",J290,0)</f>
        <v>0</v>
      </c>
      <c r="BJ290" s="18" t="s">
        <v>83</v>
      </c>
      <c r="BK290" s="204">
        <f>ROUND(I290*H290,2)</f>
        <v>0</v>
      </c>
      <c r="BL290" s="18" t="s">
        <v>182</v>
      </c>
      <c r="BM290" s="203" t="s">
        <v>2926</v>
      </c>
    </row>
    <row r="291" spans="1:65" s="2" customFormat="1" ht="11.25">
      <c r="A291" s="35"/>
      <c r="B291" s="36"/>
      <c r="C291" s="37"/>
      <c r="D291" s="227" t="s">
        <v>193</v>
      </c>
      <c r="E291" s="37"/>
      <c r="F291" s="228" t="s">
        <v>2927</v>
      </c>
      <c r="G291" s="37"/>
      <c r="H291" s="37"/>
      <c r="I291" s="229"/>
      <c r="J291" s="37"/>
      <c r="K291" s="37"/>
      <c r="L291" s="40"/>
      <c r="M291" s="230"/>
      <c r="N291" s="231"/>
      <c r="O291" s="72"/>
      <c r="P291" s="72"/>
      <c r="Q291" s="72"/>
      <c r="R291" s="72"/>
      <c r="S291" s="72"/>
      <c r="T291" s="73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T291" s="18" t="s">
        <v>193</v>
      </c>
      <c r="AU291" s="18" t="s">
        <v>85</v>
      </c>
    </row>
    <row r="292" spans="1:65" s="13" customFormat="1" ht="11.25">
      <c r="B292" s="205"/>
      <c r="C292" s="206"/>
      <c r="D292" s="207" t="s">
        <v>184</v>
      </c>
      <c r="E292" s="208" t="s">
        <v>1</v>
      </c>
      <c r="F292" s="209" t="s">
        <v>2928</v>
      </c>
      <c r="G292" s="206"/>
      <c r="H292" s="208" t="s">
        <v>1</v>
      </c>
      <c r="I292" s="210"/>
      <c r="J292" s="206"/>
      <c r="K292" s="206"/>
      <c r="L292" s="211"/>
      <c r="M292" s="212"/>
      <c r="N292" s="213"/>
      <c r="O292" s="213"/>
      <c r="P292" s="213"/>
      <c r="Q292" s="213"/>
      <c r="R292" s="213"/>
      <c r="S292" s="213"/>
      <c r="T292" s="214"/>
      <c r="AT292" s="215" t="s">
        <v>184</v>
      </c>
      <c r="AU292" s="215" t="s">
        <v>85</v>
      </c>
      <c r="AV292" s="13" t="s">
        <v>83</v>
      </c>
      <c r="AW292" s="13" t="s">
        <v>34</v>
      </c>
      <c r="AX292" s="13" t="s">
        <v>76</v>
      </c>
      <c r="AY292" s="215" t="s">
        <v>175</v>
      </c>
    </row>
    <row r="293" spans="1:65" s="14" customFormat="1" ht="11.25">
      <c r="B293" s="216"/>
      <c r="C293" s="217"/>
      <c r="D293" s="207" t="s">
        <v>184</v>
      </c>
      <c r="E293" s="218" t="s">
        <v>1</v>
      </c>
      <c r="F293" s="219" t="s">
        <v>2929</v>
      </c>
      <c r="G293" s="217"/>
      <c r="H293" s="220">
        <v>0.216</v>
      </c>
      <c r="I293" s="221"/>
      <c r="J293" s="217"/>
      <c r="K293" s="217"/>
      <c r="L293" s="222"/>
      <c r="M293" s="223"/>
      <c r="N293" s="224"/>
      <c r="O293" s="224"/>
      <c r="P293" s="224"/>
      <c r="Q293" s="224"/>
      <c r="R293" s="224"/>
      <c r="S293" s="224"/>
      <c r="T293" s="225"/>
      <c r="AT293" s="226" t="s">
        <v>184</v>
      </c>
      <c r="AU293" s="226" t="s">
        <v>85</v>
      </c>
      <c r="AV293" s="14" t="s">
        <v>85</v>
      </c>
      <c r="AW293" s="14" t="s">
        <v>34</v>
      </c>
      <c r="AX293" s="14" t="s">
        <v>76</v>
      </c>
      <c r="AY293" s="226" t="s">
        <v>175</v>
      </c>
    </row>
    <row r="294" spans="1:65" s="14" customFormat="1" ht="11.25">
      <c r="B294" s="216"/>
      <c r="C294" s="217"/>
      <c r="D294" s="207" t="s">
        <v>184</v>
      </c>
      <c r="E294" s="218" t="s">
        <v>1</v>
      </c>
      <c r="F294" s="219" t="s">
        <v>2930</v>
      </c>
      <c r="G294" s="217"/>
      <c r="H294" s="220">
        <v>0.63</v>
      </c>
      <c r="I294" s="221"/>
      <c r="J294" s="217"/>
      <c r="K294" s="217"/>
      <c r="L294" s="222"/>
      <c r="M294" s="223"/>
      <c r="N294" s="224"/>
      <c r="O294" s="224"/>
      <c r="P294" s="224"/>
      <c r="Q294" s="224"/>
      <c r="R294" s="224"/>
      <c r="S294" s="224"/>
      <c r="T294" s="225"/>
      <c r="AT294" s="226" t="s">
        <v>184</v>
      </c>
      <c r="AU294" s="226" t="s">
        <v>85</v>
      </c>
      <c r="AV294" s="14" t="s">
        <v>85</v>
      </c>
      <c r="AW294" s="14" t="s">
        <v>34</v>
      </c>
      <c r="AX294" s="14" t="s">
        <v>76</v>
      </c>
      <c r="AY294" s="226" t="s">
        <v>175</v>
      </c>
    </row>
    <row r="295" spans="1:65" s="16" customFormat="1" ht="11.25">
      <c r="B295" s="243"/>
      <c r="C295" s="244"/>
      <c r="D295" s="207" t="s">
        <v>184</v>
      </c>
      <c r="E295" s="245" t="s">
        <v>1</v>
      </c>
      <c r="F295" s="246" t="s">
        <v>291</v>
      </c>
      <c r="G295" s="244"/>
      <c r="H295" s="247">
        <v>0.84599999999999997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2"/>
      <c r="AT295" s="253" t="s">
        <v>184</v>
      </c>
      <c r="AU295" s="253" t="s">
        <v>85</v>
      </c>
      <c r="AV295" s="16" t="s">
        <v>182</v>
      </c>
      <c r="AW295" s="16" t="s">
        <v>34</v>
      </c>
      <c r="AX295" s="16" t="s">
        <v>83</v>
      </c>
      <c r="AY295" s="253" t="s">
        <v>175</v>
      </c>
    </row>
    <row r="296" spans="1:65" s="2" customFormat="1" ht="33" customHeight="1">
      <c r="A296" s="35"/>
      <c r="B296" s="36"/>
      <c r="C296" s="192" t="s">
        <v>784</v>
      </c>
      <c r="D296" s="192" t="s">
        <v>178</v>
      </c>
      <c r="E296" s="193" t="s">
        <v>2931</v>
      </c>
      <c r="F296" s="194" t="s">
        <v>2932</v>
      </c>
      <c r="G296" s="195" t="s">
        <v>203</v>
      </c>
      <c r="H296" s="196">
        <v>0.84599999999999997</v>
      </c>
      <c r="I296" s="197"/>
      <c r="J296" s="198">
        <f>ROUND(I296*H296,2)</f>
        <v>0</v>
      </c>
      <c r="K296" s="194" t="s">
        <v>224</v>
      </c>
      <c r="L296" s="40"/>
      <c r="M296" s="199" t="s">
        <v>1</v>
      </c>
      <c r="N296" s="200" t="s">
        <v>41</v>
      </c>
      <c r="O296" s="72"/>
      <c r="P296" s="201">
        <f>O296*H296</f>
        <v>0</v>
      </c>
      <c r="Q296" s="201">
        <v>0</v>
      </c>
      <c r="R296" s="201">
        <f>Q296*H296</f>
        <v>0</v>
      </c>
      <c r="S296" s="201">
        <v>0</v>
      </c>
      <c r="T296" s="202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03" t="s">
        <v>182</v>
      </c>
      <c r="AT296" s="203" t="s">
        <v>178</v>
      </c>
      <c r="AU296" s="203" t="s">
        <v>85</v>
      </c>
      <c r="AY296" s="18" t="s">
        <v>175</v>
      </c>
      <c r="BE296" s="204">
        <f>IF(N296="základní",J296,0)</f>
        <v>0</v>
      </c>
      <c r="BF296" s="204">
        <f>IF(N296="snížená",J296,0)</f>
        <v>0</v>
      </c>
      <c r="BG296" s="204">
        <f>IF(N296="zákl. přenesená",J296,0)</f>
        <v>0</v>
      </c>
      <c r="BH296" s="204">
        <f>IF(N296="sníž. přenesená",J296,0)</f>
        <v>0</v>
      </c>
      <c r="BI296" s="204">
        <f>IF(N296="nulová",J296,0)</f>
        <v>0</v>
      </c>
      <c r="BJ296" s="18" t="s">
        <v>83</v>
      </c>
      <c r="BK296" s="204">
        <f>ROUND(I296*H296,2)</f>
        <v>0</v>
      </c>
      <c r="BL296" s="18" t="s">
        <v>182</v>
      </c>
      <c r="BM296" s="203" t="s">
        <v>2933</v>
      </c>
    </row>
    <row r="297" spans="1:65" s="2" customFormat="1" ht="11.25">
      <c r="A297" s="35"/>
      <c r="B297" s="36"/>
      <c r="C297" s="37"/>
      <c r="D297" s="227" t="s">
        <v>193</v>
      </c>
      <c r="E297" s="37"/>
      <c r="F297" s="228" t="s">
        <v>2934</v>
      </c>
      <c r="G297" s="37"/>
      <c r="H297" s="37"/>
      <c r="I297" s="229"/>
      <c r="J297" s="37"/>
      <c r="K297" s="37"/>
      <c r="L297" s="40"/>
      <c r="M297" s="230"/>
      <c r="N297" s="231"/>
      <c r="O297" s="72"/>
      <c r="P297" s="72"/>
      <c r="Q297" s="72"/>
      <c r="R297" s="72"/>
      <c r="S297" s="72"/>
      <c r="T297" s="73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T297" s="18" t="s">
        <v>193</v>
      </c>
      <c r="AU297" s="18" t="s">
        <v>85</v>
      </c>
    </row>
    <row r="298" spans="1:65" s="2" customFormat="1" ht="16.5" customHeight="1">
      <c r="A298" s="35"/>
      <c r="B298" s="36"/>
      <c r="C298" s="192" t="s">
        <v>789</v>
      </c>
      <c r="D298" s="192" t="s">
        <v>178</v>
      </c>
      <c r="E298" s="193" t="s">
        <v>2935</v>
      </c>
      <c r="F298" s="194" t="s">
        <v>2936</v>
      </c>
      <c r="G298" s="195" t="s">
        <v>233</v>
      </c>
      <c r="H298" s="196">
        <v>5.8000000000000003E-2</v>
      </c>
      <c r="I298" s="197"/>
      <c r="J298" s="198">
        <f>ROUND(I298*H298,2)</f>
        <v>0</v>
      </c>
      <c r="K298" s="194" t="s">
        <v>224</v>
      </c>
      <c r="L298" s="40"/>
      <c r="M298" s="199" t="s">
        <v>1</v>
      </c>
      <c r="N298" s="200" t="s">
        <v>41</v>
      </c>
      <c r="O298" s="72"/>
      <c r="P298" s="201">
        <f>O298*H298</f>
        <v>0</v>
      </c>
      <c r="Q298" s="201">
        <v>1.06277</v>
      </c>
      <c r="R298" s="201">
        <f>Q298*H298</f>
        <v>6.164066E-2</v>
      </c>
      <c r="S298" s="201">
        <v>0</v>
      </c>
      <c r="T298" s="20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03" t="s">
        <v>182</v>
      </c>
      <c r="AT298" s="203" t="s">
        <v>178</v>
      </c>
      <c r="AU298" s="203" t="s">
        <v>85</v>
      </c>
      <c r="AY298" s="18" t="s">
        <v>175</v>
      </c>
      <c r="BE298" s="204">
        <f>IF(N298="základní",J298,0)</f>
        <v>0</v>
      </c>
      <c r="BF298" s="204">
        <f>IF(N298="snížená",J298,0)</f>
        <v>0</v>
      </c>
      <c r="BG298" s="204">
        <f>IF(N298="zákl. přenesená",J298,0)</f>
        <v>0</v>
      </c>
      <c r="BH298" s="204">
        <f>IF(N298="sníž. přenesená",J298,0)</f>
        <v>0</v>
      </c>
      <c r="BI298" s="204">
        <f>IF(N298="nulová",J298,0)</f>
        <v>0</v>
      </c>
      <c r="BJ298" s="18" t="s">
        <v>83</v>
      </c>
      <c r="BK298" s="204">
        <f>ROUND(I298*H298,2)</f>
        <v>0</v>
      </c>
      <c r="BL298" s="18" t="s">
        <v>182</v>
      </c>
      <c r="BM298" s="203" t="s">
        <v>2937</v>
      </c>
    </row>
    <row r="299" spans="1:65" s="2" customFormat="1" ht="11.25">
      <c r="A299" s="35"/>
      <c r="B299" s="36"/>
      <c r="C299" s="37"/>
      <c r="D299" s="227" t="s">
        <v>193</v>
      </c>
      <c r="E299" s="37"/>
      <c r="F299" s="228" t="s">
        <v>2938</v>
      </c>
      <c r="G299" s="37"/>
      <c r="H299" s="37"/>
      <c r="I299" s="229"/>
      <c r="J299" s="37"/>
      <c r="K299" s="37"/>
      <c r="L299" s="40"/>
      <c r="M299" s="230"/>
      <c r="N299" s="231"/>
      <c r="O299" s="72"/>
      <c r="P299" s="72"/>
      <c r="Q299" s="72"/>
      <c r="R299" s="72"/>
      <c r="S299" s="72"/>
      <c r="T299" s="73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T299" s="18" t="s">
        <v>193</v>
      </c>
      <c r="AU299" s="18" t="s">
        <v>85</v>
      </c>
    </row>
    <row r="300" spans="1:65" s="13" customFormat="1" ht="11.25">
      <c r="B300" s="205"/>
      <c r="C300" s="206"/>
      <c r="D300" s="207" t="s">
        <v>184</v>
      </c>
      <c r="E300" s="208" t="s">
        <v>1</v>
      </c>
      <c r="F300" s="209" t="s">
        <v>2928</v>
      </c>
      <c r="G300" s="206"/>
      <c r="H300" s="208" t="s">
        <v>1</v>
      </c>
      <c r="I300" s="210"/>
      <c r="J300" s="206"/>
      <c r="K300" s="206"/>
      <c r="L300" s="211"/>
      <c r="M300" s="212"/>
      <c r="N300" s="213"/>
      <c r="O300" s="213"/>
      <c r="P300" s="213"/>
      <c r="Q300" s="213"/>
      <c r="R300" s="213"/>
      <c r="S300" s="213"/>
      <c r="T300" s="214"/>
      <c r="AT300" s="215" t="s">
        <v>184</v>
      </c>
      <c r="AU300" s="215" t="s">
        <v>85</v>
      </c>
      <c r="AV300" s="13" t="s">
        <v>83</v>
      </c>
      <c r="AW300" s="13" t="s">
        <v>34</v>
      </c>
      <c r="AX300" s="13" t="s">
        <v>76</v>
      </c>
      <c r="AY300" s="215" t="s">
        <v>175</v>
      </c>
    </row>
    <row r="301" spans="1:65" s="14" customFormat="1" ht="22.5">
      <c r="B301" s="216"/>
      <c r="C301" s="217"/>
      <c r="D301" s="207" t="s">
        <v>184</v>
      </c>
      <c r="E301" s="218" t="s">
        <v>1</v>
      </c>
      <c r="F301" s="219" t="s">
        <v>2939</v>
      </c>
      <c r="G301" s="217"/>
      <c r="H301" s="220">
        <v>2.2095216000000001E-2</v>
      </c>
      <c r="I301" s="221"/>
      <c r="J301" s="217"/>
      <c r="K301" s="217"/>
      <c r="L301" s="222"/>
      <c r="M301" s="223"/>
      <c r="N301" s="224"/>
      <c r="O301" s="224"/>
      <c r="P301" s="224"/>
      <c r="Q301" s="224"/>
      <c r="R301" s="224"/>
      <c r="S301" s="224"/>
      <c r="T301" s="225"/>
      <c r="AT301" s="226" t="s">
        <v>184</v>
      </c>
      <c r="AU301" s="226" t="s">
        <v>85</v>
      </c>
      <c r="AV301" s="14" t="s">
        <v>85</v>
      </c>
      <c r="AW301" s="14" t="s">
        <v>34</v>
      </c>
      <c r="AX301" s="14" t="s">
        <v>76</v>
      </c>
      <c r="AY301" s="226" t="s">
        <v>175</v>
      </c>
    </row>
    <row r="302" spans="1:65" s="14" customFormat="1" ht="11.25">
      <c r="B302" s="216"/>
      <c r="C302" s="217"/>
      <c r="D302" s="207" t="s">
        <v>184</v>
      </c>
      <c r="E302" s="218" t="s">
        <v>1</v>
      </c>
      <c r="F302" s="219" t="s">
        <v>2940</v>
      </c>
      <c r="G302" s="217"/>
      <c r="H302" s="220">
        <v>9.1428480000000003E-3</v>
      </c>
      <c r="I302" s="221"/>
      <c r="J302" s="217"/>
      <c r="K302" s="217"/>
      <c r="L302" s="222"/>
      <c r="M302" s="223"/>
      <c r="N302" s="224"/>
      <c r="O302" s="224"/>
      <c r="P302" s="224"/>
      <c r="Q302" s="224"/>
      <c r="R302" s="224"/>
      <c r="S302" s="224"/>
      <c r="T302" s="225"/>
      <c r="AT302" s="226" t="s">
        <v>184</v>
      </c>
      <c r="AU302" s="226" t="s">
        <v>85</v>
      </c>
      <c r="AV302" s="14" t="s">
        <v>85</v>
      </c>
      <c r="AW302" s="14" t="s">
        <v>34</v>
      </c>
      <c r="AX302" s="14" t="s">
        <v>76</v>
      </c>
      <c r="AY302" s="226" t="s">
        <v>175</v>
      </c>
    </row>
    <row r="303" spans="1:65" s="14" customFormat="1" ht="11.25">
      <c r="B303" s="216"/>
      <c r="C303" s="217"/>
      <c r="D303" s="207" t="s">
        <v>184</v>
      </c>
      <c r="E303" s="218" t="s">
        <v>1</v>
      </c>
      <c r="F303" s="219" t="s">
        <v>2941</v>
      </c>
      <c r="G303" s="217"/>
      <c r="H303" s="220">
        <v>2.6666639999999998E-2</v>
      </c>
      <c r="I303" s="221"/>
      <c r="J303" s="217"/>
      <c r="K303" s="217"/>
      <c r="L303" s="222"/>
      <c r="M303" s="223"/>
      <c r="N303" s="224"/>
      <c r="O303" s="224"/>
      <c r="P303" s="224"/>
      <c r="Q303" s="224"/>
      <c r="R303" s="224"/>
      <c r="S303" s="224"/>
      <c r="T303" s="225"/>
      <c r="AT303" s="226" t="s">
        <v>184</v>
      </c>
      <c r="AU303" s="226" t="s">
        <v>85</v>
      </c>
      <c r="AV303" s="14" t="s">
        <v>85</v>
      </c>
      <c r="AW303" s="14" t="s">
        <v>34</v>
      </c>
      <c r="AX303" s="14" t="s">
        <v>76</v>
      </c>
      <c r="AY303" s="226" t="s">
        <v>175</v>
      </c>
    </row>
    <row r="304" spans="1:65" s="16" customFormat="1" ht="11.25">
      <c r="B304" s="243"/>
      <c r="C304" s="244"/>
      <c r="D304" s="207" t="s">
        <v>184</v>
      </c>
      <c r="E304" s="245" t="s">
        <v>1</v>
      </c>
      <c r="F304" s="246" t="s">
        <v>291</v>
      </c>
      <c r="G304" s="244"/>
      <c r="H304" s="247">
        <v>5.7904704000000001E-2</v>
      </c>
      <c r="I304" s="248"/>
      <c r="J304" s="244"/>
      <c r="K304" s="244"/>
      <c r="L304" s="249"/>
      <c r="M304" s="250"/>
      <c r="N304" s="251"/>
      <c r="O304" s="251"/>
      <c r="P304" s="251"/>
      <c r="Q304" s="251"/>
      <c r="R304" s="251"/>
      <c r="S304" s="251"/>
      <c r="T304" s="252"/>
      <c r="AT304" s="253" t="s">
        <v>184</v>
      </c>
      <c r="AU304" s="253" t="s">
        <v>85</v>
      </c>
      <c r="AV304" s="16" t="s">
        <v>182</v>
      </c>
      <c r="AW304" s="16" t="s">
        <v>34</v>
      </c>
      <c r="AX304" s="16" t="s">
        <v>83</v>
      </c>
      <c r="AY304" s="253" t="s">
        <v>175</v>
      </c>
    </row>
    <row r="305" spans="1:65" s="12" customFormat="1" ht="22.9" customHeight="1">
      <c r="B305" s="176"/>
      <c r="C305" s="177"/>
      <c r="D305" s="178" t="s">
        <v>75</v>
      </c>
      <c r="E305" s="190" t="s">
        <v>195</v>
      </c>
      <c r="F305" s="190" t="s">
        <v>507</v>
      </c>
      <c r="G305" s="177"/>
      <c r="H305" s="177"/>
      <c r="I305" s="180"/>
      <c r="J305" s="191">
        <f>BK305</f>
        <v>0</v>
      </c>
      <c r="K305" s="177"/>
      <c r="L305" s="182"/>
      <c r="M305" s="183"/>
      <c r="N305" s="184"/>
      <c r="O305" s="184"/>
      <c r="P305" s="185">
        <f>SUM(P306:P333)</f>
        <v>0</v>
      </c>
      <c r="Q305" s="184"/>
      <c r="R305" s="185">
        <f>SUM(R306:R333)</f>
        <v>1.4398399999999999E-2</v>
      </c>
      <c r="S305" s="184"/>
      <c r="T305" s="186">
        <f>SUM(T306:T333)</f>
        <v>1.8857340000000002</v>
      </c>
      <c r="AR305" s="187" t="s">
        <v>83</v>
      </c>
      <c r="AT305" s="188" t="s">
        <v>75</v>
      </c>
      <c r="AU305" s="188" t="s">
        <v>83</v>
      </c>
      <c r="AY305" s="187" t="s">
        <v>175</v>
      </c>
      <c r="BK305" s="189">
        <f>SUM(BK306:BK333)</f>
        <v>0</v>
      </c>
    </row>
    <row r="306" spans="1:65" s="2" customFormat="1" ht="37.9" customHeight="1">
      <c r="A306" s="35"/>
      <c r="B306" s="36"/>
      <c r="C306" s="192" t="s">
        <v>794</v>
      </c>
      <c r="D306" s="192" t="s">
        <v>178</v>
      </c>
      <c r="E306" s="193" t="s">
        <v>2942</v>
      </c>
      <c r="F306" s="194" t="s">
        <v>2943</v>
      </c>
      <c r="G306" s="195" t="s">
        <v>203</v>
      </c>
      <c r="H306" s="196">
        <v>0.84599999999999997</v>
      </c>
      <c r="I306" s="197"/>
      <c r="J306" s="198">
        <f>ROUND(I306*H306,2)</f>
        <v>0</v>
      </c>
      <c r="K306" s="194" t="s">
        <v>224</v>
      </c>
      <c r="L306" s="40"/>
      <c r="M306" s="199" t="s">
        <v>1</v>
      </c>
      <c r="N306" s="200" t="s">
        <v>41</v>
      </c>
      <c r="O306" s="72"/>
      <c r="P306" s="201">
        <f>O306*H306</f>
        <v>0</v>
      </c>
      <c r="Q306" s="201">
        <v>0</v>
      </c>
      <c r="R306" s="201">
        <f>Q306*H306</f>
        <v>0</v>
      </c>
      <c r="S306" s="201">
        <v>2.2000000000000002</v>
      </c>
      <c r="T306" s="202">
        <f>S306*H306</f>
        <v>1.8612000000000002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03" t="s">
        <v>182</v>
      </c>
      <c r="AT306" s="203" t="s">
        <v>178</v>
      </c>
      <c r="AU306" s="203" t="s">
        <v>85</v>
      </c>
      <c r="AY306" s="18" t="s">
        <v>175</v>
      </c>
      <c r="BE306" s="204">
        <f>IF(N306="základní",J306,0)</f>
        <v>0</v>
      </c>
      <c r="BF306" s="204">
        <f>IF(N306="snížená",J306,0)</f>
        <v>0</v>
      </c>
      <c r="BG306" s="204">
        <f>IF(N306="zákl. přenesená",J306,0)</f>
        <v>0</v>
      </c>
      <c r="BH306" s="204">
        <f>IF(N306="sníž. přenesená",J306,0)</f>
        <v>0</v>
      </c>
      <c r="BI306" s="204">
        <f>IF(N306="nulová",J306,0)</f>
        <v>0</v>
      </c>
      <c r="BJ306" s="18" t="s">
        <v>83</v>
      </c>
      <c r="BK306" s="204">
        <f>ROUND(I306*H306,2)</f>
        <v>0</v>
      </c>
      <c r="BL306" s="18" t="s">
        <v>182</v>
      </c>
      <c r="BM306" s="203" t="s">
        <v>2944</v>
      </c>
    </row>
    <row r="307" spans="1:65" s="2" customFormat="1" ht="11.25">
      <c r="A307" s="35"/>
      <c r="B307" s="36"/>
      <c r="C307" s="37"/>
      <c r="D307" s="227" t="s">
        <v>193</v>
      </c>
      <c r="E307" s="37"/>
      <c r="F307" s="228" t="s">
        <v>2945</v>
      </c>
      <c r="G307" s="37"/>
      <c r="H307" s="37"/>
      <c r="I307" s="229"/>
      <c r="J307" s="37"/>
      <c r="K307" s="37"/>
      <c r="L307" s="40"/>
      <c r="M307" s="230"/>
      <c r="N307" s="231"/>
      <c r="O307" s="72"/>
      <c r="P307" s="72"/>
      <c r="Q307" s="72"/>
      <c r="R307" s="72"/>
      <c r="S307" s="72"/>
      <c r="T307" s="73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T307" s="18" t="s">
        <v>193</v>
      </c>
      <c r="AU307" s="18" t="s">
        <v>85</v>
      </c>
    </row>
    <row r="308" spans="1:65" s="13" customFormat="1" ht="11.25">
      <c r="B308" s="205"/>
      <c r="C308" s="206"/>
      <c r="D308" s="207" t="s">
        <v>184</v>
      </c>
      <c r="E308" s="208" t="s">
        <v>1</v>
      </c>
      <c r="F308" s="209" t="s">
        <v>2928</v>
      </c>
      <c r="G308" s="206"/>
      <c r="H308" s="208" t="s">
        <v>1</v>
      </c>
      <c r="I308" s="210"/>
      <c r="J308" s="206"/>
      <c r="K308" s="206"/>
      <c r="L308" s="211"/>
      <c r="M308" s="212"/>
      <c r="N308" s="213"/>
      <c r="O308" s="213"/>
      <c r="P308" s="213"/>
      <c r="Q308" s="213"/>
      <c r="R308" s="213"/>
      <c r="S308" s="213"/>
      <c r="T308" s="214"/>
      <c r="AT308" s="215" t="s">
        <v>184</v>
      </c>
      <c r="AU308" s="215" t="s">
        <v>85</v>
      </c>
      <c r="AV308" s="13" t="s">
        <v>83</v>
      </c>
      <c r="AW308" s="13" t="s">
        <v>34</v>
      </c>
      <c r="AX308" s="13" t="s">
        <v>76</v>
      </c>
      <c r="AY308" s="215" t="s">
        <v>175</v>
      </c>
    </row>
    <row r="309" spans="1:65" s="13" customFormat="1" ht="11.25">
      <c r="B309" s="205"/>
      <c r="C309" s="206"/>
      <c r="D309" s="207" t="s">
        <v>184</v>
      </c>
      <c r="E309" s="208" t="s">
        <v>1</v>
      </c>
      <c r="F309" s="209" t="s">
        <v>2946</v>
      </c>
      <c r="G309" s="206"/>
      <c r="H309" s="208" t="s">
        <v>1</v>
      </c>
      <c r="I309" s="210"/>
      <c r="J309" s="206"/>
      <c r="K309" s="206"/>
      <c r="L309" s="211"/>
      <c r="M309" s="212"/>
      <c r="N309" s="213"/>
      <c r="O309" s="213"/>
      <c r="P309" s="213"/>
      <c r="Q309" s="213"/>
      <c r="R309" s="213"/>
      <c r="S309" s="213"/>
      <c r="T309" s="214"/>
      <c r="AT309" s="215" t="s">
        <v>184</v>
      </c>
      <c r="AU309" s="215" t="s">
        <v>85</v>
      </c>
      <c r="AV309" s="13" t="s">
        <v>83</v>
      </c>
      <c r="AW309" s="13" t="s">
        <v>34</v>
      </c>
      <c r="AX309" s="13" t="s">
        <v>76</v>
      </c>
      <c r="AY309" s="215" t="s">
        <v>175</v>
      </c>
    </row>
    <row r="310" spans="1:65" s="13" customFormat="1" ht="11.25">
      <c r="B310" s="205"/>
      <c r="C310" s="206"/>
      <c r="D310" s="207" t="s">
        <v>184</v>
      </c>
      <c r="E310" s="208" t="s">
        <v>1</v>
      </c>
      <c r="F310" s="209" t="s">
        <v>2947</v>
      </c>
      <c r="G310" s="206"/>
      <c r="H310" s="208" t="s">
        <v>1</v>
      </c>
      <c r="I310" s="210"/>
      <c r="J310" s="206"/>
      <c r="K310" s="206"/>
      <c r="L310" s="211"/>
      <c r="M310" s="212"/>
      <c r="N310" s="213"/>
      <c r="O310" s="213"/>
      <c r="P310" s="213"/>
      <c r="Q310" s="213"/>
      <c r="R310" s="213"/>
      <c r="S310" s="213"/>
      <c r="T310" s="214"/>
      <c r="AT310" s="215" t="s">
        <v>184</v>
      </c>
      <c r="AU310" s="215" t="s">
        <v>85</v>
      </c>
      <c r="AV310" s="13" t="s">
        <v>83</v>
      </c>
      <c r="AW310" s="13" t="s">
        <v>34</v>
      </c>
      <c r="AX310" s="13" t="s">
        <v>76</v>
      </c>
      <c r="AY310" s="215" t="s">
        <v>175</v>
      </c>
    </row>
    <row r="311" spans="1:65" s="13" customFormat="1" ht="11.25">
      <c r="B311" s="205"/>
      <c r="C311" s="206"/>
      <c r="D311" s="207" t="s">
        <v>184</v>
      </c>
      <c r="E311" s="208" t="s">
        <v>1</v>
      </c>
      <c r="F311" s="209" t="s">
        <v>187</v>
      </c>
      <c r="G311" s="206"/>
      <c r="H311" s="208" t="s">
        <v>1</v>
      </c>
      <c r="I311" s="210"/>
      <c r="J311" s="206"/>
      <c r="K311" s="206"/>
      <c r="L311" s="211"/>
      <c r="M311" s="212"/>
      <c r="N311" s="213"/>
      <c r="O311" s="213"/>
      <c r="P311" s="213"/>
      <c r="Q311" s="213"/>
      <c r="R311" s="213"/>
      <c r="S311" s="213"/>
      <c r="T311" s="214"/>
      <c r="AT311" s="215" t="s">
        <v>184</v>
      </c>
      <c r="AU311" s="215" t="s">
        <v>85</v>
      </c>
      <c r="AV311" s="13" t="s">
        <v>83</v>
      </c>
      <c r="AW311" s="13" t="s">
        <v>34</v>
      </c>
      <c r="AX311" s="13" t="s">
        <v>76</v>
      </c>
      <c r="AY311" s="215" t="s">
        <v>175</v>
      </c>
    </row>
    <row r="312" spans="1:65" s="14" customFormat="1" ht="11.25">
      <c r="B312" s="216"/>
      <c r="C312" s="217"/>
      <c r="D312" s="207" t="s">
        <v>184</v>
      </c>
      <c r="E312" s="218" t="s">
        <v>1</v>
      </c>
      <c r="F312" s="219" t="s">
        <v>2929</v>
      </c>
      <c r="G312" s="217"/>
      <c r="H312" s="220">
        <v>0.216</v>
      </c>
      <c r="I312" s="221"/>
      <c r="J312" s="217"/>
      <c r="K312" s="217"/>
      <c r="L312" s="222"/>
      <c r="M312" s="223"/>
      <c r="N312" s="224"/>
      <c r="O312" s="224"/>
      <c r="P312" s="224"/>
      <c r="Q312" s="224"/>
      <c r="R312" s="224"/>
      <c r="S312" s="224"/>
      <c r="T312" s="225"/>
      <c r="AT312" s="226" t="s">
        <v>184</v>
      </c>
      <c r="AU312" s="226" t="s">
        <v>85</v>
      </c>
      <c r="AV312" s="14" t="s">
        <v>85</v>
      </c>
      <c r="AW312" s="14" t="s">
        <v>34</v>
      </c>
      <c r="AX312" s="14" t="s">
        <v>76</v>
      </c>
      <c r="AY312" s="226" t="s">
        <v>175</v>
      </c>
    </row>
    <row r="313" spans="1:65" s="14" customFormat="1" ht="11.25">
      <c r="B313" s="216"/>
      <c r="C313" s="217"/>
      <c r="D313" s="207" t="s">
        <v>184</v>
      </c>
      <c r="E313" s="218" t="s">
        <v>1</v>
      </c>
      <c r="F313" s="219" t="s">
        <v>2930</v>
      </c>
      <c r="G313" s="217"/>
      <c r="H313" s="220">
        <v>0.63</v>
      </c>
      <c r="I313" s="221"/>
      <c r="J313" s="217"/>
      <c r="K313" s="217"/>
      <c r="L313" s="222"/>
      <c r="M313" s="223"/>
      <c r="N313" s="224"/>
      <c r="O313" s="224"/>
      <c r="P313" s="224"/>
      <c r="Q313" s="224"/>
      <c r="R313" s="224"/>
      <c r="S313" s="224"/>
      <c r="T313" s="225"/>
      <c r="AT313" s="226" t="s">
        <v>184</v>
      </c>
      <c r="AU313" s="226" t="s">
        <v>85</v>
      </c>
      <c r="AV313" s="14" t="s">
        <v>85</v>
      </c>
      <c r="AW313" s="14" t="s">
        <v>34</v>
      </c>
      <c r="AX313" s="14" t="s">
        <v>76</v>
      </c>
      <c r="AY313" s="226" t="s">
        <v>175</v>
      </c>
    </row>
    <row r="314" spans="1:65" s="16" customFormat="1" ht="11.25">
      <c r="B314" s="243"/>
      <c r="C314" s="244"/>
      <c r="D314" s="207" t="s">
        <v>184</v>
      </c>
      <c r="E314" s="245" t="s">
        <v>1</v>
      </c>
      <c r="F314" s="246" t="s">
        <v>291</v>
      </c>
      <c r="G314" s="244"/>
      <c r="H314" s="247">
        <v>0.84599999999999997</v>
      </c>
      <c r="I314" s="248"/>
      <c r="J314" s="244"/>
      <c r="K314" s="244"/>
      <c r="L314" s="249"/>
      <c r="M314" s="250"/>
      <c r="N314" s="251"/>
      <c r="O314" s="251"/>
      <c r="P314" s="251"/>
      <c r="Q314" s="251"/>
      <c r="R314" s="251"/>
      <c r="S314" s="251"/>
      <c r="T314" s="252"/>
      <c r="AT314" s="253" t="s">
        <v>184</v>
      </c>
      <c r="AU314" s="253" t="s">
        <v>85</v>
      </c>
      <c r="AV314" s="16" t="s">
        <v>182</v>
      </c>
      <c r="AW314" s="16" t="s">
        <v>34</v>
      </c>
      <c r="AX314" s="16" t="s">
        <v>83</v>
      </c>
      <c r="AY314" s="253" t="s">
        <v>175</v>
      </c>
    </row>
    <row r="315" spans="1:65" s="2" customFormat="1" ht="33" customHeight="1">
      <c r="A315" s="35"/>
      <c r="B315" s="36"/>
      <c r="C315" s="192" t="s">
        <v>799</v>
      </c>
      <c r="D315" s="192" t="s">
        <v>178</v>
      </c>
      <c r="E315" s="193" t="s">
        <v>2948</v>
      </c>
      <c r="F315" s="194" t="s">
        <v>2949</v>
      </c>
      <c r="G315" s="195" t="s">
        <v>203</v>
      </c>
      <c r="H315" s="196">
        <v>0.84599999999999997</v>
      </c>
      <c r="I315" s="197"/>
      <c r="J315" s="198">
        <f>ROUND(I315*H315,2)</f>
        <v>0</v>
      </c>
      <c r="K315" s="194" t="s">
        <v>224</v>
      </c>
      <c r="L315" s="40"/>
      <c r="M315" s="199" t="s">
        <v>1</v>
      </c>
      <c r="N315" s="200" t="s">
        <v>41</v>
      </c>
      <c r="O315" s="72"/>
      <c r="P315" s="201">
        <f>O315*H315</f>
        <v>0</v>
      </c>
      <c r="Q315" s="201">
        <v>0</v>
      </c>
      <c r="R315" s="201">
        <f>Q315*H315</f>
        <v>0</v>
      </c>
      <c r="S315" s="201">
        <v>2.9000000000000001E-2</v>
      </c>
      <c r="T315" s="202">
        <f>S315*H315</f>
        <v>2.4534E-2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03" t="s">
        <v>182</v>
      </c>
      <c r="AT315" s="203" t="s">
        <v>178</v>
      </c>
      <c r="AU315" s="203" t="s">
        <v>85</v>
      </c>
      <c r="AY315" s="18" t="s">
        <v>175</v>
      </c>
      <c r="BE315" s="204">
        <f>IF(N315="základní",J315,0)</f>
        <v>0</v>
      </c>
      <c r="BF315" s="204">
        <f>IF(N315="snížená",J315,0)</f>
        <v>0</v>
      </c>
      <c r="BG315" s="204">
        <f>IF(N315="zákl. přenesená",J315,0)</f>
        <v>0</v>
      </c>
      <c r="BH315" s="204">
        <f>IF(N315="sníž. přenesená",J315,0)</f>
        <v>0</v>
      </c>
      <c r="BI315" s="204">
        <f>IF(N315="nulová",J315,0)</f>
        <v>0</v>
      </c>
      <c r="BJ315" s="18" t="s">
        <v>83</v>
      </c>
      <c r="BK315" s="204">
        <f>ROUND(I315*H315,2)</f>
        <v>0</v>
      </c>
      <c r="BL315" s="18" t="s">
        <v>182</v>
      </c>
      <c r="BM315" s="203" t="s">
        <v>2950</v>
      </c>
    </row>
    <row r="316" spans="1:65" s="2" customFormat="1" ht="11.25">
      <c r="A316" s="35"/>
      <c r="B316" s="36"/>
      <c r="C316" s="37"/>
      <c r="D316" s="227" t="s">
        <v>193</v>
      </c>
      <c r="E316" s="37"/>
      <c r="F316" s="228" t="s">
        <v>2951</v>
      </c>
      <c r="G316" s="37"/>
      <c r="H316" s="37"/>
      <c r="I316" s="229"/>
      <c r="J316" s="37"/>
      <c r="K316" s="37"/>
      <c r="L316" s="40"/>
      <c r="M316" s="230"/>
      <c r="N316" s="231"/>
      <c r="O316" s="72"/>
      <c r="P316" s="72"/>
      <c r="Q316" s="72"/>
      <c r="R316" s="72"/>
      <c r="S316" s="72"/>
      <c r="T316" s="73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T316" s="18" t="s">
        <v>193</v>
      </c>
      <c r="AU316" s="18" t="s">
        <v>85</v>
      </c>
    </row>
    <row r="317" spans="1:65" s="2" customFormat="1" ht="24.2" customHeight="1">
      <c r="A317" s="35"/>
      <c r="B317" s="36"/>
      <c r="C317" s="192" t="s">
        <v>804</v>
      </c>
      <c r="D317" s="192" t="s">
        <v>178</v>
      </c>
      <c r="E317" s="193" t="s">
        <v>2952</v>
      </c>
      <c r="F317" s="194" t="s">
        <v>2953</v>
      </c>
      <c r="G317" s="195" t="s">
        <v>251</v>
      </c>
      <c r="H317" s="196">
        <v>4.24</v>
      </c>
      <c r="I317" s="197"/>
      <c r="J317" s="198">
        <f>ROUND(I317*H317,2)</f>
        <v>0</v>
      </c>
      <c r="K317" s="194" t="s">
        <v>224</v>
      </c>
      <c r="L317" s="40"/>
      <c r="M317" s="199" t="s">
        <v>1</v>
      </c>
      <c r="N317" s="200" t="s">
        <v>41</v>
      </c>
      <c r="O317" s="72"/>
      <c r="P317" s="201">
        <f>O317*H317</f>
        <v>0</v>
      </c>
      <c r="Q317" s="201">
        <v>0</v>
      </c>
      <c r="R317" s="201">
        <f>Q317*H317</f>
        <v>0</v>
      </c>
      <c r="S317" s="201">
        <v>0</v>
      </c>
      <c r="T317" s="202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03" t="s">
        <v>182</v>
      </c>
      <c r="AT317" s="203" t="s">
        <v>178</v>
      </c>
      <c r="AU317" s="203" t="s">
        <v>85</v>
      </c>
      <c r="AY317" s="18" t="s">
        <v>175</v>
      </c>
      <c r="BE317" s="204">
        <f>IF(N317="základní",J317,0)</f>
        <v>0</v>
      </c>
      <c r="BF317" s="204">
        <f>IF(N317="snížená",J317,0)</f>
        <v>0</v>
      </c>
      <c r="BG317" s="204">
        <f>IF(N317="zákl. přenesená",J317,0)</f>
        <v>0</v>
      </c>
      <c r="BH317" s="204">
        <f>IF(N317="sníž. přenesená",J317,0)</f>
        <v>0</v>
      </c>
      <c r="BI317" s="204">
        <f>IF(N317="nulová",J317,0)</f>
        <v>0</v>
      </c>
      <c r="BJ317" s="18" t="s">
        <v>83</v>
      </c>
      <c r="BK317" s="204">
        <f>ROUND(I317*H317,2)</f>
        <v>0</v>
      </c>
      <c r="BL317" s="18" t="s">
        <v>182</v>
      </c>
      <c r="BM317" s="203" t="s">
        <v>2954</v>
      </c>
    </row>
    <row r="318" spans="1:65" s="2" customFormat="1" ht="11.25">
      <c r="A318" s="35"/>
      <c r="B318" s="36"/>
      <c r="C318" s="37"/>
      <c r="D318" s="227" t="s">
        <v>193</v>
      </c>
      <c r="E318" s="37"/>
      <c r="F318" s="228" t="s">
        <v>2955</v>
      </c>
      <c r="G318" s="37"/>
      <c r="H318" s="37"/>
      <c r="I318" s="229"/>
      <c r="J318" s="37"/>
      <c r="K318" s="37"/>
      <c r="L318" s="40"/>
      <c r="M318" s="230"/>
      <c r="N318" s="231"/>
      <c r="O318" s="72"/>
      <c r="P318" s="72"/>
      <c r="Q318" s="72"/>
      <c r="R318" s="72"/>
      <c r="S318" s="72"/>
      <c r="T318" s="73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T318" s="18" t="s">
        <v>193</v>
      </c>
      <c r="AU318" s="18" t="s">
        <v>85</v>
      </c>
    </row>
    <row r="319" spans="1:65" s="13" customFormat="1" ht="11.25">
      <c r="B319" s="205"/>
      <c r="C319" s="206"/>
      <c r="D319" s="207" t="s">
        <v>184</v>
      </c>
      <c r="E319" s="208" t="s">
        <v>1</v>
      </c>
      <c r="F319" s="209" t="s">
        <v>2946</v>
      </c>
      <c r="G319" s="206"/>
      <c r="H319" s="208" t="s">
        <v>1</v>
      </c>
      <c r="I319" s="210"/>
      <c r="J319" s="206"/>
      <c r="K319" s="206"/>
      <c r="L319" s="211"/>
      <c r="M319" s="212"/>
      <c r="N319" s="213"/>
      <c r="O319" s="213"/>
      <c r="P319" s="213"/>
      <c r="Q319" s="213"/>
      <c r="R319" s="213"/>
      <c r="S319" s="213"/>
      <c r="T319" s="214"/>
      <c r="AT319" s="215" t="s">
        <v>184</v>
      </c>
      <c r="AU319" s="215" t="s">
        <v>85</v>
      </c>
      <c r="AV319" s="13" t="s">
        <v>83</v>
      </c>
      <c r="AW319" s="13" t="s">
        <v>34</v>
      </c>
      <c r="AX319" s="13" t="s">
        <v>76</v>
      </c>
      <c r="AY319" s="215" t="s">
        <v>175</v>
      </c>
    </row>
    <row r="320" spans="1:65" s="13" customFormat="1" ht="11.25">
      <c r="B320" s="205"/>
      <c r="C320" s="206"/>
      <c r="D320" s="207" t="s">
        <v>184</v>
      </c>
      <c r="E320" s="208" t="s">
        <v>1</v>
      </c>
      <c r="F320" s="209" t="s">
        <v>281</v>
      </c>
      <c r="G320" s="206"/>
      <c r="H320" s="208" t="s">
        <v>1</v>
      </c>
      <c r="I320" s="210"/>
      <c r="J320" s="206"/>
      <c r="K320" s="206"/>
      <c r="L320" s="211"/>
      <c r="M320" s="212"/>
      <c r="N320" s="213"/>
      <c r="O320" s="213"/>
      <c r="P320" s="213"/>
      <c r="Q320" s="213"/>
      <c r="R320" s="213"/>
      <c r="S320" s="213"/>
      <c r="T320" s="214"/>
      <c r="AT320" s="215" t="s">
        <v>184</v>
      </c>
      <c r="AU320" s="215" t="s">
        <v>85</v>
      </c>
      <c r="AV320" s="13" t="s">
        <v>83</v>
      </c>
      <c r="AW320" s="13" t="s">
        <v>34</v>
      </c>
      <c r="AX320" s="13" t="s">
        <v>76</v>
      </c>
      <c r="AY320" s="215" t="s">
        <v>175</v>
      </c>
    </row>
    <row r="321" spans="1:65" s="13" customFormat="1" ht="11.25">
      <c r="B321" s="205"/>
      <c r="C321" s="206"/>
      <c r="D321" s="207" t="s">
        <v>184</v>
      </c>
      <c r="E321" s="208" t="s">
        <v>1</v>
      </c>
      <c r="F321" s="209" t="s">
        <v>187</v>
      </c>
      <c r="G321" s="206"/>
      <c r="H321" s="208" t="s">
        <v>1</v>
      </c>
      <c r="I321" s="210"/>
      <c r="J321" s="206"/>
      <c r="K321" s="206"/>
      <c r="L321" s="211"/>
      <c r="M321" s="212"/>
      <c r="N321" s="213"/>
      <c r="O321" s="213"/>
      <c r="P321" s="213"/>
      <c r="Q321" s="213"/>
      <c r="R321" s="213"/>
      <c r="S321" s="213"/>
      <c r="T321" s="214"/>
      <c r="AT321" s="215" t="s">
        <v>184</v>
      </c>
      <c r="AU321" s="215" t="s">
        <v>85</v>
      </c>
      <c r="AV321" s="13" t="s">
        <v>83</v>
      </c>
      <c r="AW321" s="13" t="s">
        <v>34</v>
      </c>
      <c r="AX321" s="13" t="s">
        <v>76</v>
      </c>
      <c r="AY321" s="215" t="s">
        <v>175</v>
      </c>
    </row>
    <row r="322" spans="1:65" s="14" customFormat="1" ht="11.25">
      <c r="B322" s="216"/>
      <c r="C322" s="217"/>
      <c r="D322" s="207" t="s">
        <v>184</v>
      </c>
      <c r="E322" s="218" t="s">
        <v>1</v>
      </c>
      <c r="F322" s="219" t="s">
        <v>2915</v>
      </c>
      <c r="G322" s="217"/>
      <c r="H322" s="220">
        <v>1.44</v>
      </c>
      <c r="I322" s="221"/>
      <c r="J322" s="217"/>
      <c r="K322" s="217"/>
      <c r="L322" s="222"/>
      <c r="M322" s="223"/>
      <c r="N322" s="224"/>
      <c r="O322" s="224"/>
      <c r="P322" s="224"/>
      <c r="Q322" s="224"/>
      <c r="R322" s="224"/>
      <c r="S322" s="224"/>
      <c r="T322" s="225"/>
      <c r="AT322" s="226" t="s">
        <v>184</v>
      </c>
      <c r="AU322" s="226" t="s">
        <v>85</v>
      </c>
      <c r="AV322" s="14" t="s">
        <v>85</v>
      </c>
      <c r="AW322" s="14" t="s">
        <v>34</v>
      </c>
      <c r="AX322" s="14" t="s">
        <v>76</v>
      </c>
      <c r="AY322" s="226" t="s">
        <v>175</v>
      </c>
    </row>
    <row r="323" spans="1:65" s="14" customFormat="1" ht="11.25">
      <c r="B323" s="216"/>
      <c r="C323" s="217"/>
      <c r="D323" s="207" t="s">
        <v>184</v>
      </c>
      <c r="E323" s="218" t="s">
        <v>1</v>
      </c>
      <c r="F323" s="219" t="s">
        <v>2916</v>
      </c>
      <c r="G323" s="217"/>
      <c r="H323" s="220">
        <v>2.8</v>
      </c>
      <c r="I323" s="221"/>
      <c r="J323" s="217"/>
      <c r="K323" s="217"/>
      <c r="L323" s="222"/>
      <c r="M323" s="223"/>
      <c r="N323" s="224"/>
      <c r="O323" s="224"/>
      <c r="P323" s="224"/>
      <c r="Q323" s="224"/>
      <c r="R323" s="224"/>
      <c r="S323" s="224"/>
      <c r="T323" s="225"/>
      <c r="AT323" s="226" t="s">
        <v>184</v>
      </c>
      <c r="AU323" s="226" t="s">
        <v>85</v>
      </c>
      <c r="AV323" s="14" t="s">
        <v>85</v>
      </c>
      <c r="AW323" s="14" t="s">
        <v>34</v>
      </c>
      <c r="AX323" s="14" t="s">
        <v>76</v>
      </c>
      <c r="AY323" s="226" t="s">
        <v>175</v>
      </c>
    </row>
    <row r="324" spans="1:65" s="16" customFormat="1" ht="11.25">
      <c r="B324" s="243"/>
      <c r="C324" s="244"/>
      <c r="D324" s="207" t="s">
        <v>184</v>
      </c>
      <c r="E324" s="245" t="s">
        <v>1</v>
      </c>
      <c r="F324" s="246" t="s">
        <v>291</v>
      </c>
      <c r="G324" s="244"/>
      <c r="H324" s="247">
        <v>4.24</v>
      </c>
      <c r="I324" s="248"/>
      <c r="J324" s="244"/>
      <c r="K324" s="244"/>
      <c r="L324" s="249"/>
      <c r="M324" s="250"/>
      <c r="N324" s="251"/>
      <c r="O324" s="251"/>
      <c r="P324" s="251"/>
      <c r="Q324" s="251"/>
      <c r="R324" s="251"/>
      <c r="S324" s="251"/>
      <c r="T324" s="252"/>
      <c r="AT324" s="253" t="s">
        <v>184</v>
      </c>
      <c r="AU324" s="253" t="s">
        <v>85</v>
      </c>
      <c r="AV324" s="16" t="s">
        <v>182</v>
      </c>
      <c r="AW324" s="16" t="s">
        <v>34</v>
      </c>
      <c r="AX324" s="16" t="s">
        <v>83</v>
      </c>
      <c r="AY324" s="253" t="s">
        <v>175</v>
      </c>
    </row>
    <row r="325" spans="1:65" s="2" customFormat="1" ht="24.2" customHeight="1">
      <c r="A325" s="35"/>
      <c r="B325" s="36"/>
      <c r="C325" s="192" t="s">
        <v>809</v>
      </c>
      <c r="D325" s="192" t="s">
        <v>178</v>
      </c>
      <c r="E325" s="193" t="s">
        <v>2956</v>
      </c>
      <c r="F325" s="194" t="s">
        <v>2957</v>
      </c>
      <c r="G325" s="195" t="s">
        <v>251</v>
      </c>
      <c r="H325" s="196">
        <v>14.16</v>
      </c>
      <c r="I325" s="197"/>
      <c r="J325" s="198">
        <f>ROUND(I325*H325,2)</f>
        <v>0</v>
      </c>
      <c r="K325" s="194" t="s">
        <v>224</v>
      </c>
      <c r="L325" s="40"/>
      <c r="M325" s="199" t="s">
        <v>1</v>
      </c>
      <c r="N325" s="200" t="s">
        <v>41</v>
      </c>
      <c r="O325" s="72"/>
      <c r="P325" s="201">
        <f>O325*H325</f>
        <v>0</v>
      </c>
      <c r="Q325" s="201">
        <v>2.4000000000000001E-4</v>
      </c>
      <c r="R325" s="201">
        <f>Q325*H325</f>
        <v>3.3984000000000002E-3</v>
      </c>
      <c r="S325" s="201">
        <v>0</v>
      </c>
      <c r="T325" s="202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03" t="s">
        <v>182</v>
      </c>
      <c r="AT325" s="203" t="s">
        <v>178</v>
      </c>
      <c r="AU325" s="203" t="s">
        <v>85</v>
      </c>
      <c r="AY325" s="18" t="s">
        <v>175</v>
      </c>
      <c r="BE325" s="204">
        <f>IF(N325="základní",J325,0)</f>
        <v>0</v>
      </c>
      <c r="BF325" s="204">
        <f>IF(N325="snížená",J325,0)</f>
        <v>0</v>
      </c>
      <c r="BG325" s="204">
        <f>IF(N325="zákl. přenesená",J325,0)</f>
        <v>0</v>
      </c>
      <c r="BH325" s="204">
        <f>IF(N325="sníž. přenesená",J325,0)</f>
        <v>0</v>
      </c>
      <c r="BI325" s="204">
        <f>IF(N325="nulová",J325,0)</f>
        <v>0</v>
      </c>
      <c r="BJ325" s="18" t="s">
        <v>83</v>
      </c>
      <c r="BK325" s="204">
        <f>ROUND(I325*H325,2)</f>
        <v>0</v>
      </c>
      <c r="BL325" s="18" t="s">
        <v>182</v>
      </c>
      <c r="BM325" s="203" t="s">
        <v>2958</v>
      </c>
    </row>
    <row r="326" spans="1:65" s="2" customFormat="1" ht="11.25">
      <c r="A326" s="35"/>
      <c r="B326" s="36"/>
      <c r="C326" s="37"/>
      <c r="D326" s="227" t="s">
        <v>193</v>
      </c>
      <c r="E326" s="37"/>
      <c r="F326" s="228" t="s">
        <v>2959</v>
      </c>
      <c r="G326" s="37"/>
      <c r="H326" s="37"/>
      <c r="I326" s="229"/>
      <c r="J326" s="37"/>
      <c r="K326" s="37"/>
      <c r="L326" s="40"/>
      <c r="M326" s="230"/>
      <c r="N326" s="231"/>
      <c r="O326" s="72"/>
      <c r="P326" s="72"/>
      <c r="Q326" s="72"/>
      <c r="R326" s="72"/>
      <c r="S326" s="72"/>
      <c r="T326" s="73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T326" s="18" t="s">
        <v>193</v>
      </c>
      <c r="AU326" s="18" t="s">
        <v>85</v>
      </c>
    </row>
    <row r="327" spans="1:65" s="13" customFormat="1" ht="22.5">
      <c r="B327" s="205"/>
      <c r="C327" s="206"/>
      <c r="D327" s="207" t="s">
        <v>184</v>
      </c>
      <c r="E327" s="208" t="s">
        <v>1</v>
      </c>
      <c r="F327" s="209" t="s">
        <v>2960</v>
      </c>
      <c r="G327" s="206"/>
      <c r="H327" s="208" t="s">
        <v>1</v>
      </c>
      <c r="I327" s="210"/>
      <c r="J327" s="206"/>
      <c r="K327" s="206"/>
      <c r="L327" s="211"/>
      <c r="M327" s="212"/>
      <c r="N327" s="213"/>
      <c r="O327" s="213"/>
      <c r="P327" s="213"/>
      <c r="Q327" s="213"/>
      <c r="R327" s="213"/>
      <c r="S327" s="213"/>
      <c r="T327" s="214"/>
      <c r="AT327" s="215" t="s">
        <v>184</v>
      </c>
      <c r="AU327" s="215" t="s">
        <v>85</v>
      </c>
      <c r="AV327" s="13" t="s">
        <v>83</v>
      </c>
      <c r="AW327" s="13" t="s">
        <v>34</v>
      </c>
      <c r="AX327" s="13" t="s">
        <v>76</v>
      </c>
      <c r="AY327" s="215" t="s">
        <v>175</v>
      </c>
    </row>
    <row r="328" spans="1:65" s="13" customFormat="1" ht="11.25">
      <c r="B328" s="205"/>
      <c r="C328" s="206"/>
      <c r="D328" s="207" t="s">
        <v>184</v>
      </c>
      <c r="E328" s="208" t="s">
        <v>1</v>
      </c>
      <c r="F328" s="209" t="s">
        <v>2961</v>
      </c>
      <c r="G328" s="206"/>
      <c r="H328" s="208" t="s">
        <v>1</v>
      </c>
      <c r="I328" s="210"/>
      <c r="J328" s="206"/>
      <c r="K328" s="206"/>
      <c r="L328" s="211"/>
      <c r="M328" s="212"/>
      <c r="N328" s="213"/>
      <c r="O328" s="213"/>
      <c r="P328" s="213"/>
      <c r="Q328" s="213"/>
      <c r="R328" s="213"/>
      <c r="S328" s="213"/>
      <c r="T328" s="214"/>
      <c r="AT328" s="215" t="s">
        <v>184</v>
      </c>
      <c r="AU328" s="215" t="s">
        <v>85</v>
      </c>
      <c r="AV328" s="13" t="s">
        <v>83</v>
      </c>
      <c r="AW328" s="13" t="s">
        <v>34</v>
      </c>
      <c r="AX328" s="13" t="s">
        <v>76</v>
      </c>
      <c r="AY328" s="215" t="s">
        <v>175</v>
      </c>
    </row>
    <row r="329" spans="1:65" s="13" customFormat="1" ht="11.25">
      <c r="B329" s="205"/>
      <c r="C329" s="206"/>
      <c r="D329" s="207" t="s">
        <v>184</v>
      </c>
      <c r="E329" s="208" t="s">
        <v>1</v>
      </c>
      <c r="F329" s="209" t="s">
        <v>187</v>
      </c>
      <c r="G329" s="206"/>
      <c r="H329" s="208" t="s">
        <v>1</v>
      </c>
      <c r="I329" s="210"/>
      <c r="J329" s="206"/>
      <c r="K329" s="206"/>
      <c r="L329" s="211"/>
      <c r="M329" s="212"/>
      <c r="N329" s="213"/>
      <c r="O329" s="213"/>
      <c r="P329" s="213"/>
      <c r="Q329" s="213"/>
      <c r="R329" s="213"/>
      <c r="S329" s="213"/>
      <c r="T329" s="214"/>
      <c r="AT329" s="215" t="s">
        <v>184</v>
      </c>
      <c r="AU329" s="215" t="s">
        <v>85</v>
      </c>
      <c r="AV329" s="13" t="s">
        <v>83</v>
      </c>
      <c r="AW329" s="13" t="s">
        <v>34</v>
      </c>
      <c r="AX329" s="13" t="s">
        <v>76</v>
      </c>
      <c r="AY329" s="215" t="s">
        <v>175</v>
      </c>
    </row>
    <row r="330" spans="1:65" s="14" customFormat="1" ht="22.5">
      <c r="B330" s="216"/>
      <c r="C330" s="217"/>
      <c r="D330" s="207" t="s">
        <v>184</v>
      </c>
      <c r="E330" s="218" t="s">
        <v>1</v>
      </c>
      <c r="F330" s="219" t="s">
        <v>2962</v>
      </c>
      <c r="G330" s="217"/>
      <c r="H330" s="220">
        <v>14.16</v>
      </c>
      <c r="I330" s="221"/>
      <c r="J330" s="217"/>
      <c r="K330" s="217"/>
      <c r="L330" s="222"/>
      <c r="M330" s="223"/>
      <c r="N330" s="224"/>
      <c r="O330" s="224"/>
      <c r="P330" s="224"/>
      <c r="Q330" s="224"/>
      <c r="R330" s="224"/>
      <c r="S330" s="224"/>
      <c r="T330" s="225"/>
      <c r="AT330" s="226" t="s">
        <v>184</v>
      </c>
      <c r="AU330" s="226" t="s">
        <v>85</v>
      </c>
      <c r="AV330" s="14" t="s">
        <v>85</v>
      </c>
      <c r="AW330" s="14" t="s">
        <v>34</v>
      </c>
      <c r="AX330" s="14" t="s">
        <v>76</v>
      </c>
      <c r="AY330" s="226" t="s">
        <v>175</v>
      </c>
    </row>
    <row r="331" spans="1:65" s="16" customFormat="1" ht="11.25">
      <c r="B331" s="243"/>
      <c r="C331" s="244"/>
      <c r="D331" s="207" t="s">
        <v>184</v>
      </c>
      <c r="E331" s="245" t="s">
        <v>1</v>
      </c>
      <c r="F331" s="246" t="s">
        <v>291</v>
      </c>
      <c r="G331" s="244"/>
      <c r="H331" s="247">
        <v>14.16</v>
      </c>
      <c r="I331" s="248"/>
      <c r="J331" s="244"/>
      <c r="K331" s="244"/>
      <c r="L331" s="249"/>
      <c r="M331" s="250"/>
      <c r="N331" s="251"/>
      <c r="O331" s="251"/>
      <c r="P331" s="251"/>
      <c r="Q331" s="251"/>
      <c r="R331" s="251"/>
      <c r="S331" s="251"/>
      <c r="T331" s="252"/>
      <c r="AT331" s="253" t="s">
        <v>184</v>
      </c>
      <c r="AU331" s="253" t="s">
        <v>85</v>
      </c>
      <c r="AV331" s="16" t="s">
        <v>182</v>
      </c>
      <c r="AW331" s="16" t="s">
        <v>34</v>
      </c>
      <c r="AX331" s="16" t="s">
        <v>83</v>
      </c>
      <c r="AY331" s="253" t="s">
        <v>175</v>
      </c>
    </row>
    <row r="332" spans="1:65" s="2" customFormat="1" ht="24.2" customHeight="1">
      <c r="A332" s="35"/>
      <c r="B332" s="36"/>
      <c r="C332" s="254" t="s">
        <v>814</v>
      </c>
      <c r="D332" s="254" t="s">
        <v>539</v>
      </c>
      <c r="E332" s="255" t="s">
        <v>2963</v>
      </c>
      <c r="F332" s="256" t="s">
        <v>2964</v>
      </c>
      <c r="G332" s="257" t="s">
        <v>233</v>
      </c>
      <c r="H332" s="258">
        <v>1.0999999999999999E-2</v>
      </c>
      <c r="I332" s="259"/>
      <c r="J332" s="260">
        <f>ROUND(I332*H332,2)</f>
        <v>0</v>
      </c>
      <c r="K332" s="256" t="s">
        <v>224</v>
      </c>
      <c r="L332" s="261"/>
      <c r="M332" s="262" t="s">
        <v>1</v>
      </c>
      <c r="N332" s="263" t="s">
        <v>41</v>
      </c>
      <c r="O332" s="72"/>
      <c r="P332" s="201">
        <f>O332*H332</f>
        <v>0</v>
      </c>
      <c r="Q332" s="201">
        <v>1</v>
      </c>
      <c r="R332" s="201">
        <f>Q332*H332</f>
        <v>1.0999999999999999E-2</v>
      </c>
      <c r="S332" s="201">
        <v>0</v>
      </c>
      <c r="T332" s="202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03" t="s">
        <v>239</v>
      </c>
      <c r="AT332" s="203" t="s">
        <v>539</v>
      </c>
      <c r="AU332" s="203" t="s">
        <v>85</v>
      </c>
      <c r="AY332" s="18" t="s">
        <v>175</v>
      </c>
      <c r="BE332" s="204">
        <f>IF(N332="základní",J332,0)</f>
        <v>0</v>
      </c>
      <c r="BF332" s="204">
        <f>IF(N332="snížená",J332,0)</f>
        <v>0</v>
      </c>
      <c r="BG332" s="204">
        <f>IF(N332="zákl. přenesená",J332,0)</f>
        <v>0</v>
      </c>
      <c r="BH332" s="204">
        <f>IF(N332="sníž. přenesená",J332,0)</f>
        <v>0</v>
      </c>
      <c r="BI332" s="204">
        <f>IF(N332="nulová",J332,0)</f>
        <v>0</v>
      </c>
      <c r="BJ332" s="18" t="s">
        <v>83</v>
      </c>
      <c r="BK332" s="204">
        <f>ROUND(I332*H332,2)</f>
        <v>0</v>
      </c>
      <c r="BL332" s="18" t="s">
        <v>182</v>
      </c>
      <c r="BM332" s="203" t="s">
        <v>2965</v>
      </c>
    </row>
    <row r="333" spans="1:65" s="14" customFormat="1" ht="11.25">
      <c r="B333" s="216"/>
      <c r="C333" s="217"/>
      <c r="D333" s="207" t="s">
        <v>184</v>
      </c>
      <c r="E333" s="217"/>
      <c r="F333" s="219" t="s">
        <v>2966</v>
      </c>
      <c r="G333" s="217"/>
      <c r="H333" s="220">
        <v>1.0999999999999999E-2</v>
      </c>
      <c r="I333" s="221"/>
      <c r="J333" s="217"/>
      <c r="K333" s="217"/>
      <c r="L333" s="222"/>
      <c r="M333" s="223"/>
      <c r="N333" s="224"/>
      <c r="O333" s="224"/>
      <c r="P333" s="224"/>
      <c r="Q333" s="224"/>
      <c r="R333" s="224"/>
      <c r="S333" s="224"/>
      <c r="T333" s="225"/>
      <c r="AT333" s="226" t="s">
        <v>184</v>
      </c>
      <c r="AU333" s="226" t="s">
        <v>85</v>
      </c>
      <c r="AV333" s="14" t="s">
        <v>85</v>
      </c>
      <c r="AW333" s="14" t="s">
        <v>4</v>
      </c>
      <c r="AX333" s="14" t="s">
        <v>83</v>
      </c>
      <c r="AY333" s="226" t="s">
        <v>175</v>
      </c>
    </row>
    <row r="334" spans="1:65" s="12" customFormat="1" ht="22.9" customHeight="1">
      <c r="B334" s="176"/>
      <c r="C334" s="177"/>
      <c r="D334" s="178" t="s">
        <v>75</v>
      </c>
      <c r="E334" s="190" t="s">
        <v>2967</v>
      </c>
      <c r="F334" s="190" t="s">
        <v>2968</v>
      </c>
      <c r="G334" s="177"/>
      <c r="H334" s="177"/>
      <c r="I334" s="180"/>
      <c r="J334" s="191">
        <f>BK334</f>
        <v>0</v>
      </c>
      <c r="K334" s="177"/>
      <c r="L334" s="182"/>
      <c r="M334" s="183"/>
      <c r="N334" s="184"/>
      <c r="O334" s="184"/>
      <c r="P334" s="185">
        <f>SUM(P335:P343)</f>
        <v>0</v>
      </c>
      <c r="Q334" s="184"/>
      <c r="R334" s="185">
        <f>SUM(R335:R343)</f>
        <v>0</v>
      </c>
      <c r="S334" s="184"/>
      <c r="T334" s="186">
        <f>SUM(T335:T343)</f>
        <v>0</v>
      </c>
      <c r="AR334" s="187" t="s">
        <v>83</v>
      </c>
      <c r="AT334" s="188" t="s">
        <v>75</v>
      </c>
      <c r="AU334" s="188" t="s">
        <v>83</v>
      </c>
      <c r="AY334" s="187" t="s">
        <v>175</v>
      </c>
      <c r="BK334" s="189">
        <f>SUM(BK335:BK343)</f>
        <v>0</v>
      </c>
    </row>
    <row r="335" spans="1:65" s="2" customFormat="1" ht="24.2" customHeight="1">
      <c r="A335" s="35"/>
      <c r="B335" s="36"/>
      <c r="C335" s="192" t="s">
        <v>819</v>
      </c>
      <c r="D335" s="192" t="s">
        <v>178</v>
      </c>
      <c r="E335" s="193" t="s">
        <v>2969</v>
      </c>
      <c r="F335" s="194" t="s">
        <v>2970</v>
      </c>
      <c r="G335" s="195" t="s">
        <v>233</v>
      </c>
      <c r="H335" s="196">
        <v>1.8859999999999999</v>
      </c>
      <c r="I335" s="197"/>
      <c r="J335" s="198">
        <f>ROUND(I335*H335,2)</f>
        <v>0</v>
      </c>
      <c r="K335" s="194" t="s">
        <v>224</v>
      </c>
      <c r="L335" s="40"/>
      <c r="M335" s="199" t="s">
        <v>1</v>
      </c>
      <c r="N335" s="200" t="s">
        <v>41</v>
      </c>
      <c r="O335" s="72"/>
      <c r="P335" s="201">
        <f>O335*H335</f>
        <v>0</v>
      </c>
      <c r="Q335" s="201">
        <v>0</v>
      </c>
      <c r="R335" s="201">
        <f>Q335*H335</f>
        <v>0</v>
      </c>
      <c r="S335" s="201">
        <v>0</v>
      </c>
      <c r="T335" s="202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03" t="s">
        <v>182</v>
      </c>
      <c r="AT335" s="203" t="s">
        <v>178</v>
      </c>
      <c r="AU335" s="203" t="s">
        <v>85</v>
      </c>
      <c r="AY335" s="18" t="s">
        <v>175</v>
      </c>
      <c r="BE335" s="204">
        <f>IF(N335="základní",J335,0)</f>
        <v>0</v>
      </c>
      <c r="BF335" s="204">
        <f>IF(N335="snížená",J335,0)</f>
        <v>0</v>
      </c>
      <c r="BG335" s="204">
        <f>IF(N335="zákl. přenesená",J335,0)</f>
        <v>0</v>
      </c>
      <c r="BH335" s="204">
        <f>IF(N335="sníž. přenesená",J335,0)</f>
        <v>0</v>
      </c>
      <c r="BI335" s="204">
        <f>IF(N335="nulová",J335,0)</f>
        <v>0</v>
      </c>
      <c r="BJ335" s="18" t="s">
        <v>83</v>
      </c>
      <c r="BK335" s="204">
        <f>ROUND(I335*H335,2)</f>
        <v>0</v>
      </c>
      <c r="BL335" s="18" t="s">
        <v>182</v>
      </c>
      <c r="BM335" s="203" t="s">
        <v>2971</v>
      </c>
    </row>
    <row r="336" spans="1:65" s="2" customFormat="1" ht="11.25">
      <c r="A336" s="35"/>
      <c r="B336" s="36"/>
      <c r="C336" s="37"/>
      <c r="D336" s="227" t="s">
        <v>193</v>
      </c>
      <c r="E336" s="37"/>
      <c r="F336" s="228" t="s">
        <v>2972</v>
      </c>
      <c r="G336" s="37"/>
      <c r="H336" s="37"/>
      <c r="I336" s="229"/>
      <c r="J336" s="37"/>
      <c r="K336" s="37"/>
      <c r="L336" s="40"/>
      <c r="M336" s="230"/>
      <c r="N336" s="231"/>
      <c r="O336" s="72"/>
      <c r="P336" s="72"/>
      <c r="Q336" s="72"/>
      <c r="R336" s="72"/>
      <c r="S336" s="72"/>
      <c r="T336" s="73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T336" s="18" t="s">
        <v>193</v>
      </c>
      <c r="AU336" s="18" t="s">
        <v>85</v>
      </c>
    </row>
    <row r="337" spans="1:65" s="2" customFormat="1" ht="24.2" customHeight="1">
      <c r="A337" s="35"/>
      <c r="B337" s="36"/>
      <c r="C337" s="192" t="s">
        <v>824</v>
      </c>
      <c r="D337" s="192" t="s">
        <v>178</v>
      </c>
      <c r="E337" s="193" t="s">
        <v>2973</v>
      </c>
      <c r="F337" s="194" t="s">
        <v>2974</v>
      </c>
      <c r="G337" s="195" t="s">
        <v>233</v>
      </c>
      <c r="H337" s="196">
        <v>1.8859999999999999</v>
      </c>
      <c r="I337" s="197"/>
      <c r="J337" s="198">
        <f>ROUND(I337*H337,2)</f>
        <v>0</v>
      </c>
      <c r="K337" s="194" t="s">
        <v>224</v>
      </c>
      <c r="L337" s="40"/>
      <c r="M337" s="199" t="s">
        <v>1</v>
      </c>
      <c r="N337" s="200" t="s">
        <v>41</v>
      </c>
      <c r="O337" s="72"/>
      <c r="P337" s="201">
        <f>O337*H337</f>
        <v>0</v>
      </c>
      <c r="Q337" s="201">
        <v>0</v>
      </c>
      <c r="R337" s="201">
        <f>Q337*H337</f>
        <v>0</v>
      </c>
      <c r="S337" s="201">
        <v>0</v>
      </c>
      <c r="T337" s="202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03" t="s">
        <v>182</v>
      </c>
      <c r="AT337" s="203" t="s">
        <v>178</v>
      </c>
      <c r="AU337" s="203" t="s">
        <v>85</v>
      </c>
      <c r="AY337" s="18" t="s">
        <v>175</v>
      </c>
      <c r="BE337" s="204">
        <f>IF(N337="základní",J337,0)</f>
        <v>0</v>
      </c>
      <c r="BF337" s="204">
        <f>IF(N337="snížená",J337,0)</f>
        <v>0</v>
      </c>
      <c r="BG337" s="204">
        <f>IF(N337="zákl. přenesená",J337,0)</f>
        <v>0</v>
      </c>
      <c r="BH337" s="204">
        <f>IF(N337="sníž. přenesená",J337,0)</f>
        <v>0</v>
      </c>
      <c r="BI337" s="204">
        <f>IF(N337="nulová",J337,0)</f>
        <v>0</v>
      </c>
      <c r="BJ337" s="18" t="s">
        <v>83</v>
      </c>
      <c r="BK337" s="204">
        <f>ROUND(I337*H337,2)</f>
        <v>0</v>
      </c>
      <c r="BL337" s="18" t="s">
        <v>182</v>
      </c>
      <c r="BM337" s="203" t="s">
        <v>2975</v>
      </c>
    </row>
    <row r="338" spans="1:65" s="2" customFormat="1" ht="11.25">
      <c r="A338" s="35"/>
      <c r="B338" s="36"/>
      <c r="C338" s="37"/>
      <c r="D338" s="227" t="s">
        <v>193</v>
      </c>
      <c r="E338" s="37"/>
      <c r="F338" s="228" t="s">
        <v>2976</v>
      </c>
      <c r="G338" s="37"/>
      <c r="H338" s="37"/>
      <c r="I338" s="229"/>
      <c r="J338" s="37"/>
      <c r="K338" s="37"/>
      <c r="L338" s="40"/>
      <c r="M338" s="230"/>
      <c r="N338" s="231"/>
      <c r="O338" s="72"/>
      <c r="P338" s="72"/>
      <c r="Q338" s="72"/>
      <c r="R338" s="72"/>
      <c r="S338" s="72"/>
      <c r="T338" s="73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T338" s="18" t="s">
        <v>193</v>
      </c>
      <c r="AU338" s="18" t="s">
        <v>85</v>
      </c>
    </row>
    <row r="339" spans="1:65" s="2" customFormat="1" ht="24.2" customHeight="1">
      <c r="A339" s="35"/>
      <c r="B339" s="36"/>
      <c r="C339" s="192" t="s">
        <v>829</v>
      </c>
      <c r="D339" s="192" t="s">
        <v>178</v>
      </c>
      <c r="E339" s="193" t="s">
        <v>1074</v>
      </c>
      <c r="F339" s="194" t="s">
        <v>1075</v>
      </c>
      <c r="G339" s="195" t="s">
        <v>233</v>
      </c>
      <c r="H339" s="196">
        <v>45.264000000000003</v>
      </c>
      <c r="I339" s="197"/>
      <c r="J339" s="198">
        <f>ROUND(I339*H339,2)</f>
        <v>0</v>
      </c>
      <c r="K339" s="194" t="s">
        <v>224</v>
      </c>
      <c r="L339" s="40"/>
      <c r="M339" s="199" t="s">
        <v>1</v>
      </c>
      <c r="N339" s="200" t="s">
        <v>41</v>
      </c>
      <c r="O339" s="72"/>
      <c r="P339" s="201">
        <f>O339*H339</f>
        <v>0</v>
      </c>
      <c r="Q339" s="201">
        <v>0</v>
      </c>
      <c r="R339" s="201">
        <f>Q339*H339</f>
        <v>0</v>
      </c>
      <c r="S339" s="201">
        <v>0</v>
      </c>
      <c r="T339" s="202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03" t="s">
        <v>182</v>
      </c>
      <c r="AT339" s="203" t="s">
        <v>178</v>
      </c>
      <c r="AU339" s="203" t="s">
        <v>85</v>
      </c>
      <c r="AY339" s="18" t="s">
        <v>175</v>
      </c>
      <c r="BE339" s="204">
        <f>IF(N339="základní",J339,0)</f>
        <v>0</v>
      </c>
      <c r="BF339" s="204">
        <f>IF(N339="snížená",J339,0)</f>
        <v>0</v>
      </c>
      <c r="BG339" s="204">
        <f>IF(N339="zákl. přenesená",J339,0)</f>
        <v>0</v>
      </c>
      <c r="BH339" s="204">
        <f>IF(N339="sníž. přenesená",J339,0)</f>
        <v>0</v>
      </c>
      <c r="BI339" s="204">
        <f>IF(N339="nulová",J339,0)</f>
        <v>0</v>
      </c>
      <c r="BJ339" s="18" t="s">
        <v>83</v>
      </c>
      <c r="BK339" s="204">
        <f>ROUND(I339*H339,2)</f>
        <v>0</v>
      </c>
      <c r="BL339" s="18" t="s">
        <v>182</v>
      </c>
      <c r="BM339" s="203" t="s">
        <v>2977</v>
      </c>
    </row>
    <row r="340" spans="1:65" s="2" customFormat="1" ht="11.25">
      <c r="A340" s="35"/>
      <c r="B340" s="36"/>
      <c r="C340" s="37"/>
      <c r="D340" s="227" t="s">
        <v>193</v>
      </c>
      <c r="E340" s="37"/>
      <c r="F340" s="228" t="s">
        <v>1077</v>
      </c>
      <c r="G340" s="37"/>
      <c r="H340" s="37"/>
      <c r="I340" s="229"/>
      <c r="J340" s="37"/>
      <c r="K340" s="37"/>
      <c r="L340" s="40"/>
      <c r="M340" s="230"/>
      <c r="N340" s="231"/>
      <c r="O340" s="72"/>
      <c r="P340" s="72"/>
      <c r="Q340" s="72"/>
      <c r="R340" s="72"/>
      <c r="S340" s="72"/>
      <c r="T340" s="73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T340" s="18" t="s">
        <v>193</v>
      </c>
      <c r="AU340" s="18" t="s">
        <v>85</v>
      </c>
    </row>
    <row r="341" spans="1:65" s="14" customFormat="1" ht="11.25">
      <c r="B341" s="216"/>
      <c r="C341" s="217"/>
      <c r="D341" s="207" t="s">
        <v>184</v>
      </c>
      <c r="E341" s="217"/>
      <c r="F341" s="219" t="s">
        <v>2978</v>
      </c>
      <c r="G341" s="217"/>
      <c r="H341" s="220">
        <v>45.264000000000003</v>
      </c>
      <c r="I341" s="221"/>
      <c r="J341" s="217"/>
      <c r="K341" s="217"/>
      <c r="L341" s="222"/>
      <c r="M341" s="223"/>
      <c r="N341" s="224"/>
      <c r="O341" s="224"/>
      <c r="P341" s="224"/>
      <c r="Q341" s="224"/>
      <c r="R341" s="224"/>
      <c r="S341" s="224"/>
      <c r="T341" s="225"/>
      <c r="AT341" s="226" t="s">
        <v>184</v>
      </c>
      <c r="AU341" s="226" t="s">
        <v>85</v>
      </c>
      <c r="AV341" s="14" t="s">
        <v>85</v>
      </c>
      <c r="AW341" s="14" t="s">
        <v>4</v>
      </c>
      <c r="AX341" s="14" t="s">
        <v>83</v>
      </c>
      <c r="AY341" s="226" t="s">
        <v>175</v>
      </c>
    </row>
    <row r="342" spans="1:65" s="2" customFormat="1" ht="44.25" customHeight="1">
      <c r="A342" s="35"/>
      <c r="B342" s="36"/>
      <c r="C342" s="192" t="s">
        <v>834</v>
      </c>
      <c r="D342" s="192" t="s">
        <v>178</v>
      </c>
      <c r="E342" s="193" t="s">
        <v>1109</v>
      </c>
      <c r="F342" s="194" t="s">
        <v>1110</v>
      </c>
      <c r="G342" s="195" t="s">
        <v>233</v>
      </c>
      <c r="H342" s="196">
        <v>1.8859999999999999</v>
      </c>
      <c r="I342" s="197"/>
      <c r="J342" s="198">
        <f>ROUND(I342*H342,2)</f>
        <v>0</v>
      </c>
      <c r="K342" s="194" t="s">
        <v>224</v>
      </c>
      <c r="L342" s="40"/>
      <c r="M342" s="199" t="s">
        <v>1</v>
      </c>
      <c r="N342" s="200" t="s">
        <v>41</v>
      </c>
      <c r="O342" s="72"/>
      <c r="P342" s="201">
        <f>O342*H342</f>
        <v>0</v>
      </c>
      <c r="Q342" s="201">
        <v>0</v>
      </c>
      <c r="R342" s="201">
        <f>Q342*H342</f>
        <v>0</v>
      </c>
      <c r="S342" s="201">
        <v>0</v>
      </c>
      <c r="T342" s="202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03" t="s">
        <v>182</v>
      </c>
      <c r="AT342" s="203" t="s">
        <v>178</v>
      </c>
      <c r="AU342" s="203" t="s">
        <v>85</v>
      </c>
      <c r="AY342" s="18" t="s">
        <v>175</v>
      </c>
      <c r="BE342" s="204">
        <f>IF(N342="základní",J342,0)</f>
        <v>0</v>
      </c>
      <c r="BF342" s="204">
        <f>IF(N342="snížená",J342,0)</f>
        <v>0</v>
      </c>
      <c r="BG342" s="204">
        <f>IF(N342="zákl. přenesená",J342,0)</f>
        <v>0</v>
      </c>
      <c r="BH342" s="204">
        <f>IF(N342="sníž. přenesená",J342,0)</f>
        <v>0</v>
      </c>
      <c r="BI342" s="204">
        <f>IF(N342="nulová",J342,0)</f>
        <v>0</v>
      </c>
      <c r="BJ342" s="18" t="s">
        <v>83</v>
      </c>
      <c r="BK342" s="204">
        <f>ROUND(I342*H342,2)</f>
        <v>0</v>
      </c>
      <c r="BL342" s="18" t="s">
        <v>182</v>
      </c>
      <c r="BM342" s="203" t="s">
        <v>2979</v>
      </c>
    </row>
    <row r="343" spans="1:65" s="2" customFormat="1" ht="11.25">
      <c r="A343" s="35"/>
      <c r="B343" s="36"/>
      <c r="C343" s="37"/>
      <c r="D343" s="227" t="s">
        <v>193</v>
      </c>
      <c r="E343" s="37"/>
      <c r="F343" s="228" t="s">
        <v>1112</v>
      </c>
      <c r="G343" s="37"/>
      <c r="H343" s="37"/>
      <c r="I343" s="229"/>
      <c r="J343" s="37"/>
      <c r="K343" s="37"/>
      <c r="L343" s="40"/>
      <c r="M343" s="230"/>
      <c r="N343" s="231"/>
      <c r="O343" s="72"/>
      <c r="P343" s="72"/>
      <c r="Q343" s="72"/>
      <c r="R343" s="72"/>
      <c r="S343" s="72"/>
      <c r="T343" s="73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T343" s="18" t="s">
        <v>193</v>
      </c>
      <c r="AU343" s="18" t="s">
        <v>85</v>
      </c>
    </row>
    <row r="344" spans="1:65" s="12" customFormat="1" ht="22.9" customHeight="1">
      <c r="B344" s="176"/>
      <c r="C344" s="177"/>
      <c r="D344" s="178" t="s">
        <v>75</v>
      </c>
      <c r="E344" s="190" t="s">
        <v>2980</v>
      </c>
      <c r="F344" s="190" t="s">
        <v>2981</v>
      </c>
      <c r="G344" s="177"/>
      <c r="H344" s="177"/>
      <c r="I344" s="180"/>
      <c r="J344" s="191">
        <f>BK344</f>
        <v>0</v>
      </c>
      <c r="K344" s="177"/>
      <c r="L344" s="182"/>
      <c r="M344" s="183"/>
      <c r="N344" s="184"/>
      <c r="O344" s="184"/>
      <c r="P344" s="185">
        <f>SUM(P345:P346)</f>
        <v>0</v>
      </c>
      <c r="Q344" s="184"/>
      <c r="R344" s="185">
        <f>SUM(R345:R346)</f>
        <v>0</v>
      </c>
      <c r="S344" s="184"/>
      <c r="T344" s="186">
        <f>SUM(T345:T346)</f>
        <v>0</v>
      </c>
      <c r="AR344" s="187" t="s">
        <v>83</v>
      </c>
      <c r="AT344" s="188" t="s">
        <v>75</v>
      </c>
      <c r="AU344" s="188" t="s">
        <v>83</v>
      </c>
      <c r="AY344" s="187" t="s">
        <v>175</v>
      </c>
      <c r="BK344" s="189">
        <f>SUM(BK345:BK346)</f>
        <v>0</v>
      </c>
    </row>
    <row r="345" spans="1:65" s="2" customFormat="1" ht="24.2" customHeight="1">
      <c r="A345" s="35"/>
      <c r="B345" s="36"/>
      <c r="C345" s="192" t="s">
        <v>839</v>
      </c>
      <c r="D345" s="192" t="s">
        <v>178</v>
      </c>
      <c r="E345" s="193" t="s">
        <v>2982</v>
      </c>
      <c r="F345" s="194" t="s">
        <v>2983</v>
      </c>
      <c r="G345" s="195" t="s">
        <v>233</v>
      </c>
      <c r="H345" s="196">
        <v>6.157</v>
      </c>
      <c r="I345" s="197"/>
      <c r="J345" s="198">
        <f>ROUND(I345*H345,2)</f>
        <v>0</v>
      </c>
      <c r="K345" s="194" t="s">
        <v>224</v>
      </c>
      <c r="L345" s="40"/>
      <c r="M345" s="199" t="s">
        <v>1</v>
      </c>
      <c r="N345" s="200" t="s">
        <v>41</v>
      </c>
      <c r="O345" s="72"/>
      <c r="P345" s="201">
        <f>O345*H345</f>
        <v>0</v>
      </c>
      <c r="Q345" s="201">
        <v>0</v>
      </c>
      <c r="R345" s="201">
        <f>Q345*H345</f>
        <v>0</v>
      </c>
      <c r="S345" s="201">
        <v>0</v>
      </c>
      <c r="T345" s="202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03" t="s">
        <v>182</v>
      </c>
      <c r="AT345" s="203" t="s">
        <v>178</v>
      </c>
      <c r="AU345" s="203" t="s">
        <v>85</v>
      </c>
      <c r="AY345" s="18" t="s">
        <v>175</v>
      </c>
      <c r="BE345" s="204">
        <f>IF(N345="základní",J345,0)</f>
        <v>0</v>
      </c>
      <c r="BF345" s="204">
        <f>IF(N345="snížená",J345,0)</f>
        <v>0</v>
      </c>
      <c r="BG345" s="204">
        <f>IF(N345="zákl. přenesená",J345,0)</f>
        <v>0</v>
      </c>
      <c r="BH345" s="204">
        <f>IF(N345="sníž. přenesená",J345,0)</f>
        <v>0</v>
      </c>
      <c r="BI345" s="204">
        <f>IF(N345="nulová",J345,0)</f>
        <v>0</v>
      </c>
      <c r="BJ345" s="18" t="s">
        <v>83</v>
      </c>
      <c r="BK345" s="204">
        <f>ROUND(I345*H345,2)</f>
        <v>0</v>
      </c>
      <c r="BL345" s="18" t="s">
        <v>182</v>
      </c>
      <c r="BM345" s="203" t="s">
        <v>2984</v>
      </c>
    </row>
    <row r="346" spans="1:65" s="2" customFormat="1" ht="11.25">
      <c r="A346" s="35"/>
      <c r="B346" s="36"/>
      <c r="C346" s="37"/>
      <c r="D346" s="227" t="s">
        <v>193</v>
      </c>
      <c r="E346" s="37"/>
      <c r="F346" s="228" t="s">
        <v>2985</v>
      </c>
      <c r="G346" s="37"/>
      <c r="H346" s="37"/>
      <c r="I346" s="229"/>
      <c r="J346" s="37"/>
      <c r="K346" s="37"/>
      <c r="L346" s="40"/>
      <c r="M346" s="230"/>
      <c r="N346" s="231"/>
      <c r="O346" s="72"/>
      <c r="P346" s="72"/>
      <c r="Q346" s="72"/>
      <c r="R346" s="72"/>
      <c r="S346" s="72"/>
      <c r="T346" s="73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T346" s="18" t="s">
        <v>193</v>
      </c>
      <c r="AU346" s="18" t="s">
        <v>85</v>
      </c>
    </row>
    <row r="347" spans="1:65" s="12" customFormat="1" ht="25.9" customHeight="1">
      <c r="B347" s="176"/>
      <c r="C347" s="177"/>
      <c r="D347" s="178" t="s">
        <v>75</v>
      </c>
      <c r="E347" s="179" t="s">
        <v>1124</v>
      </c>
      <c r="F347" s="179" t="s">
        <v>1125</v>
      </c>
      <c r="G347" s="177"/>
      <c r="H347" s="177"/>
      <c r="I347" s="180"/>
      <c r="J347" s="181">
        <f>BK347</f>
        <v>0</v>
      </c>
      <c r="K347" s="177"/>
      <c r="L347" s="182"/>
      <c r="M347" s="183"/>
      <c r="N347" s="184"/>
      <c r="O347" s="184"/>
      <c r="P347" s="185">
        <f>P348+P363</f>
        <v>0</v>
      </c>
      <c r="Q347" s="184"/>
      <c r="R347" s="185">
        <f>R348+R363</f>
        <v>6.4702900000000008E-2</v>
      </c>
      <c r="S347" s="184"/>
      <c r="T347" s="186">
        <f>T348+T363</f>
        <v>0</v>
      </c>
      <c r="AR347" s="187" t="s">
        <v>85</v>
      </c>
      <c r="AT347" s="188" t="s">
        <v>75</v>
      </c>
      <c r="AU347" s="188" t="s">
        <v>76</v>
      </c>
      <c r="AY347" s="187" t="s">
        <v>175</v>
      </c>
      <c r="BK347" s="189">
        <f>BK348+BK363</f>
        <v>0</v>
      </c>
    </row>
    <row r="348" spans="1:65" s="12" customFormat="1" ht="22.9" customHeight="1">
      <c r="B348" s="176"/>
      <c r="C348" s="177"/>
      <c r="D348" s="178" t="s">
        <v>75</v>
      </c>
      <c r="E348" s="190" t="s">
        <v>1126</v>
      </c>
      <c r="F348" s="190" t="s">
        <v>1127</v>
      </c>
      <c r="G348" s="177"/>
      <c r="H348" s="177"/>
      <c r="I348" s="180"/>
      <c r="J348" s="191">
        <f>BK348</f>
        <v>0</v>
      </c>
      <c r="K348" s="177"/>
      <c r="L348" s="182"/>
      <c r="M348" s="183"/>
      <c r="N348" s="184"/>
      <c r="O348" s="184"/>
      <c r="P348" s="185">
        <f>SUM(P349:P362)</f>
        <v>0</v>
      </c>
      <c r="Q348" s="184"/>
      <c r="R348" s="185">
        <f>SUM(R349:R362)</f>
        <v>3.9092900000000007E-2</v>
      </c>
      <c r="S348" s="184"/>
      <c r="T348" s="186">
        <f>SUM(T349:T362)</f>
        <v>0</v>
      </c>
      <c r="AR348" s="187" t="s">
        <v>85</v>
      </c>
      <c r="AT348" s="188" t="s">
        <v>75</v>
      </c>
      <c r="AU348" s="188" t="s">
        <v>83</v>
      </c>
      <c r="AY348" s="187" t="s">
        <v>175</v>
      </c>
      <c r="BK348" s="189">
        <f>SUM(BK349:BK362)</f>
        <v>0</v>
      </c>
    </row>
    <row r="349" spans="1:65" s="2" customFormat="1" ht="24.2" customHeight="1">
      <c r="A349" s="35"/>
      <c r="B349" s="36"/>
      <c r="C349" s="192" t="s">
        <v>845</v>
      </c>
      <c r="D349" s="192" t="s">
        <v>178</v>
      </c>
      <c r="E349" s="193" t="s">
        <v>2986</v>
      </c>
      <c r="F349" s="194" t="s">
        <v>2987</v>
      </c>
      <c r="G349" s="195" t="s">
        <v>242</v>
      </c>
      <c r="H349" s="196">
        <v>5.64</v>
      </c>
      <c r="I349" s="197"/>
      <c r="J349" s="198">
        <f>ROUND(I349*H349,2)</f>
        <v>0</v>
      </c>
      <c r="K349" s="194" t="s">
        <v>224</v>
      </c>
      <c r="L349" s="40"/>
      <c r="M349" s="199" t="s">
        <v>1</v>
      </c>
      <c r="N349" s="200" t="s">
        <v>41</v>
      </c>
      <c r="O349" s="72"/>
      <c r="P349" s="201">
        <f>O349*H349</f>
        <v>0</v>
      </c>
      <c r="Q349" s="201">
        <v>0</v>
      </c>
      <c r="R349" s="201">
        <f>Q349*H349</f>
        <v>0</v>
      </c>
      <c r="S349" s="201">
        <v>0</v>
      </c>
      <c r="T349" s="202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03" t="s">
        <v>309</v>
      </c>
      <c r="AT349" s="203" t="s">
        <v>178</v>
      </c>
      <c r="AU349" s="203" t="s">
        <v>85</v>
      </c>
      <c r="AY349" s="18" t="s">
        <v>175</v>
      </c>
      <c r="BE349" s="204">
        <f>IF(N349="základní",J349,0)</f>
        <v>0</v>
      </c>
      <c r="BF349" s="204">
        <f>IF(N349="snížená",J349,0)</f>
        <v>0</v>
      </c>
      <c r="BG349" s="204">
        <f>IF(N349="zákl. přenesená",J349,0)</f>
        <v>0</v>
      </c>
      <c r="BH349" s="204">
        <f>IF(N349="sníž. přenesená",J349,0)</f>
        <v>0</v>
      </c>
      <c r="BI349" s="204">
        <f>IF(N349="nulová",J349,0)</f>
        <v>0</v>
      </c>
      <c r="BJ349" s="18" t="s">
        <v>83</v>
      </c>
      <c r="BK349" s="204">
        <f>ROUND(I349*H349,2)</f>
        <v>0</v>
      </c>
      <c r="BL349" s="18" t="s">
        <v>309</v>
      </c>
      <c r="BM349" s="203" t="s">
        <v>2988</v>
      </c>
    </row>
    <row r="350" spans="1:65" s="2" customFormat="1" ht="11.25">
      <c r="A350" s="35"/>
      <c r="B350" s="36"/>
      <c r="C350" s="37"/>
      <c r="D350" s="227" t="s">
        <v>193</v>
      </c>
      <c r="E350" s="37"/>
      <c r="F350" s="228" t="s">
        <v>2989</v>
      </c>
      <c r="G350" s="37"/>
      <c r="H350" s="37"/>
      <c r="I350" s="229"/>
      <c r="J350" s="37"/>
      <c r="K350" s="37"/>
      <c r="L350" s="40"/>
      <c r="M350" s="230"/>
      <c r="N350" s="231"/>
      <c r="O350" s="72"/>
      <c r="P350" s="72"/>
      <c r="Q350" s="72"/>
      <c r="R350" s="72"/>
      <c r="S350" s="72"/>
      <c r="T350" s="73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T350" s="18" t="s">
        <v>193</v>
      </c>
      <c r="AU350" s="18" t="s">
        <v>85</v>
      </c>
    </row>
    <row r="351" spans="1:65" s="14" customFormat="1" ht="11.25">
      <c r="B351" s="216"/>
      <c r="C351" s="217"/>
      <c r="D351" s="207" t="s">
        <v>184</v>
      </c>
      <c r="E351" s="218" t="s">
        <v>1</v>
      </c>
      <c r="F351" s="219" t="s">
        <v>2990</v>
      </c>
      <c r="G351" s="217"/>
      <c r="H351" s="220">
        <v>5.64</v>
      </c>
      <c r="I351" s="221"/>
      <c r="J351" s="217"/>
      <c r="K351" s="217"/>
      <c r="L351" s="222"/>
      <c r="M351" s="223"/>
      <c r="N351" s="224"/>
      <c r="O351" s="224"/>
      <c r="P351" s="224"/>
      <c r="Q351" s="224"/>
      <c r="R351" s="224"/>
      <c r="S351" s="224"/>
      <c r="T351" s="225"/>
      <c r="AT351" s="226" t="s">
        <v>184</v>
      </c>
      <c r="AU351" s="226" t="s">
        <v>85</v>
      </c>
      <c r="AV351" s="14" t="s">
        <v>85</v>
      </c>
      <c r="AW351" s="14" t="s">
        <v>34</v>
      </c>
      <c r="AX351" s="14" t="s">
        <v>76</v>
      </c>
      <c r="AY351" s="226" t="s">
        <v>175</v>
      </c>
    </row>
    <row r="352" spans="1:65" s="16" customFormat="1" ht="11.25">
      <c r="B352" s="243"/>
      <c r="C352" s="244"/>
      <c r="D352" s="207" t="s">
        <v>184</v>
      </c>
      <c r="E352" s="245" t="s">
        <v>1</v>
      </c>
      <c r="F352" s="246" t="s">
        <v>291</v>
      </c>
      <c r="G352" s="244"/>
      <c r="H352" s="247">
        <v>5.64</v>
      </c>
      <c r="I352" s="248"/>
      <c r="J352" s="244"/>
      <c r="K352" s="244"/>
      <c r="L352" s="249"/>
      <c r="M352" s="250"/>
      <c r="N352" s="251"/>
      <c r="O352" s="251"/>
      <c r="P352" s="251"/>
      <c r="Q352" s="251"/>
      <c r="R352" s="251"/>
      <c r="S352" s="251"/>
      <c r="T352" s="252"/>
      <c r="AT352" s="253" t="s">
        <v>184</v>
      </c>
      <c r="AU352" s="253" t="s">
        <v>85</v>
      </c>
      <c r="AV352" s="16" t="s">
        <v>182</v>
      </c>
      <c r="AW352" s="16" t="s">
        <v>34</v>
      </c>
      <c r="AX352" s="16" t="s">
        <v>83</v>
      </c>
      <c r="AY352" s="253" t="s">
        <v>175</v>
      </c>
    </row>
    <row r="353" spans="1:65" s="2" customFormat="1" ht="16.5" customHeight="1">
      <c r="A353" s="35"/>
      <c r="B353" s="36"/>
      <c r="C353" s="254" t="s">
        <v>850</v>
      </c>
      <c r="D353" s="254" t="s">
        <v>539</v>
      </c>
      <c r="E353" s="255" t="s">
        <v>2991</v>
      </c>
      <c r="F353" s="256" t="s">
        <v>1141</v>
      </c>
      <c r="G353" s="257" t="s">
        <v>233</v>
      </c>
      <c r="H353" s="258">
        <v>2E-3</v>
      </c>
      <c r="I353" s="259"/>
      <c r="J353" s="260">
        <f>ROUND(I353*H353,2)</f>
        <v>0</v>
      </c>
      <c r="K353" s="256" t="s">
        <v>224</v>
      </c>
      <c r="L353" s="261"/>
      <c r="M353" s="262" t="s">
        <v>1</v>
      </c>
      <c r="N353" s="263" t="s">
        <v>41</v>
      </c>
      <c r="O353" s="72"/>
      <c r="P353" s="201">
        <f>O353*H353</f>
        <v>0</v>
      </c>
      <c r="Q353" s="201">
        <v>1</v>
      </c>
      <c r="R353" s="201">
        <f>Q353*H353</f>
        <v>2E-3</v>
      </c>
      <c r="S353" s="201">
        <v>0</v>
      </c>
      <c r="T353" s="202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03" t="s">
        <v>532</v>
      </c>
      <c r="AT353" s="203" t="s">
        <v>539</v>
      </c>
      <c r="AU353" s="203" t="s">
        <v>85</v>
      </c>
      <c r="AY353" s="18" t="s">
        <v>175</v>
      </c>
      <c r="BE353" s="204">
        <f>IF(N353="základní",J353,0)</f>
        <v>0</v>
      </c>
      <c r="BF353" s="204">
        <f>IF(N353="snížená",J353,0)</f>
        <v>0</v>
      </c>
      <c r="BG353" s="204">
        <f>IF(N353="zákl. přenesená",J353,0)</f>
        <v>0</v>
      </c>
      <c r="BH353" s="204">
        <f>IF(N353="sníž. přenesená",J353,0)</f>
        <v>0</v>
      </c>
      <c r="BI353" s="204">
        <f>IF(N353="nulová",J353,0)</f>
        <v>0</v>
      </c>
      <c r="BJ353" s="18" t="s">
        <v>83</v>
      </c>
      <c r="BK353" s="204">
        <f>ROUND(I353*H353,2)</f>
        <v>0</v>
      </c>
      <c r="BL353" s="18" t="s">
        <v>309</v>
      </c>
      <c r="BM353" s="203" t="s">
        <v>2992</v>
      </c>
    </row>
    <row r="354" spans="1:65" s="14" customFormat="1" ht="11.25">
      <c r="B354" s="216"/>
      <c r="C354" s="217"/>
      <c r="D354" s="207" t="s">
        <v>184</v>
      </c>
      <c r="E354" s="217"/>
      <c r="F354" s="219" t="s">
        <v>2993</v>
      </c>
      <c r="G354" s="217"/>
      <c r="H354" s="220">
        <v>2E-3</v>
      </c>
      <c r="I354" s="221"/>
      <c r="J354" s="217"/>
      <c r="K354" s="217"/>
      <c r="L354" s="222"/>
      <c r="M354" s="223"/>
      <c r="N354" s="224"/>
      <c r="O354" s="224"/>
      <c r="P354" s="224"/>
      <c r="Q354" s="224"/>
      <c r="R354" s="224"/>
      <c r="S354" s="224"/>
      <c r="T354" s="225"/>
      <c r="AT354" s="226" t="s">
        <v>184</v>
      </c>
      <c r="AU354" s="226" t="s">
        <v>85</v>
      </c>
      <c r="AV354" s="14" t="s">
        <v>85</v>
      </c>
      <c r="AW354" s="14" t="s">
        <v>4</v>
      </c>
      <c r="AX354" s="14" t="s">
        <v>83</v>
      </c>
      <c r="AY354" s="226" t="s">
        <v>175</v>
      </c>
    </row>
    <row r="355" spans="1:65" s="2" customFormat="1" ht="24.2" customHeight="1">
      <c r="A355" s="35"/>
      <c r="B355" s="36"/>
      <c r="C355" s="192" t="s">
        <v>855</v>
      </c>
      <c r="D355" s="192" t="s">
        <v>178</v>
      </c>
      <c r="E355" s="193" t="s">
        <v>2994</v>
      </c>
      <c r="F355" s="194" t="s">
        <v>2995</v>
      </c>
      <c r="G355" s="195" t="s">
        <v>242</v>
      </c>
      <c r="H355" s="196">
        <v>5.64</v>
      </c>
      <c r="I355" s="197"/>
      <c r="J355" s="198">
        <f>ROUND(I355*H355,2)</f>
        <v>0</v>
      </c>
      <c r="K355" s="194" t="s">
        <v>224</v>
      </c>
      <c r="L355" s="40"/>
      <c r="M355" s="199" t="s">
        <v>1</v>
      </c>
      <c r="N355" s="200" t="s">
        <v>41</v>
      </c>
      <c r="O355" s="72"/>
      <c r="P355" s="201">
        <f>O355*H355</f>
        <v>0</v>
      </c>
      <c r="Q355" s="201">
        <v>4.0000000000000002E-4</v>
      </c>
      <c r="R355" s="201">
        <f>Q355*H355</f>
        <v>2.2560000000000002E-3</v>
      </c>
      <c r="S355" s="201">
        <v>0</v>
      </c>
      <c r="T355" s="202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03" t="s">
        <v>309</v>
      </c>
      <c r="AT355" s="203" t="s">
        <v>178</v>
      </c>
      <c r="AU355" s="203" t="s">
        <v>85</v>
      </c>
      <c r="AY355" s="18" t="s">
        <v>175</v>
      </c>
      <c r="BE355" s="204">
        <f>IF(N355="základní",J355,0)</f>
        <v>0</v>
      </c>
      <c r="BF355" s="204">
        <f>IF(N355="snížená",J355,0)</f>
        <v>0</v>
      </c>
      <c r="BG355" s="204">
        <f>IF(N355="zákl. přenesená",J355,0)</f>
        <v>0</v>
      </c>
      <c r="BH355" s="204">
        <f>IF(N355="sníž. přenesená",J355,0)</f>
        <v>0</v>
      </c>
      <c r="BI355" s="204">
        <f>IF(N355="nulová",J355,0)</f>
        <v>0</v>
      </c>
      <c r="BJ355" s="18" t="s">
        <v>83</v>
      </c>
      <c r="BK355" s="204">
        <f>ROUND(I355*H355,2)</f>
        <v>0</v>
      </c>
      <c r="BL355" s="18" t="s">
        <v>309</v>
      </c>
      <c r="BM355" s="203" t="s">
        <v>2996</v>
      </c>
    </row>
    <row r="356" spans="1:65" s="2" customFormat="1" ht="11.25">
      <c r="A356" s="35"/>
      <c r="B356" s="36"/>
      <c r="C356" s="37"/>
      <c r="D356" s="227" t="s">
        <v>193</v>
      </c>
      <c r="E356" s="37"/>
      <c r="F356" s="228" t="s">
        <v>2997</v>
      </c>
      <c r="G356" s="37"/>
      <c r="H356" s="37"/>
      <c r="I356" s="229"/>
      <c r="J356" s="37"/>
      <c r="K356" s="37"/>
      <c r="L356" s="40"/>
      <c r="M356" s="230"/>
      <c r="N356" s="231"/>
      <c r="O356" s="72"/>
      <c r="P356" s="72"/>
      <c r="Q356" s="72"/>
      <c r="R356" s="72"/>
      <c r="S356" s="72"/>
      <c r="T356" s="73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T356" s="18" t="s">
        <v>193</v>
      </c>
      <c r="AU356" s="18" t="s">
        <v>85</v>
      </c>
    </row>
    <row r="357" spans="1:65" s="2" customFormat="1" ht="49.15" customHeight="1">
      <c r="A357" s="35"/>
      <c r="B357" s="36"/>
      <c r="C357" s="254" t="s">
        <v>860</v>
      </c>
      <c r="D357" s="254" t="s">
        <v>539</v>
      </c>
      <c r="E357" s="255" t="s">
        <v>2998</v>
      </c>
      <c r="F357" s="256" t="s">
        <v>2999</v>
      </c>
      <c r="G357" s="257" t="s">
        <v>242</v>
      </c>
      <c r="H357" s="258">
        <v>6.5730000000000004</v>
      </c>
      <c r="I357" s="259"/>
      <c r="J357" s="260">
        <f>ROUND(I357*H357,2)</f>
        <v>0</v>
      </c>
      <c r="K357" s="256" t="s">
        <v>224</v>
      </c>
      <c r="L357" s="261"/>
      <c r="M357" s="262" t="s">
        <v>1</v>
      </c>
      <c r="N357" s="263" t="s">
        <v>41</v>
      </c>
      <c r="O357" s="72"/>
      <c r="P357" s="201">
        <f>O357*H357</f>
        <v>0</v>
      </c>
      <c r="Q357" s="201">
        <v>5.3E-3</v>
      </c>
      <c r="R357" s="201">
        <f>Q357*H357</f>
        <v>3.4836900000000004E-2</v>
      </c>
      <c r="S357" s="201">
        <v>0</v>
      </c>
      <c r="T357" s="202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03" t="s">
        <v>532</v>
      </c>
      <c r="AT357" s="203" t="s">
        <v>539</v>
      </c>
      <c r="AU357" s="203" t="s">
        <v>85</v>
      </c>
      <c r="AY357" s="18" t="s">
        <v>175</v>
      </c>
      <c r="BE357" s="204">
        <f>IF(N357="základní",J357,0)</f>
        <v>0</v>
      </c>
      <c r="BF357" s="204">
        <f>IF(N357="snížená",J357,0)</f>
        <v>0</v>
      </c>
      <c r="BG357" s="204">
        <f>IF(N357="zákl. přenesená",J357,0)</f>
        <v>0</v>
      </c>
      <c r="BH357" s="204">
        <f>IF(N357="sníž. přenesená",J357,0)</f>
        <v>0</v>
      </c>
      <c r="BI357" s="204">
        <f>IF(N357="nulová",J357,0)</f>
        <v>0</v>
      </c>
      <c r="BJ357" s="18" t="s">
        <v>83</v>
      </c>
      <c r="BK357" s="204">
        <f>ROUND(I357*H357,2)</f>
        <v>0</v>
      </c>
      <c r="BL357" s="18" t="s">
        <v>309</v>
      </c>
      <c r="BM357" s="203" t="s">
        <v>3000</v>
      </c>
    </row>
    <row r="358" spans="1:65" s="14" customFormat="1" ht="11.25">
      <c r="B358" s="216"/>
      <c r="C358" s="217"/>
      <c r="D358" s="207" t="s">
        <v>184</v>
      </c>
      <c r="E358" s="218" t="s">
        <v>1</v>
      </c>
      <c r="F358" s="219" t="s">
        <v>2990</v>
      </c>
      <c r="G358" s="217"/>
      <c r="H358" s="220">
        <v>5.64</v>
      </c>
      <c r="I358" s="221"/>
      <c r="J358" s="217"/>
      <c r="K358" s="217"/>
      <c r="L358" s="222"/>
      <c r="M358" s="223"/>
      <c r="N358" s="224"/>
      <c r="O358" s="224"/>
      <c r="P358" s="224"/>
      <c r="Q358" s="224"/>
      <c r="R358" s="224"/>
      <c r="S358" s="224"/>
      <c r="T358" s="225"/>
      <c r="AT358" s="226" t="s">
        <v>184</v>
      </c>
      <c r="AU358" s="226" t="s">
        <v>85</v>
      </c>
      <c r="AV358" s="14" t="s">
        <v>85</v>
      </c>
      <c r="AW358" s="14" t="s">
        <v>34</v>
      </c>
      <c r="AX358" s="14" t="s">
        <v>76</v>
      </c>
      <c r="AY358" s="226" t="s">
        <v>175</v>
      </c>
    </row>
    <row r="359" spans="1:65" s="16" customFormat="1" ht="11.25">
      <c r="B359" s="243"/>
      <c r="C359" s="244"/>
      <c r="D359" s="207" t="s">
        <v>184</v>
      </c>
      <c r="E359" s="245" t="s">
        <v>1</v>
      </c>
      <c r="F359" s="246" t="s">
        <v>291</v>
      </c>
      <c r="G359" s="244"/>
      <c r="H359" s="247">
        <v>5.64</v>
      </c>
      <c r="I359" s="248"/>
      <c r="J359" s="244"/>
      <c r="K359" s="244"/>
      <c r="L359" s="249"/>
      <c r="M359" s="250"/>
      <c r="N359" s="251"/>
      <c r="O359" s="251"/>
      <c r="P359" s="251"/>
      <c r="Q359" s="251"/>
      <c r="R359" s="251"/>
      <c r="S359" s="251"/>
      <c r="T359" s="252"/>
      <c r="AT359" s="253" t="s">
        <v>184</v>
      </c>
      <c r="AU359" s="253" t="s">
        <v>85</v>
      </c>
      <c r="AV359" s="16" t="s">
        <v>182</v>
      </c>
      <c r="AW359" s="16" t="s">
        <v>34</v>
      </c>
      <c r="AX359" s="16" t="s">
        <v>83</v>
      </c>
      <c r="AY359" s="253" t="s">
        <v>175</v>
      </c>
    </row>
    <row r="360" spans="1:65" s="14" customFormat="1" ht="11.25">
      <c r="B360" s="216"/>
      <c r="C360" s="217"/>
      <c r="D360" s="207" t="s">
        <v>184</v>
      </c>
      <c r="E360" s="217"/>
      <c r="F360" s="219" t="s">
        <v>3001</v>
      </c>
      <c r="G360" s="217"/>
      <c r="H360" s="220">
        <v>6.5730000000000004</v>
      </c>
      <c r="I360" s="221"/>
      <c r="J360" s="217"/>
      <c r="K360" s="217"/>
      <c r="L360" s="222"/>
      <c r="M360" s="223"/>
      <c r="N360" s="224"/>
      <c r="O360" s="224"/>
      <c r="P360" s="224"/>
      <c r="Q360" s="224"/>
      <c r="R360" s="224"/>
      <c r="S360" s="224"/>
      <c r="T360" s="225"/>
      <c r="AT360" s="226" t="s">
        <v>184</v>
      </c>
      <c r="AU360" s="226" t="s">
        <v>85</v>
      </c>
      <c r="AV360" s="14" t="s">
        <v>85</v>
      </c>
      <c r="AW360" s="14" t="s">
        <v>4</v>
      </c>
      <c r="AX360" s="14" t="s">
        <v>83</v>
      </c>
      <c r="AY360" s="226" t="s">
        <v>175</v>
      </c>
    </row>
    <row r="361" spans="1:65" s="2" customFormat="1" ht="33" customHeight="1">
      <c r="A361" s="35"/>
      <c r="B361" s="36"/>
      <c r="C361" s="192" t="s">
        <v>865</v>
      </c>
      <c r="D361" s="192" t="s">
        <v>178</v>
      </c>
      <c r="E361" s="193" t="s">
        <v>3002</v>
      </c>
      <c r="F361" s="194" t="s">
        <v>3003</v>
      </c>
      <c r="G361" s="195" t="s">
        <v>233</v>
      </c>
      <c r="H361" s="196">
        <v>3.9E-2</v>
      </c>
      <c r="I361" s="197"/>
      <c r="J361" s="198">
        <f>ROUND(I361*H361,2)</f>
        <v>0</v>
      </c>
      <c r="K361" s="194" t="s">
        <v>224</v>
      </c>
      <c r="L361" s="40"/>
      <c r="M361" s="199" t="s">
        <v>1</v>
      </c>
      <c r="N361" s="200" t="s">
        <v>41</v>
      </c>
      <c r="O361" s="72"/>
      <c r="P361" s="201">
        <f>O361*H361</f>
        <v>0</v>
      </c>
      <c r="Q361" s="201">
        <v>0</v>
      </c>
      <c r="R361" s="201">
        <f>Q361*H361</f>
        <v>0</v>
      </c>
      <c r="S361" s="201">
        <v>0</v>
      </c>
      <c r="T361" s="202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03" t="s">
        <v>309</v>
      </c>
      <c r="AT361" s="203" t="s">
        <v>178</v>
      </c>
      <c r="AU361" s="203" t="s">
        <v>85</v>
      </c>
      <c r="AY361" s="18" t="s">
        <v>175</v>
      </c>
      <c r="BE361" s="204">
        <f>IF(N361="základní",J361,0)</f>
        <v>0</v>
      </c>
      <c r="BF361" s="204">
        <f>IF(N361="snížená",J361,0)</f>
        <v>0</v>
      </c>
      <c r="BG361" s="204">
        <f>IF(N361="zákl. přenesená",J361,0)</f>
        <v>0</v>
      </c>
      <c r="BH361" s="204">
        <f>IF(N361="sníž. přenesená",J361,0)</f>
        <v>0</v>
      </c>
      <c r="BI361" s="204">
        <f>IF(N361="nulová",J361,0)</f>
        <v>0</v>
      </c>
      <c r="BJ361" s="18" t="s">
        <v>83</v>
      </c>
      <c r="BK361" s="204">
        <f>ROUND(I361*H361,2)</f>
        <v>0</v>
      </c>
      <c r="BL361" s="18" t="s">
        <v>309</v>
      </c>
      <c r="BM361" s="203" t="s">
        <v>3004</v>
      </c>
    </row>
    <row r="362" spans="1:65" s="2" customFormat="1" ht="11.25">
      <c r="A362" s="35"/>
      <c r="B362" s="36"/>
      <c r="C362" s="37"/>
      <c r="D362" s="227" t="s">
        <v>193</v>
      </c>
      <c r="E362" s="37"/>
      <c r="F362" s="228" t="s">
        <v>3005</v>
      </c>
      <c r="G362" s="37"/>
      <c r="H362" s="37"/>
      <c r="I362" s="229"/>
      <c r="J362" s="37"/>
      <c r="K362" s="37"/>
      <c r="L362" s="40"/>
      <c r="M362" s="230"/>
      <c r="N362" s="231"/>
      <c r="O362" s="72"/>
      <c r="P362" s="72"/>
      <c r="Q362" s="72"/>
      <c r="R362" s="72"/>
      <c r="S362" s="72"/>
      <c r="T362" s="73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T362" s="18" t="s">
        <v>193</v>
      </c>
      <c r="AU362" s="18" t="s">
        <v>85</v>
      </c>
    </row>
    <row r="363" spans="1:65" s="12" customFormat="1" ht="22.9" customHeight="1">
      <c r="B363" s="176"/>
      <c r="C363" s="177"/>
      <c r="D363" s="178" t="s">
        <v>75</v>
      </c>
      <c r="E363" s="190" t="s">
        <v>3006</v>
      </c>
      <c r="F363" s="190" t="s">
        <v>3007</v>
      </c>
      <c r="G363" s="177"/>
      <c r="H363" s="177"/>
      <c r="I363" s="180"/>
      <c r="J363" s="191">
        <f>BK363</f>
        <v>0</v>
      </c>
      <c r="K363" s="177"/>
      <c r="L363" s="182"/>
      <c r="M363" s="183"/>
      <c r="N363" s="184"/>
      <c r="O363" s="184"/>
      <c r="P363" s="185">
        <f>SUM(P364:P372)</f>
        <v>0</v>
      </c>
      <c r="Q363" s="184"/>
      <c r="R363" s="185">
        <f>SUM(R364:R372)</f>
        <v>2.5610000000000001E-2</v>
      </c>
      <c r="S363" s="184"/>
      <c r="T363" s="186">
        <f>SUM(T364:T372)</f>
        <v>0</v>
      </c>
      <c r="AR363" s="187" t="s">
        <v>85</v>
      </c>
      <c r="AT363" s="188" t="s">
        <v>75</v>
      </c>
      <c r="AU363" s="188" t="s">
        <v>83</v>
      </c>
      <c r="AY363" s="187" t="s">
        <v>175</v>
      </c>
      <c r="BK363" s="189">
        <f>SUM(BK364:BK372)</f>
        <v>0</v>
      </c>
    </row>
    <row r="364" spans="1:65" s="2" customFormat="1" ht="21.75" customHeight="1">
      <c r="A364" s="35"/>
      <c r="B364" s="36"/>
      <c r="C364" s="192" t="s">
        <v>870</v>
      </c>
      <c r="D364" s="192" t="s">
        <v>178</v>
      </c>
      <c r="E364" s="193" t="s">
        <v>3008</v>
      </c>
      <c r="F364" s="194" t="s">
        <v>3009</v>
      </c>
      <c r="G364" s="195" t="s">
        <v>251</v>
      </c>
      <c r="H364" s="196">
        <v>13</v>
      </c>
      <c r="I364" s="197"/>
      <c r="J364" s="198">
        <f>ROUND(I364*H364,2)</f>
        <v>0</v>
      </c>
      <c r="K364" s="194" t="s">
        <v>224</v>
      </c>
      <c r="L364" s="40"/>
      <c r="M364" s="199" t="s">
        <v>1</v>
      </c>
      <c r="N364" s="200" t="s">
        <v>41</v>
      </c>
      <c r="O364" s="72"/>
      <c r="P364" s="201">
        <f>O364*H364</f>
        <v>0</v>
      </c>
      <c r="Q364" s="201">
        <v>1.97E-3</v>
      </c>
      <c r="R364" s="201">
        <f>Q364*H364</f>
        <v>2.5610000000000001E-2</v>
      </c>
      <c r="S364" s="201">
        <v>0</v>
      </c>
      <c r="T364" s="202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03" t="s">
        <v>309</v>
      </c>
      <c r="AT364" s="203" t="s">
        <v>178</v>
      </c>
      <c r="AU364" s="203" t="s">
        <v>85</v>
      </c>
      <c r="AY364" s="18" t="s">
        <v>175</v>
      </c>
      <c r="BE364" s="204">
        <f>IF(N364="základní",J364,0)</f>
        <v>0</v>
      </c>
      <c r="BF364" s="204">
        <f>IF(N364="snížená",J364,0)</f>
        <v>0</v>
      </c>
      <c r="BG364" s="204">
        <f>IF(N364="zákl. přenesená",J364,0)</f>
        <v>0</v>
      </c>
      <c r="BH364" s="204">
        <f>IF(N364="sníž. přenesená",J364,0)</f>
        <v>0</v>
      </c>
      <c r="BI364" s="204">
        <f>IF(N364="nulová",J364,0)</f>
        <v>0</v>
      </c>
      <c r="BJ364" s="18" t="s">
        <v>83</v>
      </c>
      <c r="BK364" s="204">
        <f>ROUND(I364*H364,2)</f>
        <v>0</v>
      </c>
      <c r="BL364" s="18" t="s">
        <v>309</v>
      </c>
      <c r="BM364" s="203" t="s">
        <v>3010</v>
      </c>
    </row>
    <row r="365" spans="1:65" s="2" customFormat="1" ht="11.25">
      <c r="A365" s="35"/>
      <c r="B365" s="36"/>
      <c r="C365" s="37"/>
      <c r="D365" s="227" t="s">
        <v>193</v>
      </c>
      <c r="E365" s="37"/>
      <c r="F365" s="228" t="s">
        <v>3011</v>
      </c>
      <c r="G365" s="37"/>
      <c r="H365" s="37"/>
      <c r="I365" s="229"/>
      <c r="J365" s="37"/>
      <c r="K365" s="37"/>
      <c r="L365" s="40"/>
      <c r="M365" s="230"/>
      <c r="N365" s="231"/>
      <c r="O365" s="72"/>
      <c r="P365" s="72"/>
      <c r="Q365" s="72"/>
      <c r="R365" s="72"/>
      <c r="S365" s="72"/>
      <c r="T365" s="73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T365" s="18" t="s">
        <v>193</v>
      </c>
      <c r="AU365" s="18" t="s">
        <v>85</v>
      </c>
    </row>
    <row r="366" spans="1:65" s="13" customFormat="1" ht="11.25">
      <c r="B366" s="205"/>
      <c r="C366" s="206"/>
      <c r="D366" s="207" t="s">
        <v>184</v>
      </c>
      <c r="E366" s="208" t="s">
        <v>1</v>
      </c>
      <c r="F366" s="209" t="s">
        <v>3012</v>
      </c>
      <c r="G366" s="206"/>
      <c r="H366" s="208" t="s">
        <v>1</v>
      </c>
      <c r="I366" s="210"/>
      <c r="J366" s="206"/>
      <c r="K366" s="206"/>
      <c r="L366" s="211"/>
      <c r="M366" s="212"/>
      <c r="N366" s="213"/>
      <c r="O366" s="213"/>
      <c r="P366" s="213"/>
      <c r="Q366" s="213"/>
      <c r="R366" s="213"/>
      <c r="S366" s="213"/>
      <c r="T366" s="214"/>
      <c r="AT366" s="215" t="s">
        <v>184</v>
      </c>
      <c r="AU366" s="215" t="s">
        <v>85</v>
      </c>
      <c r="AV366" s="13" t="s">
        <v>83</v>
      </c>
      <c r="AW366" s="13" t="s">
        <v>34</v>
      </c>
      <c r="AX366" s="13" t="s">
        <v>76</v>
      </c>
      <c r="AY366" s="215" t="s">
        <v>175</v>
      </c>
    </row>
    <row r="367" spans="1:65" s="13" customFormat="1" ht="11.25">
      <c r="B367" s="205"/>
      <c r="C367" s="206"/>
      <c r="D367" s="207" t="s">
        <v>184</v>
      </c>
      <c r="E367" s="208" t="s">
        <v>1</v>
      </c>
      <c r="F367" s="209" t="s">
        <v>3013</v>
      </c>
      <c r="G367" s="206"/>
      <c r="H367" s="208" t="s">
        <v>1</v>
      </c>
      <c r="I367" s="210"/>
      <c r="J367" s="206"/>
      <c r="K367" s="206"/>
      <c r="L367" s="211"/>
      <c r="M367" s="212"/>
      <c r="N367" s="213"/>
      <c r="O367" s="213"/>
      <c r="P367" s="213"/>
      <c r="Q367" s="213"/>
      <c r="R367" s="213"/>
      <c r="S367" s="213"/>
      <c r="T367" s="214"/>
      <c r="AT367" s="215" t="s">
        <v>184</v>
      </c>
      <c r="AU367" s="215" t="s">
        <v>85</v>
      </c>
      <c r="AV367" s="13" t="s">
        <v>83</v>
      </c>
      <c r="AW367" s="13" t="s">
        <v>34</v>
      </c>
      <c r="AX367" s="13" t="s">
        <v>76</v>
      </c>
      <c r="AY367" s="215" t="s">
        <v>175</v>
      </c>
    </row>
    <row r="368" spans="1:65" s="13" customFormat="1" ht="11.25">
      <c r="B368" s="205"/>
      <c r="C368" s="206"/>
      <c r="D368" s="207" t="s">
        <v>184</v>
      </c>
      <c r="E368" s="208" t="s">
        <v>1</v>
      </c>
      <c r="F368" s="209" t="s">
        <v>3014</v>
      </c>
      <c r="G368" s="206"/>
      <c r="H368" s="208" t="s">
        <v>1</v>
      </c>
      <c r="I368" s="210"/>
      <c r="J368" s="206"/>
      <c r="K368" s="206"/>
      <c r="L368" s="211"/>
      <c r="M368" s="212"/>
      <c r="N368" s="213"/>
      <c r="O368" s="213"/>
      <c r="P368" s="213"/>
      <c r="Q368" s="213"/>
      <c r="R368" s="213"/>
      <c r="S368" s="213"/>
      <c r="T368" s="214"/>
      <c r="AT368" s="215" t="s">
        <v>184</v>
      </c>
      <c r="AU368" s="215" t="s">
        <v>85</v>
      </c>
      <c r="AV368" s="13" t="s">
        <v>83</v>
      </c>
      <c r="AW368" s="13" t="s">
        <v>34</v>
      </c>
      <c r="AX368" s="13" t="s">
        <v>76</v>
      </c>
      <c r="AY368" s="215" t="s">
        <v>175</v>
      </c>
    </row>
    <row r="369" spans="1:65" s="14" customFormat="1" ht="11.25">
      <c r="B369" s="216"/>
      <c r="C369" s="217"/>
      <c r="D369" s="207" t="s">
        <v>184</v>
      </c>
      <c r="E369" s="218" t="s">
        <v>1</v>
      </c>
      <c r="F369" s="219" t="s">
        <v>3015</v>
      </c>
      <c r="G369" s="217"/>
      <c r="H369" s="220">
        <v>13</v>
      </c>
      <c r="I369" s="221"/>
      <c r="J369" s="217"/>
      <c r="K369" s="217"/>
      <c r="L369" s="222"/>
      <c r="M369" s="223"/>
      <c r="N369" s="224"/>
      <c r="O369" s="224"/>
      <c r="P369" s="224"/>
      <c r="Q369" s="224"/>
      <c r="R369" s="224"/>
      <c r="S369" s="224"/>
      <c r="T369" s="225"/>
      <c r="AT369" s="226" t="s">
        <v>184</v>
      </c>
      <c r="AU369" s="226" t="s">
        <v>85</v>
      </c>
      <c r="AV369" s="14" t="s">
        <v>85</v>
      </c>
      <c r="AW369" s="14" t="s">
        <v>34</v>
      </c>
      <c r="AX369" s="14" t="s">
        <v>76</v>
      </c>
      <c r="AY369" s="226" t="s">
        <v>175</v>
      </c>
    </row>
    <row r="370" spans="1:65" s="16" customFormat="1" ht="11.25">
      <c r="B370" s="243"/>
      <c r="C370" s="244"/>
      <c r="D370" s="207" t="s">
        <v>184</v>
      </c>
      <c r="E370" s="245" t="s">
        <v>1</v>
      </c>
      <c r="F370" s="246" t="s">
        <v>291</v>
      </c>
      <c r="G370" s="244"/>
      <c r="H370" s="247">
        <v>13</v>
      </c>
      <c r="I370" s="248"/>
      <c r="J370" s="244"/>
      <c r="K370" s="244"/>
      <c r="L370" s="249"/>
      <c r="M370" s="250"/>
      <c r="N370" s="251"/>
      <c r="O370" s="251"/>
      <c r="P370" s="251"/>
      <c r="Q370" s="251"/>
      <c r="R370" s="251"/>
      <c r="S370" s="251"/>
      <c r="T370" s="252"/>
      <c r="AT370" s="253" t="s">
        <v>184</v>
      </c>
      <c r="AU370" s="253" t="s">
        <v>85</v>
      </c>
      <c r="AV370" s="16" t="s">
        <v>182</v>
      </c>
      <c r="AW370" s="16" t="s">
        <v>34</v>
      </c>
      <c r="AX370" s="16" t="s">
        <v>83</v>
      </c>
      <c r="AY370" s="253" t="s">
        <v>175</v>
      </c>
    </row>
    <row r="371" spans="1:65" s="2" customFormat="1" ht="33" customHeight="1">
      <c r="A371" s="35"/>
      <c r="B371" s="36"/>
      <c r="C371" s="192" t="s">
        <v>875</v>
      </c>
      <c r="D371" s="192" t="s">
        <v>178</v>
      </c>
      <c r="E371" s="193" t="s">
        <v>3016</v>
      </c>
      <c r="F371" s="194" t="s">
        <v>3017</v>
      </c>
      <c r="G371" s="195" t="s">
        <v>233</v>
      </c>
      <c r="H371" s="196">
        <v>2.5999999999999999E-2</v>
      </c>
      <c r="I371" s="197"/>
      <c r="J371" s="198">
        <f>ROUND(I371*H371,2)</f>
        <v>0</v>
      </c>
      <c r="K371" s="194" t="s">
        <v>224</v>
      </c>
      <c r="L371" s="40"/>
      <c r="M371" s="199" t="s">
        <v>1</v>
      </c>
      <c r="N371" s="200" t="s">
        <v>41</v>
      </c>
      <c r="O371" s="72"/>
      <c r="P371" s="201">
        <f>O371*H371</f>
        <v>0</v>
      </c>
      <c r="Q371" s="201">
        <v>0</v>
      </c>
      <c r="R371" s="201">
        <f>Q371*H371</f>
        <v>0</v>
      </c>
      <c r="S371" s="201">
        <v>0</v>
      </c>
      <c r="T371" s="202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03" t="s">
        <v>309</v>
      </c>
      <c r="AT371" s="203" t="s">
        <v>178</v>
      </c>
      <c r="AU371" s="203" t="s">
        <v>85</v>
      </c>
      <c r="AY371" s="18" t="s">
        <v>175</v>
      </c>
      <c r="BE371" s="204">
        <f>IF(N371="základní",J371,0)</f>
        <v>0</v>
      </c>
      <c r="BF371" s="204">
        <f>IF(N371="snížená",J371,0)</f>
        <v>0</v>
      </c>
      <c r="BG371" s="204">
        <f>IF(N371="zákl. přenesená",J371,0)</f>
        <v>0</v>
      </c>
      <c r="BH371" s="204">
        <f>IF(N371="sníž. přenesená",J371,0)</f>
        <v>0</v>
      </c>
      <c r="BI371" s="204">
        <f>IF(N371="nulová",J371,0)</f>
        <v>0</v>
      </c>
      <c r="BJ371" s="18" t="s">
        <v>83</v>
      </c>
      <c r="BK371" s="204">
        <f>ROUND(I371*H371,2)</f>
        <v>0</v>
      </c>
      <c r="BL371" s="18" t="s">
        <v>309</v>
      </c>
      <c r="BM371" s="203" t="s">
        <v>3018</v>
      </c>
    </row>
    <row r="372" spans="1:65" s="2" customFormat="1" ht="11.25">
      <c r="A372" s="35"/>
      <c r="B372" s="36"/>
      <c r="C372" s="37"/>
      <c r="D372" s="227" t="s">
        <v>193</v>
      </c>
      <c r="E372" s="37"/>
      <c r="F372" s="228" t="s">
        <v>3019</v>
      </c>
      <c r="G372" s="37"/>
      <c r="H372" s="37"/>
      <c r="I372" s="229"/>
      <c r="J372" s="37"/>
      <c r="K372" s="37"/>
      <c r="L372" s="40"/>
      <c r="M372" s="266"/>
      <c r="N372" s="267"/>
      <c r="O372" s="268"/>
      <c r="P372" s="268"/>
      <c r="Q372" s="268"/>
      <c r="R372" s="268"/>
      <c r="S372" s="268"/>
      <c r="T372" s="269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T372" s="18" t="s">
        <v>193</v>
      </c>
      <c r="AU372" s="18" t="s">
        <v>85</v>
      </c>
    </row>
    <row r="373" spans="1:65" s="2" customFormat="1" ht="6.95" customHeight="1">
      <c r="A373" s="35"/>
      <c r="B373" s="55"/>
      <c r="C373" s="56"/>
      <c r="D373" s="56"/>
      <c r="E373" s="56"/>
      <c r="F373" s="56"/>
      <c r="G373" s="56"/>
      <c r="H373" s="56"/>
      <c r="I373" s="56"/>
      <c r="J373" s="56"/>
      <c r="K373" s="56"/>
      <c r="L373" s="40"/>
      <c r="M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</row>
  </sheetData>
  <sheetProtection algorithmName="SHA-512" hashValue="hDx7OTwBfEgD1neKpkq6hEkvLeaam9tGetN4DA6MWHqmjCUrd66PEWMDd+ZWuYUw1WIxl58dBRXtwpOj4dm26A==" saltValue="R68BEeUuuYzYASp5Bm/QhzRoHENta9d4Fa4qxtX5tkY1oOwJXXqqCk7ztFM1NFbVL82BbzkTbsimBVe/6n3UUA==" spinCount="100000" sheet="1" objects="1" scenarios="1" formatColumns="0" formatRows="0" autoFilter="0"/>
  <autoFilter ref="C142:K372"/>
  <mergeCells count="12">
    <mergeCell ref="E135:H135"/>
    <mergeCell ref="L2:V2"/>
    <mergeCell ref="E85:H85"/>
    <mergeCell ref="E87:H87"/>
    <mergeCell ref="E89:H89"/>
    <mergeCell ref="E131:H131"/>
    <mergeCell ref="E133:H133"/>
    <mergeCell ref="E7:H7"/>
    <mergeCell ref="E9:H9"/>
    <mergeCell ref="E11:H11"/>
    <mergeCell ref="E20:H20"/>
    <mergeCell ref="E29:H29"/>
  </mergeCells>
  <hyperlinks>
    <hyperlink ref="F210" r:id="rId1"/>
    <hyperlink ref="F218" r:id="rId2"/>
    <hyperlink ref="F227" r:id="rId3"/>
    <hyperlink ref="F230" r:id="rId4"/>
    <hyperlink ref="F236" r:id="rId5"/>
    <hyperlink ref="F239" r:id="rId6"/>
    <hyperlink ref="F245" r:id="rId7"/>
    <hyperlink ref="F251" r:id="rId8"/>
    <hyperlink ref="F256" r:id="rId9"/>
    <hyperlink ref="F268" r:id="rId10"/>
    <hyperlink ref="F277" r:id="rId11"/>
    <hyperlink ref="F284" r:id="rId12"/>
    <hyperlink ref="F291" r:id="rId13"/>
    <hyperlink ref="F297" r:id="rId14"/>
    <hyperlink ref="F299" r:id="rId15"/>
    <hyperlink ref="F307" r:id="rId16"/>
    <hyperlink ref="F316" r:id="rId17"/>
    <hyperlink ref="F318" r:id="rId18"/>
    <hyperlink ref="F326" r:id="rId19"/>
    <hyperlink ref="F336" r:id="rId20"/>
    <hyperlink ref="F338" r:id="rId21"/>
    <hyperlink ref="F340" r:id="rId22"/>
    <hyperlink ref="F343" r:id="rId23"/>
    <hyperlink ref="F346" r:id="rId24"/>
    <hyperlink ref="F350" r:id="rId25"/>
    <hyperlink ref="F356" r:id="rId26"/>
    <hyperlink ref="F362" r:id="rId27"/>
    <hyperlink ref="F365" r:id="rId28"/>
    <hyperlink ref="F372" r:id="rId29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72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AT2" s="18" t="s">
        <v>111</v>
      </c>
    </row>
    <row r="3" spans="1:46" s="1" customFormat="1" ht="6.95" customHeight="1">
      <c r="B3" s="116"/>
      <c r="C3" s="117"/>
      <c r="D3" s="117"/>
      <c r="E3" s="117"/>
      <c r="F3" s="117"/>
      <c r="G3" s="117"/>
      <c r="H3" s="117"/>
      <c r="I3" s="117"/>
      <c r="J3" s="117"/>
      <c r="K3" s="117"/>
      <c r="L3" s="21"/>
      <c r="AT3" s="18" t="s">
        <v>85</v>
      </c>
    </row>
    <row r="4" spans="1:46" s="1" customFormat="1" ht="24.95" customHeight="1">
      <c r="B4" s="21"/>
      <c r="D4" s="118" t="s">
        <v>124</v>
      </c>
      <c r="L4" s="21"/>
      <c r="M4" s="119" t="s">
        <v>10</v>
      </c>
      <c r="AT4" s="18" t="s">
        <v>4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120" t="s">
        <v>16</v>
      </c>
      <c r="L6" s="21"/>
    </row>
    <row r="7" spans="1:46" s="1" customFormat="1" ht="26.25" customHeight="1">
      <c r="B7" s="21"/>
      <c r="E7" s="324" t="str">
        <f>'Rekapitulace stavby'!K6</f>
        <v>OBJEKT E 1.PP+1.NP ETAPA 1 - stavební úpravy, Krajská zdravotní, a.s. – Nemocnice Děčín - Optimalizace 1.PP</v>
      </c>
      <c r="F7" s="325"/>
      <c r="G7" s="325"/>
      <c r="H7" s="325"/>
      <c r="L7" s="21"/>
    </row>
    <row r="8" spans="1:46" s="1" customFormat="1" ht="12" customHeight="1">
      <c r="B8" s="21"/>
      <c r="D8" s="120" t="s">
        <v>125</v>
      </c>
      <c r="L8" s="21"/>
    </row>
    <row r="9" spans="1:46" s="2" customFormat="1" ht="16.5" customHeight="1">
      <c r="A9" s="35"/>
      <c r="B9" s="40"/>
      <c r="C9" s="35"/>
      <c r="D9" s="35"/>
      <c r="E9" s="324" t="s">
        <v>126</v>
      </c>
      <c r="F9" s="326"/>
      <c r="G9" s="326"/>
      <c r="H9" s="326"/>
      <c r="I9" s="35"/>
      <c r="J9" s="35"/>
      <c r="K9" s="35"/>
      <c r="L9" s="52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40"/>
      <c r="C10" s="35"/>
      <c r="D10" s="120" t="s">
        <v>127</v>
      </c>
      <c r="E10" s="35"/>
      <c r="F10" s="35"/>
      <c r="G10" s="35"/>
      <c r="H10" s="35"/>
      <c r="I10" s="35"/>
      <c r="J10" s="35"/>
      <c r="K10" s="35"/>
      <c r="L10" s="52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40"/>
      <c r="C11" s="35"/>
      <c r="D11" s="35"/>
      <c r="E11" s="327" t="s">
        <v>3020</v>
      </c>
      <c r="F11" s="326"/>
      <c r="G11" s="326"/>
      <c r="H11" s="326"/>
      <c r="I11" s="35"/>
      <c r="J11" s="35"/>
      <c r="K11" s="35"/>
      <c r="L11" s="52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1.25">
      <c r="A12" s="35"/>
      <c r="B12" s="40"/>
      <c r="C12" s="35"/>
      <c r="D12" s="35"/>
      <c r="E12" s="35"/>
      <c r="F12" s="35"/>
      <c r="G12" s="35"/>
      <c r="H12" s="35"/>
      <c r="I12" s="35"/>
      <c r="J12" s="35"/>
      <c r="K12" s="35"/>
      <c r="L12" s="52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40"/>
      <c r="C13" s="35"/>
      <c r="D13" s="120" t="s">
        <v>18</v>
      </c>
      <c r="E13" s="35"/>
      <c r="F13" s="111" t="s">
        <v>1</v>
      </c>
      <c r="G13" s="35"/>
      <c r="H13" s="35"/>
      <c r="I13" s="120" t="s">
        <v>19</v>
      </c>
      <c r="J13" s="111" t="s">
        <v>1</v>
      </c>
      <c r="K13" s="35"/>
      <c r="L13" s="52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40"/>
      <c r="C14" s="35"/>
      <c r="D14" s="120" t="s">
        <v>20</v>
      </c>
      <c r="E14" s="35"/>
      <c r="F14" s="111" t="s">
        <v>21</v>
      </c>
      <c r="G14" s="35"/>
      <c r="H14" s="35"/>
      <c r="I14" s="120" t="s">
        <v>22</v>
      </c>
      <c r="J14" s="121" t="str">
        <f>'Rekapitulace stavby'!AN8</f>
        <v>24. 6. 2025</v>
      </c>
      <c r="K14" s="35"/>
      <c r="L14" s="52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40"/>
      <c r="C15" s="35"/>
      <c r="D15" s="35"/>
      <c r="E15" s="35"/>
      <c r="F15" s="35"/>
      <c r="G15" s="35"/>
      <c r="H15" s="35"/>
      <c r="I15" s="35"/>
      <c r="J15" s="35"/>
      <c r="K15" s="35"/>
      <c r="L15" s="52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40"/>
      <c r="C16" s="35"/>
      <c r="D16" s="120" t="s">
        <v>24</v>
      </c>
      <c r="E16" s="35"/>
      <c r="F16" s="35"/>
      <c r="G16" s="35"/>
      <c r="H16" s="35"/>
      <c r="I16" s="120" t="s">
        <v>25</v>
      </c>
      <c r="J16" s="111" t="s">
        <v>1</v>
      </c>
      <c r="K16" s="35"/>
      <c r="L16" s="52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40"/>
      <c r="C17" s="35"/>
      <c r="D17" s="35"/>
      <c r="E17" s="111" t="s">
        <v>26</v>
      </c>
      <c r="F17" s="35"/>
      <c r="G17" s="35"/>
      <c r="H17" s="35"/>
      <c r="I17" s="120" t="s">
        <v>27</v>
      </c>
      <c r="J17" s="111" t="s">
        <v>1</v>
      </c>
      <c r="K17" s="35"/>
      <c r="L17" s="52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40"/>
      <c r="C18" s="35"/>
      <c r="D18" s="35"/>
      <c r="E18" s="35"/>
      <c r="F18" s="35"/>
      <c r="G18" s="35"/>
      <c r="H18" s="35"/>
      <c r="I18" s="35"/>
      <c r="J18" s="35"/>
      <c r="K18" s="35"/>
      <c r="L18" s="52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40"/>
      <c r="C19" s="35"/>
      <c r="D19" s="120" t="s">
        <v>28</v>
      </c>
      <c r="E19" s="35"/>
      <c r="F19" s="35"/>
      <c r="G19" s="35"/>
      <c r="H19" s="35"/>
      <c r="I19" s="120" t="s">
        <v>25</v>
      </c>
      <c r="J19" s="31" t="str">
        <f>'Rekapitulace stavby'!AN13</f>
        <v>Vyplň údaj</v>
      </c>
      <c r="K19" s="35"/>
      <c r="L19" s="52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40"/>
      <c r="C20" s="35"/>
      <c r="D20" s="35"/>
      <c r="E20" s="328" t="str">
        <f>'Rekapitulace stavby'!E14</f>
        <v>Vyplň údaj</v>
      </c>
      <c r="F20" s="329"/>
      <c r="G20" s="329"/>
      <c r="H20" s="329"/>
      <c r="I20" s="120" t="s">
        <v>27</v>
      </c>
      <c r="J20" s="31" t="str">
        <f>'Rekapitulace stavby'!AN14</f>
        <v>Vyplň údaj</v>
      </c>
      <c r="K20" s="35"/>
      <c r="L20" s="52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40"/>
      <c r="C21" s="35"/>
      <c r="D21" s="35"/>
      <c r="E21" s="35"/>
      <c r="F21" s="35"/>
      <c r="G21" s="35"/>
      <c r="H21" s="35"/>
      <c r="I21" s="35"/>
      <c r="J21" s="35"/>
      <c r="K21" s="35"/>
      <c r="L21" s="52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40"/>
      <c r="C22" s="35"/>
      <c r="D22" s="120" t="s">
        <v>30</v>
      </c>
      <c r="E22" s="35"/>
      <c r="F22" s="35"/>
      <c r="G22" s="35"/>
      <c r="H22" s="35"/>
      <c r="I22" s="120" t="s">
        <v>25</v>
      </c>
      <c r="J22" s="111" t="s">
        <v>1</v>
      </c>
      <c r="K22" s="35"/>
      <c r="L22" s="52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40"/>
      <c r="C23" s="35"/>
      <c r="D23" s="35"/>
      <c r="E23" s="111" t="s">
        <v>31</v>
      </c>
      <c r="F23" s="35"/>
      <c r="G23" s="35"/>
      <c r="H23" s="35"/>
      <c r="I23" s="120" t="s">
        <v>27</v>
      </c>
      <c r="J23" s="111" t="s">
        <v>1</v>
      </c>
      <c r="K23" s="35"/>
      <c r="L23" s="52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40"/>
      <c r="C24" s="35"/>
      <c r="D24" s="35"/>
      <c r="E24" s="35"/>
      <c r="F24" s="35"/>
      <c r="G24" s="35"/>
      <c r="H24" s="35"/>
      <c r="I24" s="35"/>
      <c r="J24" s="35"/>
      <c r="K24" s="35"/>
      <c r="L24" s="52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40"/>
      <c r="C25" s="35"/>
      <c r="D25" s="120" t="s">
        <v>32</v>
      </c>
      <c r="E25" s="35"/>
      <c r="F25" s="35"/>
      <c r="G25" s="35"/>
      <c r="H25" s="35"/>
      <c r="I25" s="120" t="s">
        <v>25</v>
      </c>
      <c r="J25" s="111" t="s">
        <v>1</v>
      </c>
      <c r="K25" s="35"/>
      <c r="L25" s="52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40"/>
      <c r="C26" s="35"/>
      <c r="D26" s="35"/>
      <c r="E26" s="111" t="s">
        <v>33</v>
      </c>
      <c r="F26" s="35"/>
      <c r="G26" s="35"/>
      <c r="H26" s="35"/>
      <c r="I26" s="120" t="s">
        <v>27</v>
      </c>
      <c r="J26" s="111" t="s">
        <v>1</v>
      </c>
      <c r="K26" s="35"/>
      <c r="L26" s="52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40"/>
      <c r="C27" s="35"/>
      <c r="D27" s="35"/>
      <c r="E27" s="35"/>
      <c r="F27" s="35"/>
      <c r="G27" s="35"/>
      <c r="H27" s="35"/>
      <c r="I27" s="35"/>
      <c r="J27" s="35"/>
      <c r="K27" s="35"/>
      <c r="L27" s="52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40"/>
      <c r="C28" s="35"/>
      <c r="D28" s="120" t="s">
        <v>35</v>
      </c>
      <c r="E28" s="35"/>
      <c r="F28" s="35"/>
      <c r="G28" s="35"/>
      <c r="H28" s="35"/>
      <c r="I28" s="35"/>
      <c r="J28" s="35"/>
      <c r="K28" s="35"/>
      <c r="L28" s="52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.5" customHeight="1">
      <c r="A29" s="122"/>
      <c r="B29" s="123"/>
      <c r="C29" s="122"/>
      <c r="D29" s="122"/>
      <c r="E29" s="330" t="s">
        <v>1</v>
      </c>
      <c r="F29" s="330"/>
      <c r="G29" s="330"/>
      <c r="H29" s="330"/>
      <c r="I29" s="122"/>
      <c r="J29" s="122"/>
      <c r="K29" s="122"/>
      <c r="L29" s="124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</row>
    <row r="30" spans="1:31" s="2" customFormat="1" ht="6.95" customHeight="1">
      <c r="A30" s="35"/>
      <c r="B30" s="40"/>
      <c r="C30" s="35"/>
      <c r="D30" s="35"/>
      <c r="E30" s="35"/>
      <c r="F30" s="35"/>
      <c r="G30" s="35"/>
      <c r="H30" s="35"/>
      <c r="I30" s="35"/>
      <c r="J30" s="35"/>
      <c r="K30" s="35"/>
      <c r="L30" s="52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40"/>
      <c r="C31" s="35"/>
      <c r="D31" s="125"/>
      <c r="E31" s="125"/>
      <c r="F31" s="125"/>
      <c r="G31" s="125"/>
      <c r="H31" s="125"/>
      <c r="I31" s="125"/>
      <c r="J31" s="125"/>
      <c r="K31" s="125"/>
      <c r="L31" s="52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40"/>
      <c r="C32" s="35"/>
      <c r="D32" s="126" t="s">
        <v>36</v>
      </c>
      <c r="E32" s="35"/>
      <c r="F32" s="35"/>
      <c r="G32" s="35"/>
      <c r="H32" s="35"/>
      <c r="I32" s="35"/>
      <c r="J32" s="127">
        <f>ROUND(J139, 2)</f>
        <v>0</v>
      </c>
      <c r="K32" s="35"/>
      <c r="L32" s="52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40"/>
      <c r="C33" s="35"/>
      <c r="D33" s="125"/>
      <c r="E33" s="125"/>
      <c r="F33" s="125"/>
      <c r="G33" s="125"/>
      <c r="H33" s="125"/>
      <c r="I33" s="125"/>
      <c r="J33" s="125"/>
      <c r="K33" s="125"/>
      <c r="L33" s="52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40"/>
      <c r="C34" s="35"/>
      <c r="D34" s="35"/>
      <c r="E34" s="35"/>
      <c r="F34" s="128" t="s">
        <v>38</v>
      </c>
      <c r="G34" s="35"/>
      <c r="H34" s="35"/>
      <c r="I34" s="128" t="s">
        <v>37</v>
      </c>
      <c r="J34" s="128" t="s">
        <v>39</v>
      </c>
      <c r="K34" s="35"/>
      <c r="L34" s="52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40"/>
      <c r="C35" s="35"/>
      <c r="D35" s="129" t="s">
        <v>40</v>
      </c>
      <c r="E35" s="120" t="s">
        <v>41</v>
      </c>
      <c r="F35" s="130">
        <f>ROUND((SUM(BE139:BE725)),  2)</f>
        <v>0</v>
      </c>
      <c r="G35" s="35"/>
      <c r="H35" s="35"/>
      <c r="I35" s="131">
        <v>0.21</v>
      </c>
      <c r="J35" s="130">
        <f>ROUND(((SUM(BE139:BE725))*I35),  2)</f>
        <v>0</v>
      </c>
      <c r="K35" s="35"/>
      <c r="L35" s="52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40"/>
      <c r="C36" s="35"/>
      <c r="D36" s="35"/>
      <c r="E36" s="120" t="s">
        <v>42</v>
      </c>
      <c r="F36" s="130">
        <f>ROUND((SUM(BF139:BF725)),  2)</f>
        <v>0</v>
      </c>
      <c r="G36" s="35"/>
      <c r="H36" s="35"/>
      <c r="I36" s="131">
        <v>0.12</v>
      </c>
      <c r="J36" s="130">
        <f>ROUND(((SUM(BF139:BF725))*I36),  2)</f>
        <v>0</v>
      </c>
      <c r="K36" s="35"/>
      <c r="L36" s="52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40"/>
      <c r="C37" s="35"/>
      <c r="D37" s="35"/>
      <c r="E37" s="120" t="s">
        <v>43</v>
      </c>
      <c r="F37" s="130">
        <f>ROUND((SUM(BG139:BG725)),  2)</f>
        <v>0</v>
      </c>
      <c r="G37" s="35"/>
      <c r="H37" s="35"/>
      <c r="I37" s="131">
        <v>0.21</v>
      </c>
      <c r="J37" s="130">
        <f>0</f>
        <v>0</v>
      </c>
      <c r="K37" s="35"/>
      <c r="L37" s="52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40"/>
      <c r="C38" s="35"/>
      <c r="D38" s="35"/>
      <c r="E38" s="120" t="s">
        <v>44</v>
      </c>
      <c r="F38" s="130">
        <f>ROUND((SUM(BH139:BH725)),  2)</f>
        <v>0</v>
      </c>
      <c r="G38" s="35"/>
      <c r="H38" s="35"/>
      <c r="I38" s="131">
        <v>0.12</v>
      </c>
      <c r="J38" s="130">
        <f>0</f>
        <v>0</v>
      </c>
      <c r="K38" s="35"/>
      <c r="L38" s="52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40"/>
      <c r="C39" s="35"/>
      <c r="D39" s="35"/>
      <c r="E39" s="120" t="s">
        <v>45</v>
      </c>
      <c r="F39" s="130">
        <f>ROUND((SUM(BI139:BI725)),  2)</f>
        <v>0</v>
      </c>
      <c r="G39" s="35"/>
      <c r="H39" s="35"/>
      <c r="I39" s="131">
        <v>0</v>
      </c>
      <c r="J39" s="130">
        <f>0</f>
        <v>0</v>
      </c>
      <c r="K39" s="35"/>
      <c r="L39" s="52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40"/>
      <c r="C40" s="35"/>
      <c r="D40" s="35"/>
      <c r="E40" s="35"/>
      <c r="F40" s="35"/>
      <c r="G40" s="35"/>
      <c r="H40" s="35"/>
      <c r="I40" s="35"/>
      <c r="J40" s="35"/>
      <c r="K40" s="35"/>
      <c r="L40" s="52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40"/>
      <c r="C41" s="132"/>
      <c r="D41" s="133" t="s">
        <v>46</v>
      </c>
      <c r="E41" s="134"/>
      <c r="F41" s="134"/>
      <c r="G41" s="135" t="s">
        <v>47</v>
      </c>
      <c r="H41" s="136" t="s">
        <v>48</v>
      </c>
      <c r="I41" s="134"/>
      <c r="J41" s="137">
        <f>SUM(J32:J39)</f>
        <v>0</v>
      </c>
      <c r="K41" s="138"/>
      <c r="L41" s="52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14.45" customHeight="1">
      <c r="A42" s="35"/>
      <c r="B42" s="40"/>
      <c r="C42" s="35"/>
      <c r="D42" s="35"/>
      <c r="E42" s="35"/>
      <c r="F42" s="35"/>
      <c r="G42" s="35"/>
      <c r="H42" s="35"/>
      <c r="I42" s="35"/>
      <c r="J42" s="35"/>
      <c r="K42" s="35"/>
      <c r="L42" s="52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52"/>
      <c r="D50" s="139" t="s">
        <v>49</v>
      </c>
      <c r="E50" s="140"/>
      <c r="F50" s="140"/>
      <c r="G50" s="139" t="s">
        <v>50</v>
      </c>
      <c r="H50" s="140"/>
      <c r="I50" s="140"/>
      <c r="J50" s="140"/>
      <c r="K50" s="140"/>
      <c r="L50" s="52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5"/>
      <c r="B61" s="40"/>
      <c r="C61" s="35"/>
      <c r="D61" s="141" t="s">
        <v>51</v>
      </c>
      <c r="E61" s="142"/>
      <c r="F61" s="143" t="s">
        <v>52</v>
      </c>
      <c r="G61" s="141" t="s">
        <v>51</v>
      </c>
      <c r="H61" s="142"/>
      <c r="I61" s="142"/>
      <c r="J61" s="144" t="s">
        <v>52</v>
      </c>
      <c r="K61" s="142"/>
      <c r="L61" s="52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5"/>
      <c r="B65" s="40"/>
      <c r="C65" s="35"/>
      <c r="D65" s="139" t="s">
        <v>53</v>
      </c>
      <c r="E65" s="145"/>
      <c r="F65" s="145"/>
      <c r="G65" s="139" t="s">
        <v>54</v>
      </c>
      <c r="H65" s="145"/>
      <c r="I65" s="145"/>
      <c r="J65" s="145"/>
      <c r="K65" s="145"/>
      <c r="L65" s="52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5"/>
      <c r="B76" s="40"/>
      <c r="C76" s="35"/>
      <c r="D76" s="141" t="s">
        <v>51</v>
      </c>
      <c r="E76" s="142"/>
      <c r="F76" s="143" t="s">
        <v>52</v>
      </c>
      <c r="G76" s="141" t="s">
        <v>51</v>
      </c>
      <c r="H76" s="142"/>
      <c r="I76" s="142"/>
      <c r="J76" s="144" t="s">
        <v>52</v>
      </c>
      <c r="K76" s="142"/>
      <c r="L76" s="52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146"/>
      <c r="C77" s="147"/>
      <c r="D77" s="147"/>
      <c r="E77" s="147"/>
      <c r="F77" s="147"/>
      <c r="G77" s="147"/>
      <c r="H77" s="147"/>
      <c r="I77" s="147"/>
      <c r="J77" s="147"/>
      <c r="K77" s="147"/>
      <c r="L77" s="52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148"/>
      <c r="C81" s="149"/>
      <c r="D81" s="149"/>
      <c r="E81" s="149"/>
      <c r="F81" s="149"/>
      <c r="G81" s="149"/>
      <c r="H81" s="149"/>
      <c r="I81" s="149"/>
      <c r="J81" s="149"/>
      <c r="K81" s="149"/>
      <c r="L81" s="52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4" t="s">
        <v>129</v>
      </c>
      <c r="D82" s="37"/>
      <c r="E82" s="37"/>
      <c r="F82" s="37"/>
      <c r="G82" s="37"/>
      <c r="H82" s="37"/>
      <c r="I82" s="37"/>
      <c r="J82" s="37"/>
      <c r="K82" s="37"/>
      <c r="L82" s="52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52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30" t="s">
        <v>16</v>
      </c>
      <c r="D84" s="37"/>
      <c r="E84" s="37"/>
      <c r="F84" s="37"/>
      <c r="G84" s="37"/>
      <c r="H84" s="37"/>
      <c r="I84" s="37"/>
      <c r="J84" s="37"/>
      <c r="K84" s="37"/>
      <c r="L84" s="52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26.25" customHeight="1">
      <c r="A85" s="35"/>
      <c r="B85" s="36"/>
      <c r="C85" s="37"/>
      <c r="D85" s="37"/>
      <c r="E85" s="331" t="str">
        <f>E7</f>
        <v>OBJEKT E 1.PP+1.NP ETAPA 1 - stavební úpravy, Krajská zdravotní, a.s. – Nemocnice Děčín - Optimalizace 1.PP</v>
      </c>
      <c r="F85" s="332"/>
      <c r="G85" s="332"/>
      <c r="H85" s="332"/>
      <c r="I85" s="37"/>
      <c r="J85" s="37"/>
      <c r="K85" s="37"/>
      <c r="L85" s="52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2"/>
      <c r="C86" s="30" t="s">
        <v>125</v>
      </c>
      <c r="D86" s="23"/>
      <c r="E86" s="23"/>
      <c r="F86" s="23"/>
      <c r="G86" s="23"/>
      <c r="H86" s="23"/>
      <c r="I86" s="23"/>
      <c r="J86" s="23"/>
      <c r="K86" s="23"/>
      <c r="L86" s="21"/>
    </row>
    <row r="87" spans="1:31" s="2" customFormat="1" ht="16.5" customHeight="1">
      <c r="A87" s="35"/>
      <c r="B87" s="36"/>
      <c r="C87" s="37"/>
      <c r="D87" s="37"/>
      <c r="E87" s="331" t="s">
        <v>126</v>
      </c>
      <c r="F87" s="333"/>
      <c r="G87" s="333"/>
      <c r="H87" s="333"/>
      <c r="I87" s="37"/>
      <c r="J87" s="37"/>
      <c r="K87" s="37"/>
      <c r="L87" s="52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30" t="s">
        <v>127</v>
      </c>
      <c r="D88" s="37"/>
      <c r="E88" s="37"/>
      <c r="F88" s="37"/>
      <c r="G88" s="37"/>
      <c r="H88" s="37"/>
      <c r="I88" s="37"/>
      <c r="J88" s="37"/>
      <c r="K88" s="37"/>
      <c r="L88" s="52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7"/>
      <c r="D89" s="37"/>
      <c r="E89" s="284" t="str">
        <f>E11</f>
        <v>D1.01.4g1 - Silnoproudá elektrotechnika</v>
      </c>
      <c r="F89" s="333"/>
      <c r="G89" s="333"/>
      <c r="H89" s="333"/>
      <c r="I89" s="37"/>
      <c r="J89" s="37"/>
      <c r="K89" s="37"/>
      <c r="L89" s="52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52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30" t="s">
        <v>20</v>
      </c>
      <c r="D91" s="37"/>
      <c r="E91" s="37"/>
      <c r="F91" s="28" t="str">
        <f>F14</f>
        <v>Děčín</v>
      </c>
      <c r="G91" s="37"/>
      <c r="H91" s="37"/>
      <c r="I91" s="30" t="s">
        <v>22</v>
      </c>
      <c r="J91" s="67" t="str">
        <f>IF(J14="","",J14)</f>
        <v>24. 6. 2025</v>
      </c>
      <c r="K91" s="37"/>
      <c r="L91" s="52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52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30" t="s">
        <v>24</v>
      </c>
      <c r="D93" s="37"/>
      <c r="E93" s="37"/>
      <c r="F93" s="28" t="str">
        <f>E17</f>
        <v>Krajská zdravotní, a.s., Ústí nad Labem</v>
      </c>
      <c r="G93" s="37"/>
      <c r="H93" s="37"/>
      <c r="I93" s="30" t="s">
        <v>30</v>
      </c>
      <c r="J93" s="33" t="str">
        <f>E23</f>
        <v>PENTA PROJEKT s.r.o., Jihlava</v>
      </c>
      <c r="K93" s="37"/>
      <c r="L93" s="52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30" t="s">
        <v>28</v>
      </c>
      <c r="D94" s="37"/>
      <c r="E94" s="37"/>
      <c r="F94" s="28" t="str">
        <f>IF(E20="","",E20)</f>
        <v>Vyplň údaj</v>
      </c>
      <c r="G94" s="37"/>
      <c r="H94" s="37"/>
      <c r="I94" s="30" t="s">
        <v>32</v>
      </c>
      <c r="J94" s="33" t="str">
        <f>E26</f>
        <v>Ing. Avuk</v>
      </c>
      <c r="K94" s="37"/>
      <c r="L94" s="52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52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50" t="s">
        <v>130</v>
      </c>
      <c r="D96" s="151"/>
      <c r="E96" s="151"/>
      <c r="F96" s="151"/>
      <c r="G96" s="151"/>
      <c r="H96" s="151"/>
      <c r="I96" s="151"/>
      <c r="J96" s="152" t="s">
        <v>131</v>
      </c>
      <c r="K96" s="151"/>
      <c r="L96" s="52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52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53" t="s">
        <v>132</v>
      </c>
      <c r="D98" s="37"/>
      <c r="E98" s="37"/>
      <c r="F98" s="37"/>
      <c r="G98" s="37"/>
      <c r="H98" s="37"/>
      <c r="I98" s="37"/>
      <c r="J98" s="85">
        <f>J139</f>
        <v>0</v>
      </c>
      <c r="K98" s="37"/>
      <c r="L98" s="52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133</v>
      </c>
    </row>
    <row r="99" spans="1:47" s="9" customFormat="1" ht="24.95" customHeight="1">
      <c r="B99" s="154"/>
      <c r="C99" s="155"/>
      <c r="D99" s="156" t="s">
        <v>3021</v>
      </c>
      <c r="E99" s="157"/>
      <c r="F99" s="157"/>
      <c r="G99" s="157"/>
      <c r="H99" s="157"/>
      <c r="I99" s="157"/>
      <c r="J99" s="158">
        <f>J140</f>
        <v>0</v>
      </c>
      <c r="K99" s="155"/>
      <c r="L99" s="159"/>
    </row>
    <row r="100" spans="1:47" s="10" customFormat="1" ht="19.899999999999999" customHeight="1">
      <c r="B100" s="160"/>
      <c r="C100" s="105"/>
      <c r="D100" s="161" t="s">
        <v>3022</v>
      </c>
      <c r="E100" s="162"/>
      <c r="F100" s="162"/>
      <c r="G100" s="162"/>
      <c r="H100" s="162"/>
      <c r="I100" s="162"/>
      <c r="J100" s="163">
        <f>J141</f>
        <v>0</v>
      </c>
      <c r="K100" s="105"/>
      <c r="L100" s="164"/>
    </row>
    <row r="101" spans="1:47" s="10" customFormat="1" ht="14.85" customHeight="1">
      <c r="B101" s="160"/>
      <c r="C101" s="105"/>
      <c r="D101" s="161" t="s">
        <v>3023</v>
      </c>
      <c r="E101" s="162"/>
      <c r="F101" s="162"/>
      <c r="G101" s="162"/>
      <c r="H101" s="162"/>
      <c r="I101" s="162"/>
      <c r="J101" s="163">
        <f>J142</f>
        <v>0</v>
      </c>
      <c r="K101" s="105"/>
      <c r="L101" s="164"/>
    </row>
    <row r="102" spans="1:47" s="10" customFormat="1" ht="14.85" customHeight="1">
      <c r="B102" s="160"/>
      <c r="C102" s="105"/>
      <c r="D102" s="161" t="s">
        <v>3024</v>
      </c>
      <c r="E102" s="162"/>
      <c r="F102" s="162"/>
      <c r="G102" s="162"/>
      <c r="H102" s="162"/>
      <c r="I102" s="162"/>
      <c r="J102" s="163">
        <f>J217</f>
        <v>0</v>
      </c>
      <c r="K102" s="105"/>
      <c r="L102" s="164"/>
    </row>
    <row r="103" spans="1:47" s="10" customFormat="1" ht="14.85" customHeight="1">
      <c r="B103" s="160"/>
      <c r="C103" s="105"/>
      <c r="D103" s="161" t="s">
        <v>3025</v>
      </c>
      <c r="E103" s="162"/>
      <c r="F103" s="162"/>
      <c r="G103" s="162"/>
      <c r="H103" s="162"/>
      <c r="I103" s="162"/>
      <c r="J103" s="163">
        <f>J253</f>
        <v>0</v>
      </c>
      <c r="K103" s="105"/>
      <c r="L103" s="164"/>
    </row>
    <row r="104" spans="1:47" s="10" customFormat="1" ht="14.85" customHeight="1">
      <c r="B104" s="160"/>
      <c r="C104" s="105"/>
      <c r="D104" s="161" t="s">
        <v>3026</v>
      </c>
      <c r="E104" s="162"/>
      <c r="F104" s="162"/>
      <c r="G104" s="162"/>
      <c r="H104" s="162"/>
      <c r="I104" s="162"/>
      <c r="J104" s="163">
        <f>J283</f>
        <v>0</v>
      </c>
      <c r="K104" s="105"/>
      <c r="L104" s="164"/>
    </row>
    <row r="105" spans="1:47" s="10" customFormat="1" ht="14.85" customHeight="1">
      <c r="B105" s="160"/>
      <c r="C105" s="105"/>
      <c r="D105" s="161" t="s">
        <v>3027</v>
      </c>
      <c r="E105" s="162"/>
      <c r="F105" s="162"/>
      <c r="G105" s="162"/>
      <c r="H105" s="162"/>
      <c r="I105" s="162"/>
      <c r="J105" s="163">
        <f>J314</f>
        <v>0</v>
      </c>
      <c r="K105" s="105"/>
      <c r="L105" s="164"/>
    </row>
    <row r="106" spans="1:47" s="10" customFormat="1" ht="14.85" customHeight="1">
      <c r="B106" s="160"/>
      <c r="C106" s="105"/>
      <c r="D106" s="161" t="s">
        <v>3028</v>
      </c>
      <c r="E106" s="162"/>
      <c r="F106" s="162"/>
      <c r="G106" s="162"/>
      <c r="H106" s="162"/>
      <c r="I106" s="162"/>
      <c r="J106" s="163">
        <f>J318</f>
        <v>0</v>
      </c>
      <c r="K106" s="105"/>
      <c r="L106" s="164"/>
    </row>
    <row r="107" spans="1:47" s="10" customFormat="1" ht="14.85" customHeight="1">
      <c r="B107" s="160"/>
      <c r="C107" s="105"/>
      <c r="D107" s="161" t="s">
        <v>3029</v>
      </c>
      <c r="E107" s="162"/>
      <c r="F107" s="162"/>
      <c r="G107" s="162"/>
      <c r="H107" s="162"/>
      <c r="I107" s="162"/>
      <c r="J107" s="163">
        <f>J323</f>
        <v>0</v>
      </c>
      <c r="K107" s="105"/>
      <c r="L107" s="164"/>
    </row>
    <row r="108" spans="1:47" s="10" customFormat="1" ht="14.85" customHeight="1">
      <c r="B108" s="160"/>
      <c r="C108" s="105"/>
      <c r="D108" s="161" t="s">
        <v>3030</v>
      </c>
      <c r="E108" s="162"/>
      <c r="F108" s="162"/>
      <c r="G108" s="162"/>
      <c r="H108" s="162"/>
      <c r="I108" s="162"/>
      <c r="J108" s="163">
        <f>J332</f>
        <v>0</v>
      </c>
      <c r="K108" s="105"/>
      <c r="L108" s="164"/>
    </row>
    <row r="109" spans="1:47" s="10" customFormat="1" ht="14.85" customHeight="1">
      <c r="B109" s="160"/>
      <c r="C109" s="105"/>
      <c r="D109" s="161" t="s">
        <v>3031</v>
      </c>
      <c r="E109" s="162"/>
      <c r="F109" s="162"/>
      <c r="G109" s="162"/>
      <c r="H109" s="162"/>
      <c r="I109" s="162"/>
      <c r="J109" s="163">
        <f>J349</f>
        <v>0</v>
      </c>
      <c r="K109" s="105"/>
      <c r="L109" s="164"/>
    </row>
    <row r="110" spans="1:47" s="10" customFormat="1" ht="14.85" customHeight="1">
      <c r="B110" s="160"/>
      <c r="C110" s="105"/>
      <c r="D110" s="161" t="s">
        <v>3032</v>
      </c>
      <c r="E110" s="162"/>
      <c r="F110" s="162"/>
      <c r="G110" s="162"/>
      <c r="H110" s="162"/>
      <c r="I110" s="162"/>
      <c r="J110" s="163">
        <f>J432</f>
        <v>0</v>
      </c>
      <c r="K110" s="105"/>
      <c r="L110" s="164"/>
    </row>
    <row r="111" spans="1:47" s="10" customFormat="1" ht="14.85" customHeight="1">
      <c r="B111" s="160"/>
      <c r="C111" s="105"/>
      <c r="D111" s="161" t="s">
        <v>3033</v>
      </c>
      <c r="E111" s="162"/>
      <c r="F111" s="162"/>
      <c r="G111" s="162"/>
      <c r="H111" s="162"/>
      <c r="I111" s="162"/>
      <c r="J111" s="163">
        <f>J505</f>
        <v>0</v>
      </c>
      <c r="K111" s="105"/>
      <c r="L111" s="164"/>
    </row>
    <row r="112" spans="1:47" s="10" customFormat="1" ht="14.85" customHeight="1">
      <c r="B112" s="160"/>
      <c r="C112" s="105"/>
      <c r="D112" s="161" t="s">
        <v>3034</v>
      </c>
      <c r="E112" s="162"/>
      <c r="F112" s="162"/>
      <c r="G112" s="162"/>
      <c r="H112" s="162"/>
      <c r="I112" s="162"/>
      <c r="J112" s="163">
        <f>J592</f>
        <v>0</v>
      </c>
      <c r="K112" s="105"/>
      <c r="L112" s="164"/>
    </row>
    <row r="113" spans="1:31" s="10" customFormat="1" ht="14.85" customHeight="1">
      <c r="B113" s="160"/>
      <c r="C113" s="105"/>
      <c r="D113" s="161" t="s">
        <v>3035</v>
      </c>
      <c r="E113" s="162"/>
      <c r="F113" s="162"/>
      <c r="G113" s="162"/>
      <c r="H113" s="162"/>
      <c r="I113" s="162"/>
      <c r="J113" s="163">
        <f>J634</f>
        <v>0</v>
      </c>
      <c r="K113" s="105"/>
      <c r="L113" s="164"/>
    </row>
    <row r="114" spans="1:31" s="10" customFormat="1" ht="14.85" customHeight="1">
      <c r="B114" s="160"/>
      <c r="C114" s="105"/>
      <c r="D114" s="161" t="s">
        <v>3036</v>
      </c>
      <c r="E114" s="162"/>
      <c r="F114" s="162"/>
      <c r="G114" s="162"/>
      <c r="H114" s="162"/>
      <c r="I114" s="162"/>
      <c r="J114" s="163">
        <f>J677</f>
        <v>0</v>
      </c>
      <c r="K114" s="105"/>
      <c r="L114" s="164"/>
    </row>
    <row r="115" spans="1:31" s="10" customFormat="1" ht="14.85" customHeight="1">
      <c r="B115" s="160"/>
      <c r="C115" s="105"/>
      <c r="D115" s="161" t="s">
        <v>3037</v>
      </c>
      <c r="E115" s="162"/>
      <c r="F115" s="162"/>
      <c r="G115" s="162"/>
      <c r="H115" s="162"/>
      <c r="I115" s="162"/>
      <c r="J115" s="163">
        <f>J699</f>
        <v>0</v>
      </c>
      <c r="K115" s="105"/>
      <c r="L115" s="164"/>
    </row>
    <row r="116" spans="1:31" s="10" customFormat="1" ht="14.85" customHeight="1">
      <c r="B116" s="160"/>
      <c r="C116" s="105"/>
      <c r="D116" s="161" t="s">
        <v>3038</v>
      </c>
      <c r="E116" s="162"/>
      <c r="F116" s="162"/>
      <c r="G116" s="162"/>
      <c r="H116" s="162"/>
      <c r="I116" s="162"/>
      <c r="J116" s="163">
        <f>J704</f>
        <v>0</v>
      </c>
      <c r="K116" s="105"/>
      <c r="L116" s="164"/>
    </row>
    <row r="117" spans="1:31" s="10" customFormat="1" ht="19.899999999999999" customHeight="1">
      <c r="B117" s="160"/>
      <c r="C117" s="105"/>
      <c r="D117" s="161" t="s">
        <v>3039</v>
      </c>
      <c r="E117" s="162"/>
      <c r="F117" s="162"/>
      <c r="G117" s="162"/>
      <c r="H117" s="162"/>
      <c r="I117" s="162"/>
      <c r="J117" s="163">
        <f>J721</f>
        <v>0</v>
      </c>
      <c r="K117" s="105"/>
      <c r="L117" s="164"/>
    </row>
    <row r="118" spans="1:31" s="2" customFormat="1" ht="21.75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52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31" s="2" customFormat="1" ht="6.95" customHeight="1">
      <c r="A119" s="35"/>
      <c r="B119" s="55"/>
      <c r="C119" s="56"/>
      <c r="D119" s="56"/>
      <c r="E119" s="56"/>
      <c r="F119" s="56"/>
      <c r="G119" s="56"/>
      <c r="H119" s="56"/>
      <c r="I119" s="56"/>
      <c r="J119" s="56"/>
      <c r="K119" s="56"/>
      <c r="L119" s="52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3" spans="1:31" s="2" customFormat="1" ht="6.95" customHeight="1">
      <c r="A123" s="35"/>
      <c r="B123" s="57"/>
      <c r="C123" s="58"/>
      <c r="D123" s="58"/>
      <c r="E123" s="58"/>
      <c r="F123" s="58"/>
      <c r="G123" s="58"/>
      <c r="H123" s="58"/>
      <c r="I123" s="58"/>
      <c r="J123" s="58"/>
      <c r="K123" s="58"/>
      <c r="L123" s="52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2" customFormat="1" ht="24.95" customHeight="1">
      <c r="A124" s="35"/>
      <c r="B124" s="36"/>
      <c r="C124" s="24" t="s">
        <v>160</v>
      </c>
      <c r="D124" s="37"/>
      <c r="E124" s="37"/>
      <c r="F124" s="37"/>
      <c r="G124" s="37"/>
      <c r="H124" s="37"/>
      <c r="I124" s="37"/>
      <c r="J124" s="37"/>
      <c r="K124" s="37"/>
      <c r="L124" s="52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31" s="2" customFormat="1" ht="6.95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52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12" customHeight="1">
      <c r="A126" s="35"/>
      <c r="B126" s="36"/>
      <c r="C126" s="30" t="s">
        <v>16</v>
      </c>
      <c r="D126" s="37"/>
      <c r="E126" s="37"/>
      <c r="F126" s="37"/>
      <c r="G126" s="37"/>
      <c r="H126" s="37"/>
      <c r="I126" s="37"/>
      <c r="J126" s="37"/>
      <c r="K126" s="37"/>
      <c r="L126" s="52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26.25" customHeight="1">
      <c r="A127" s="35"/>
      <c r="B127" s="36"/>
      <c r="C127" s="37"/>
      <c r="D127" s="37"/>
      <c r="E127" s="331" t="str">
        <f>E7</f>
        <v>OBJEKT E 1.PP+1.NP ETAPA 1 - stavební úpravy, Krajská zdravotní, a.s. – Nemocnice Děčín - Optimalizace 1.PP</v>
      </c>
      <c r="F127" s="332"/>
      <c r="G127" s="332"/>
      <c r="H127" s="332"/>
      <c r="I127" s="37"/>
      <c r="J127" s="37"/>
      <c r="K127" s="37"/>
      <c r="L127" s="52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1" customFormat="1" ht="12" customHeight="1">
      <c r="B128" s="22"/>
      <c r="C128" s="30" t="s">
        <v>125</v>
      </c>
      <c r="D128" s="23"/>
      <c r="E128" s="23"/>
      <c r="F128" s="23"/>
      <c r="G128" s="23"/>
      <c r="H128" s="23"/>
      <c r="I128" s="23"/>
      <c r="J128" s="23"/>
      <c r="K128" s="23"/>
      <c r="L128" s="21"/>
    </row>
    <row r="129" spans="1:65" s="2" customFormat="1" ht="16.5" customHeight="1">
      <c r="A129" s="35"/>
      <c r="B129" s="36"/>
      <c r="C129" s="37"/>
      <c r="D129" s="37"/>
      <c r="E129" s="331" t="s">
        <v>126</v>
      </c>
      <c r="F129" s="333"/>
      <c r="G129" s="333"/>
      <c r="H129" s="333"/>
      <c r="I129" s="37"/>
      <c r="J129" s="37"/>
      <c r="K129" s="37"/>
      <c r="L129" s="52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2" customFormat="1" ht="12" customHeight="1">
      <c r="A130" s="35"/>
      <c r="B130" s="36"/>
      <c r="C130" s="30" t="s">
        <v>127</v>
      </c>
      <c r="D130" s="37"/>
      <c r="E130" s="37"/>
      <c r="F130" s="37"/>
      <c r="G130" s="37"/>
      <c r="H130" s="37"/>
      <c r="I130" s="37"/>
      <c r="J130" s="37"/>
      <c r="K130" s="37"/>
      <c r="L130" s="52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5" s="2" customFormat="1" ht="16.5" customHeight="1">
      <c r="A131" s="35"/>
      <c r="B131" s="36"/>
      <c r="C131" s="37"/>
      <c r="D131" s="37"/>
      <c r="E131" s="284" t="str">
        <f>E11</f>
        <v>D1.01.4g1 - Silnoproudá elektrotechnika</v>
      </c>
      <c r="F131" s="333"/>
      <c r="G131" s="333"/>
      <c r="H131" s="333"/>
      <c r="I131" s="37"/>
      <c r="J131" s="37"/>
      <c r="K131" s="37"/>
      <c r="L131" s="52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5" s="2" customFormat="1" ht="6.95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52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pans="1:65" s="2" customFormat="1" ht="12" customHeight="1">
      <c r="A133" s="35"/>
      <c r="B133" s="36"/>
      <c r="C133" s="30" t="s">
        <v>20</v>
      </c>
      <c r="D133" s="37"/>
      <c r="E133" s="37"/>
      <c r="F133" s="28" t="str">
        <f>F14</f>
        <v>Děčín</v>
      </c>
      <c r="G133" s="37"/>
      <c r="H133" s="37"/>
      <c r="I133" s="30" t="s">
        <v>22</v>
      </c>
      <c r="J133" s="67" t="str">
        <f>IF(J14="","",J14)</f>
        <v>24. 6. 2025</v>
      </c>
      <c r="K133" s="37"/>
      <c r="L133" s="52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pans="1:65" s="2" customFormat="1" ht="6.95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52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pans="1:65" s="2" customFormat="1" ht="25.7" customHeight="1">
      <c r="A135" s="35"/>
      <c r="B135" s="36"/>
      <c r="C135" s="30" t="s">
        <v>24</v>
      </c>
      <c r="D135" s="37"/>
      <c r="E135" s="37"/>
      <c r="F135" s="28" t="str">
        <f>E17</f>
        <v>Krajská zdravotní, a.s., Ústí nad Labem</v>
      </c>
      <c r="G135" s="37"/>
      <c r="H135" s="37"/>
      <c r="I135" s="30" t="s">
        <v>30</v>
      </c>
      <c r="J135" s="33" t="str">
        <f>E23</f>
        <v>PENTA PROJEKT s.r.o., Jihlava</v>
      </c>
      <c r="K135" s="37"/>
      <c r="L135" s="52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pans="1:65" s="2" customFormat="1" ht="15.2" customHeight="1">
      <c r="A136" s="35"/>
      <c r="B136" s="36"/>
      <c r="C136" s="30" t="s">
        <v>28</v>
      </c>
      <c r="D136" s="37"/>
      <c r="E136" s="37"/>
      <c r="F136" s="28" t="str">
        <f>IF(E20="","",E20)</f>
        <v>Vyplň údaj</v>
      </c>
      <c r="G136" s="37"/>
      <c r="H136" s="37"/>
      <c r="I136" s="30" t="s">
        <v>32</v>
      </c>
      <c r="J136" s="33" t="str">
        <f>E26</f>
        <v>Ing. Avuk</v>
      </c>
      <c r="K136" s="37"/>
      <c r="L136" s="52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pans="1:65" s="2" customFormat="1" ht="10.35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52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pans="1:65" s="11" customFormat="1" ht="29.25" customHeight="1">
      <c r="A138" s="165"/>
      <c r="B138" s="166"/>
      <c r="C138" s="167" t="s">
        <v>161</v>
      </c>
      <c r="D138" s="168" t="s">
        <v>61</v>
      </c>
      <c r="E138" s="168" t="s">
        <v>57</v>
      </c>
      <c r="F138" s="168" t="s">
        <v>58</v>
      </c>
      <c r="G138" s="168" t="s">
        <v>162</v>
      </c>
      <c r="H138" s="168" t="s">
        <v>163</v>
      </c>
      <c r="I138" s="168" t="s">
        <v>164</v>
      </c>
      <c r="J138" s="168" t="s">
        <v>131</v>
      </c>
      <c r="K138" s="169" t="s">
        <v>165</v>
      </c>
      <c r="L138" s="170"/>
      <c r="M138" s="76" t="s">
        <v>1</v>
      </c>
      <c r="N138" s="77" t="s">
        <v>40</v>
      </c>
      <c r="O138" s="77" t="s">
        <v>166</v>
      </c>
      <c r="P138" s="77" t="s">
        <v>167</v>
      </c>
      <c r="Q138" s="77" t="s">
        <v>168</v>
      </c>
      <c r="R138" s="77" t="s">
        <v>169</v>
      </c>
      <c r="S138" s="77" t="s">
        <v>170</v>
      </c>
      <c r="T138" s="78" t="s">
        <v>171</v>
      </c>
      <c r="U138" s="165"/>
      <c r="V138" s="165"/>
      <c r="W138" s="165"/>
      <c r="X138" s="165"/>
      <c r="Y138" s="165"/>
      <c r="Z138" s="165"/>
      <c r="AA138" s="165"/>
      <c r="AB138" s="165"/>
      <c r="AC138" s="165"/>
      <c r="AD138" s="165"/>
      <c r="AE138" s="165"/>
    </row>
    <row r="139" spans="1:65" s="2" customFormat="1" ht="22.9" customHeight="1">
      <c r="A139" s="35"/>
      <c r="B139" s="36"/>
      <c r="C139" s="83" t="s">
        <v>172</v>
      </c>
      <c r="D139" s="37"/>
      <c r="E139" s="37"/>
      <c r="F139" s="37"/>
      <c r="G139" s="37"/>
      <c r="H139" s="37"/>
      <c r="I139" s="37"/>
      <c r="J139" s="171">
        <f>BK139</f>
        <v>0</v>
      </c>
      <c r="K139" s="37"/>
      <c r="L139" s="40"/>
      <c r="M139" s="79"/>
      <c r="N139" s="172"/>
      <c r="O139" s="80"/>
      <c r="P139" s="173">
        <f>P140</f>
        <v>0</v>
      </c>
      <c r="Q139" s="80"/>
      <c r="R139" s="173">
        <f>R140</f>
        <v>4.4200000000000003E-2</v>
      </c>
      <c r="S139" s="80"/>
      <c r="T139" s="174">
        <f>T140</f>
        <v>2.7003700000000004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8" t="s">
        <v>75</v>
      </c>
      <c r="AU139" s="18" t="s">
        <v>133</v>
      </c>
      <c r="BK139" s="175">
        <f>BK140</f>
        <v>0</v>
      </c>
    </row>
    <row r="140" spans="1:65" s="12" customFormat="1" ht="25.9" customHeight="1">
      <c r="B140" s="176"/>
      <c r="C140" s="177"/>
      <c r="D140" s="178" t="s">
        <v>75</v>
      </c>
      <c r="E140" s="179" t="s">
        <v>3040</v>
      </c>
      <c r="F140" s="179" t="s">
        <v>3041</v>
      </c>
      <c r="G140" s="177"/>
      <c r="H140" s="177"/>
      <c r="I140" s="180"/>
      <c r="J140" s="181">
        <f>BK140</f>
        <v>0</v>
      </c>
      <c r="K140" s="177"/>
      <c r="L140" s="182"/>
      <c r="M140" s="183"/>
      <c r="N140" s="184"/>
      <c r="O140" s="184"/>
      <c r="P140" s="185">
        <f>P141+P721</f>
        <v>0</v>
      </c>
      <c r="Q140" s="184"/>
      <c r="R140" s="185">
        <f>R141+R721</f>
        <v>4.4200000000000003E-2</v>
      </c>
      <c r="S140" s="184"/>
      <c r="T140" s="186">
        <f>T141+T721</f>
        <v>2.7003700000000004</v>
      </c>
      <c r="AR140" s="187" t="s">
        <v>85</v>
      </c>
      <c r="AT140" s="188" t="s">
        <v>75</v>
      </c>
      <c r="AU140" s="188" t="s">
        <v>76</v>
      </c>
      <c r="AY140" s="187" t="s">
        <v>175</v>
      </c>
      <c r="BK140" s="189">
        <f>BK141+BK721</f>
        <v>0</v>
      </c>
    </row>
    <row r="141" spans="1:65" s="12" customFormat="1" ht="22.9" customHeight="1">
      <c r="B141" s="176"/>
      <c r="C141" s="177"/>
      <c r="D141" s="178" t="s">
        <v>75</v>
      </c>
      <c r="E141" s="190" t="s">
        <v>3042</v>
      </c>
      <c r="F141" s="190" t="s">
        <v>3043</v>
      </c>
      <c r="G141" s="177"/>
      <c r="H141" s="177"/>
      <c r="I141" s="180"/>
      <c r="J141" s="191">
        <f>BK141</f>
        <v>0</v>
      </c>
      <c r="K141" s="177"/>
      <c r="L141" s="182"/>
      <c r="M141" s="183"/>
      <c r="N141" s="184"/>
      <c r="O141" s="184"/>
      <c r="P141" s="185">
        <f>P142+P217+P253+P283+P314+P318+P323+P332+P349+P432+P505+P592+P634+P677+P699+P704</f>
        <v>0</v>
      </c>
      <c r="Q141" s="184"/>
      <c r="R141" s="185">
        <f>R142+R217+R253+R283+R314+R318+R323+R332+R349+R432+R505+R592+R634+R677+R699+R704</f>
        <v>4.4200000000000003E-2</v>
      </c>
      <c r="S141" s="184"/>
      <c r="T141" s="186">
        <f>T142+T217+T253+T283+T314+T318+T323+T332+T349+T432+T505+T592+T634+T677+T699+T704</f>
        <v>2.7003700000000004</v>
      </c>
      <c r="AR141" s="187" t="s">
        <v>85</v>
      </c>
      <c r="AT141" s="188" t="s">
        <v>75</v>
      </c>
      <c r="AU141" s="188" t="s">
        <v>83</v>
      </c>
      <c r="AY141" s="187" t="s">
        <v>175</v>
      </c>
      <c r="BK141" s="189">
        <f>BK142+BK217+BK253+BK283+BK314+BK318+BK323+BK332+BK349+BK432+BK505+BK592+BK634+BK677+BK699+BK704</f>
        <v>0</v>
      </c>
    </row>
    <row r="142" spans="1:65" s="12" customFormat="1" ht="20.85" customHeight="1">
      <c r="B142" s="176"/>
      <c r="C142" s="177"/>
      <c r="D142" s="178" t="s">
        <v>75</v>
      </c>
      <c r="E142" s="190" t="s">
        <v>3044</v>
      </c>
      <c r="F142" s="190" t="s">
        <v>3045</v>
      </c>
      <c r="G142" s="177"/>
      <c r="H142" s="177"/>
      <c r="I142" s="180"/>
      <c r="J142" s="191">
        <f>BK142</f>
        <v>0</v>
      </c>
      <c r="K142" s="177"/>
      <c r="L142" s="182"/>
      <c r="M142" s="183"/>
      <c r="N142" s="184"/>
      <c r="O142" s="184"/>
      <c r="P142" s="185">
        <f>SUM(P143:P216)</f>
        <v>0</v>
      </c>
      <c r="Q142" s="184"/>
      <c r="R142" s="185">
        <f>SUM(R143:R216)</f>
        <v>0</v>
      </c>
      <c r="S142" s="184"/>
      <c r="T142" s="186">
        <f>SUM(T143:T216)</f>
        <v>0</v>
      </c>
      <c r="AR142" s="187" t="s">
        <v>85</v>
      </c>
      <c r="AT142" s="188" t="s">
        <v>75</v>
      </c>
      <c r="AU142" s="188" t="s">
        <v>85</v>
      </c>
      <c r="AY142" s="187" t="s">
        <v>175</v>
      </c>
      <c r="BK142" s="189">
        <f>SUM(BK143:BK216)</f>
        <v>0</v>
      </c>
    </row>
    <row r="143" spans="1:65" s="2" customFormat="1" ht="24.2" customHeight="1">
      <c r="A143" s="35"/>
      <c r="B143" s="36"/>
      <c r="C143" s="254" t="s">
        <v>83</v>
      </c>
      <c r="D143" s="254" t="s">
        <v>539</v>
      </c>
      <c r="E143" s="255" t="s">
        <v>3046</v>
      </c>
      <c r="F143" s="256" t="s">
        <v>3047</v>
      </c>
      <c r="G143" s="257" t="s">
        <v>1527</v>
      </c>
      <c r="H143" s="258">
        <v>2</v>
      </c>
      <c r="I143" s="259"/>
      <c r="J143" s="260">
        <f>ROUND(I143*H143,2)</f>
        <v>0</v>
      </c>
      <c r="K143" s="256" t="s">
        <v>1</v>
      </c>
      <c r="L143" s="261"/>
      <c r="M143" s="262" t="s">
        <v>1</v>
      </c>
      <c r="N143" s="263" t="s">
        <v>41</v>
      </c>
      <c r="O143" s="72"/>
      <c r="P143" s="201">
        <f>O143*H143</f>
        <v>0</v>
      </c>
      <c r="Q143" s="201">
        <v>0</v>
      </c>
      <c r="R143" s="201">
        <f>Q143*H143</f>
        <v>0</v>
      </c>
      <c r="S143" s="201">
        <v>0</v>
      </c>
      <c r="T143" s="202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03" t="s">
        <v>3048</v>
      </c>
      <c r="AT143" s="203" t="s">
        <v>539</v>
      </c>
      <c r="AU143" s="203" t="s">
        <v>176</v>
      </c>
      <c r="AY143" s="18" t="s">
        <v>175</v>
      </c>
      <c r="BE143" s="204">
        <f>IF(N143="základní",J143,0)</f>
        <v>0</v>
      </c>
      <c r="BF143" s="204">
        <f>IF(N143="snížená",J143,0)</f>
        <v>0</v>
      </c>
      <c r="BG143" s="204">
        <f>IF(N143="zákl. přenesená",J143,0)</f>
        <v>0</v>
      </c>
      <c r="BH143" s="204">
        <f>IF(N143="sníž. přenesená",J143,0)</f>
        <v>0</v>
      </c>
      <c r="BI143" s="204">
        <f>IF(N143="nulová",J143,0)</f>
        <v>0</v>
      </c>
      <c r="BJ143" s="18" t="s">
        <v>83</v>
      </c>
      <c r="BK143" s="204">
        <f>ROUND(I143*H143,2)</f>
        <v>0</v>
      </c>
      <c r="BL143" s="18" t="s">
        <v>3048</v>
      </c>
      <c r="BM143" s="203" t="s">
        <v>3049</v>
      </c>
    </row>
    <row r="144" spans="1:65" s="14" customFormat="1" ht="11.25">
      <c r="B144" s="216"/>
      <c r="C144" s="217"/>
      <c r="D144" s="207" t="s">
        <v>184</v>
      </c>
      <c r="E144" s="218" t="s">
        <v>1</v>
      </c>
      <c r="F144" s="219" t="s">
        <v>85</v>
      </c>
      <c r="G144" s="217"/>
      <c r="H144" s="220">
        <v>2</v>
      </c>
      <c r="I144" s="221"/>
      <c r="J144" s="217"/>
      <c r="K144" s="217"/>
      <c r="L144" s="222"/>
      <c r="M144" s="223"/>
      <c r="N144" s="224"/>
      <c r="O144" s="224"/>
      <c r="P144" s="224"/>
      <c r="Q144" s="224"/>
      <c r="R144" s="224"/>
      <c r="S144" s="224"/>
      <c r="T144" s="225"/>
      <c r="AT144" s="226" t="s">
        <v>184</v>
      </c>
      <c r="AU144" s="226" t="s">
        <v>176</v>
      </c>
      <c r="AV144" s="14" t="s">
        <v>85</v>
      </c>
      <c r="AW144" s="14" t="s">
        <v>34</v>
      </c>
      <c r="AX144" s="14" t="s">
        <v>83</v>
      </c>
      <c r="AY144" s="226" t="s">
        <v>175</v>
      </c>
    </row>
    <row r="145" spans="1:65" s="2" customFormat="1" ht="16.5" customHeight="1">
      <c r="A145" s="35"/>
      <c r="B145" s="36"/>
      <c r="C145" s="254" t="s">
        <v>85</v>
      </c>
      <c r="D145" s="254" t="s">
        <v>539</v>
      </c>
      <c r="E145" s="255" t="s">
        <v>3050</v>
      </c>
      <c r="F145" s="256" t="s">
        <v>3051</v>
      </c>
      <c r="G145" s="257" t="s">
        <v>1527</v>
      </c>
      <c r="H145" s="258">
        <v>2</v>
      </c>
      <c r="I145" s="259"/>
      <c r="J145" s="260">
        <f>ROUND(I145*H145,2)</f>
        <v>0</v>
      </c>
      <c r="K145" s="256" t="s">
        <v>1</v>
      </c>
      <c r="L145" s="261"/>
      <c r="M145" s="262" t="s">
        <v>1</v>
      </c>
      <c r="N145" s="263" t="s">
        <v>41</v>
      </c>
      <c r="O145" s="72"/>
      <c r="P145" s="201">
        <f>O145*H145</f>
        <v>0</v>
      </c>
      <c r="Q145" s="201">
        <v>0</v>
      </c>
      <c r="R145" s="201">
        <f>Q145*H145</f>
        <v>0</v>
      </c>
      <c r="S145" s="201">
        <v>0</v>
      </c>
      <c r="T145" s="202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03" t="s">
        <v>1128</v>
      </c>
      <c r="AT145" s="203" t="s">
        <v>539</v>
      </c>
      <c r="AU145" s="203" t="s">
        <v>176</v>
      </c>
      <c r="AY145" s="18" t="s">
        <v>175</v>
      </c>
      <c r="BE145" s="204">
        <f>IF(N145="základní",J145,0)</f>
        <v>0</v>
      </c>
      <c r="BF145" s="204">
        <f>IF(N145="snížená",J145,0)</f>
        <v>0</v>
      </c>
      <c r="BG145" s="204">
        <f>IF(N145="zákl. přenesená",J145,0)</f>
        <v>0</v>
      </c>
      <c r="BH145" s="204">
        <f>IF(N145="sníž. přenesená",J145,0)</f>
        <v>0</v>
      </c>
      <c r="BI145" s="204">
        <f>IF(N145="nulová",J145,0)</f>
        <v>0</v>
      </c>
      <c r="BJ145" s="18" t="s">
        <v>83</v>
      </c>
      <c r="BK145" s="204">
        <f>ROUND(I145*H145,2)</f>
        <v>0</v>
      </c>
      <c r="BL145" s="18" t="s">
        <v>1128</v>
      </c>
      <c r="BM145" s="203" t="s">
        <v>3052</v>
      </c>
    </row>
    <row r="146" spans="1:65" s="2" customFormat="1" ht="21.75" customHeight="1">
      <c r="A146" s="35"/>
      <c r="B146" s="36"/>
      <c r="C146" s="254" t="s">
        <v>176</v>
      </c>
      <c r="D146" s="254" t="s">
        <v>539</v>
      </c>
      <c r="E146" s="255" t="s">
        <v>3053</v>
      </c>
      <c r="F146" s="256" t="s">
        <v>3054</v>
      </c>
      <c r="G146" s="257" t="s">
        <v>3055</v>
      </c>
      <c r="H146" s="258">
        <v>2</v>
      </c>
      <c r="I146" s="259"/>
      <c r="J146" s="260">
        <f>ROUND(I146*H146,2)</f>
        <v>0</v>
      </c>
      <c r="K146" s="256" t="s">
        <v>1</v>
      </c>
      <c r="L146" s="261"/>
      <c r="M146" s="262" t="s">
        <v>1</v>
      </c>
      <c r="N146" s="263" t="s">
        <v>41</v>
      </c>
      <c r="O146" s="72"/>
      <c r="P146" s="201">
        <f>O146*H146</f>
        <v>0</v>
      </c>
      <c r="Q146" s="201">
        <v>0</v>
      </c>
      <c r="R146" s="201">
        <f>Q146*H146</f>
        <v>0</v>
      </c>
      <c r="S146" s="201">
        <v>0</v>
      </c>
      <c r="T146" s="202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03" t="s">
        <v>1128</v>
      </c>
      <c r="AT146" s="203" t="s">
        <v>539</v>
      </c>
      <c r="AU146" s="203" t="s">
        <v>176</v>
      </c>
      <c r="AY146" s="18" t="s">
        <v>175</v>
      </c>
      <c r="BE146" s="204">
        <f>IF(N146="základní",J146,0)</f>
        <v>0</v>
      </c>
      <c r="BF146" s="204">
        <f>IF(N146="snížená",J146,0)</f>
        <v>0</v>
      </c>
      <c r="BG146" s="204">
        <f>IF(N146="zákl. přenesená",J146,0)</f>
        <v>0</v>
      </c>
      <c r="BH146" s="204">
        <f>IF(N146="sníž. přenesená",J146,0)</f>
        <v>0</v>
      </c>
      <c r="BI146" s="204">
        <f>IF(N146="nulová",J146,0)</f>
        <v>0</v>
      </c>
      <c r="BJ146" s="18" t="s">
        <v>83</v>
      </c>
      <c r="BK146" s="204">
        <f>ROUND(I146*H146,2)</f>
        <v>0</v>
      </c>
      <c r="BL146" s="18" t="s">
        <v>1128</v>
      </c>
      <c r="BM146" s="203" t="s">
        <v>3056</v>
      </c>
    </row>
    <row r="147" spans="1:65" s="14" customFormat="1" ht="11.25">
      <c r="B147" s="216"/>
      <c r="C147" s="217"/>
      <c r="D147" s="207" t="s">
        <v>184</v>
      </c>
      <c r="E147" s="218" t="s">
        <v>1</v>
      </c>
      <c r="F147" s="219" t="s">
        <v>85</v>
      </c>
      <c r="G147" s="217"/>
      <c r="H147" s="220">
        <v>2</v>
      </c>
      <c r="I147" s="221"/>
      <c r="J147" s="217"/>
      <c r="K147" s="217"/>
      <c r="L147" s="222"/>
      <c r="M147" s="223"/>
      <c r="N147" s="224"/>
      <c r="O147" s="224"/>
      <c r="P147" s="224"/>
      <c r="Q147" s="224"/>
      <c r="R147" s="224"/>
      <c r="S147" s="224"/>
      <c r="T147" s="225"/>
      <c r="AT147" s="226" t="s">
        <v>184</v>
      </c>
      <c r="AU147" s="226" t="s">
        <v>176</v>
      </c>
      <c r="AV147" s="14" t="s">
        <v>85</v>
      </c>
      <c r="AW147" s="14" t="s">
        <v>34</v>
      </c>
      <c r="AX147" s="14" t="s">
        <v>83</v>
      </c>
      <c r="AY147" s="226" t="s">
        <v>175</v>
      </c>
    </row>
    <row r="148" spans="1:65" s="2" customFormat="1" ht="16.5" customHeight="1">
      <c r="A148" s="35"/>
      <c r="B148" s="36"/>
      <c r="C148" s="254" t="s">
        <v>182</v>
      </c>
      <c r="D148" s="254" t="s">
        <v>539</v>
      </c>
      <c r="E148" s="255" t="s">
        <v>3057</v>
      </c>
      <c r="F148" s="256" t="s">
        <v>3058</v>
      </c>
      <c r="G148" s="257" t="s">
        <v>3055</v>
      </c>
      <c r="H148" s="258">
        <v>2</v>
      </c>
      <c r="I148" s="259"/>
      <c r="J148" s="260">
        <f>ROUND(I148*H148,2)</f>
        <v>0</v>
      </c>
      <c r="K148" s="256" t="s">
        <v>1</v>
      </c>
      <c r="L148" s="261"/>
      <c r="M148" s="262" t="s">
        <v>1</v>
      </c>
      <c r="N148" s="263" t="s">
        <v>41</v>
      </c>
      <c r="O148" s="72"/>
      <c r="P148" s="201">
        <f>O148*H148</f>
        <v>0</v>
      </c>
      <c r="Q148" s="201">
        <v>0</v>
      </c>
      <c r="R148" s="201">
        <f>Q148*H148</f>
        <v>0</v>
      </c>
      <c r="S148" s="201">
        <v>0</v>
      </c>
      <c r="T148" s="202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03" t="s">
        <v>1128</v>
      </c>
      <c r="AT148" s="203" t="s">
        <v>539</v>
      </c>
      <c r="AU148" s="203" t="s">
        <v>176</v>
      </c>
      <c r="AY148" s="18" t="s">
        <v>175</v>
      </c>
      <c r="BE148" s="204">
        <f>IF(N148="základní",J148,0)</f>
        <v>0</v>
      </c>
      <c r="BF148" s="204">
        <f>IF(N148="snížená",J148,0)</f>
        <v>0</v>
      </c>
      <c r="BG148" s="204">
        <f>IF(N148="zákl. přenesená",J148,0)</f>
        <v>0</v>
      </c>
      <c r="BH148" s="204">
        <f>IF(N148="sníž. přenesená",J148,0)</f>
        <v>0</v>
      </c>
      <c r="BI148" s="204">
        <f>IF(N148="nulová",J148,0)</f>
        <v>0</v>
      </c>
      <c r="BJ148" s="18" t="s">
        <v>83</v>
      </c>
      <c r="BK148" s="204">
        <f>ROUND(I148*H148,2)</f>
        <v>0</v>
      </c>
      <c r="BL148" s="18" t="s">
        <v>1128</v>
      </c>
      <c r="BM148" s="203" t="s">
        <v>3059</v>
      </c>
    </row>
    <row r="149" spans="1:65" s="14" customFormat="1" ht="11.25">
      <c r="B149" s="216"/>
      <c r="C149" s="217"/>
      <c r="D149" s="207" t="s">
        <v>184</v>
      </c>
      <c r="E149" s="218" t="s">
        <v>1</v>
      </c>
      <c r="F149" s="219" t="s">
        <v>85</v>
      </c>
      <c r="G149" s="217"/>
      <c r="H149" s="220">
        <v>2</v>
      </c>
      <c r="I149" s="221"/>
      <c r="J149" s="217"/>
      <c r="K149" s="217"/>
      <c r="L149" s="222"/>
      <c r="M149" s="223"/>
      <c r="N149" s="224"/>
      <c r="O149" s="224"/>
      <c r="P149" s="224"/>
      <c r="Q149" s="224"/>
      <c r="R149" s="224"/>
      <c r="S149" s="224"/>
      <c r="T149" s="225"/>
      <c r="AT149" s="226" t="s">
        <v>184</v>
      </c>
      <c r="AU149" s="226" t="s">
        <v>176</v>
      </c>
      <c r="AV149" s="14" t="s">
        <v>85</v>
      </c>
      <c r="AW149" s="14" t="s">
        <v>34</v>
      </c>
      <c r="AX149" s="14" t="s">
        <v>83</v>
      </c>
      <c r="AY149" s="226" t="s">
        <v>175</v>
      </c>
    </row>
    <row r="150" spans="1:65" s="2" customFormat="1" ht="16.5" customHeight="1">
      <c r="A150" s="35"/>
      <c r="B150" s="36"/>
      <c r="C150" s="254" t="s">
        <v>209</v>
      </c>
      <c r="D150" s="254" t="s">
        <v>539</v>
      </c>
      <c r="E150" s="255" t="s">
        <v>3060</v>
      </c>
      <c r="F150" s="256" t="s">
        <v>3061</v>
      </c>
      <c r="G150" s="257" t="s">
        <v>1527</v>
      </c>
      <c r="H150" s="258">
        <v>2</v>
      </c>
      <c r="I150" s="259"/>
      <c r="J150" s="260">
        <f>ROUND(I150*H150,2)</f>
        <v>0</v>
      </c>
      <c r="K150" s="256" t="s">
        <v>1</v>
      </c>
      <c r="L150" s="261"/>
      <c r="M150" s="262" t="s">
        <v>1</v>
      </c>
      <c r="N150" s="263" t="s">
        <v>41</v>
      </c>
      <c r="O150" s="72"/>
      <c r="P150" s="201">
        <f>O150*H150</f>
        <v>0</v>
      </c>
      <c r="Q150" s="201">
        <v>0</v>
      </c>
      <c r="R150" s="201">
        <f>Q150*H150</f>
        <v>0</v>
      </c>
      <c r="S150" s="201">
        <v>0</v>
      </c>
      <c r="T150" s="202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03" t="s">
        <v>1128</v>
      </c>
      <c r="AT150" s="203" t="s">
        <v>539</v>
      </c>
      <c r="AU150" s="203" t="s">
        <v>176</v>
      </c>
      <c r="AY150" s="18" t="s">
        <v>175</v>
      </c>
      <c r="BE150" s="204">
        <f>IF(N150="základní",J150,0)</f>
        <v>0</v>
      </c>
      <c r="BF150" s="204">
        <f>IF(N150="snížená",J150,0)</f>
        <v>0</v>
      </c>
      <c r="BG150" s="204">
        <f>IF(N150="zákl. přenesená",J150,0)</f>
        <v>0</v>
      </c>
      <c r="BH150" s="204">
        <f>IF(N150="sníž. přenesená",J150,0)</f>
        <v>0</v>
      </c>
      <c r="BI150" s="204">
        <f>IF(N150="nulová",J150,0)</f>
        <v>0</v>
      </c>
      <c r="BJ150" s="18" t="s">
        <v>83</v>
      </c>
      <c r="BK150" s="204">
        <f>ROUND(I150*H150,2)</f>
        <v>0</v>
      </c>
      <c r="BL150" s="18" t="s">
        <v>1128</v>
      </c>
      <c r="BM150" s="203" t="s">
        <v>3062</v>
      </c>
    </row>
    <row r="151" spans="1:65" s="14" customFormat="1" ht="11.25">
      <c r="B151" s="216"/>
      <c r="C151" s="217"/>
      <c r="D151" s="207" t="s">
        <v>184</v>
      </c>
      <c r="E151" s="218" t="s">
        <v>1</v>
      </c>
      <c r="F151" s="219" t="s">
        <v>85</v>
      </c>
      <c r="G151" s="217"/>
      <c r="H151" s="220">
        <v>2</v>
      </c>
      <c r="I151" s="221"/>
      <c r="J151" s="217"/>
      <c r="K151" s="217"/>
      <c r="L151" s="222"/>
      <c r="M151" s="223"/>
      <c r="N151" s="224"/>
      <c r="O151" s="224"/>
      <c r="P151" s="224"/>
      <c r="Q151" s="224"/>
      <c r="R151" s="224"/>
      <c r="S151" s="224"/>
      <c r="T151" s="225"/>
      <c r="AT151" s="226" t="s">
        <v>184</v>
      </c>
      <c r="AU151" s="226" t="s">
        <v>176</v>
      </c>
      <c r="AV151" s="14" t="s">
        <v>85</v>
      </c>
      <c r="AW151" s="14" t="s">
        <v>34</v>
      </c>
      <c r="AX151" s="14" t="s">
        <v>83</v>
      </c>
      <c r="AY151" s="226" t="s">
        <v>175</v>
      </c>
    </row>
    <row r="152" spans="1:65" s="2" customFormat="1" ht="44.25" customHeight="1">
      <c r="A152" s="35"/>
      <c r="B152" s="36"/>
      <c r="C152" s="254" t="s">
        <v>221</v>
      </c>
      <c r="D152" s="254" t="s">
        <v>539</v>
      </c>
      <c r="E152" s="255" t="s">
        <v>3063</v>
      </c>
      <c r="F152" s="256" t="s">
        <v>3064</v>
      </c>
      <c r="G152" s="257" t="s">
        <v>1527</v>
      </c>
      <c r="H152" s="258">
        <v>2</v>
      </c>
      <c r="I152" s="259"/>
      <c r="J152" s="260">
        <f>ROUND(I152*H152,2)</f>
        <v>0</v>
      </c>
      <c r="K152" s="256" t="s">
        <v>1</v>
      </c>
      <c r="L152" s="261"/>
      <c r="M152" s="262" t="s">
        <v>1</v>
      </c>
      <c r="N152" s="263" t="s">
        <v>41</v>
      </c>
      <c r="O152" s="72"/>
      <c r="P152" s="201">
        <f>O152*H152</f>
        <v>0</v>
      </c>
      <c r="Q152" s="201">
        <v>0</v>
      </c>
      <c r="R152" s="201">
        <f>Q152*H152</f>
        <v>0</v>
      </c>
      <c r="S152" s="201">
        <v>0</v>
      </c>
      <c r="T152" s="202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03" t="s">
        <v>1128</v>
      </c>
      <c r="AT152" s="203" t="s">
        <v>539</v>
      </c>
      <c r="AU152" s="203" t="s">
        <v>176</v>
      </c>
      <c r="AY152" s="18" t="s">
        <v>175</v>
      </c>
      <c r="BE152" s="204">
        <f>IF(N152="základní",J152,0)</f>
        <v>0</v>
      </c>
      <c r="BF152" s="204">
        <f>IF(N152="snížená",J152,0)</f>
        <v>0</v>
      </c>
      <c r="BG152" s="204">
        <f>IF(N152="zákl. přenesená",J152,0)</f>
        <v>0</v>
      </c>
      <c r="BH152" s="204">
        <f>IF(N152="sníž. přenesená",J152,0)</f>
        <v>0</v>
      </c>
      <c r="BI152" s="204">
        <f>IF(N152="nulová",J152,0)</f>
        <v>0</v>
      </c>
      <c r="BJ152" s="18" t="s">
        <v>83</v>
      </c>
      <c r="BK152" s="204">
        <f>ROUND(I152*H152,2)</f>
        <v>0</v>
      </c>
      <c r="BL152" s="18" t="s">
        <v>1128</v>
      </c>
      <c r="BM152" s="203" t="s">
        <v>3065</v>
      </c>
    </row>
    <row r="153" spans="1:65" s="14" customFormat="1" ht="11.25">
      <c r="B153" s="216"/>
      <c r="C153" s="217"/>
      <c r="D153" s="207" t="s">
        <v>184</v>
      </c>
      <c r="E153" s="218" t="s">
        <v>1</v>
      </c>
      <c r="F153" s="219" t="s">
        <v>85</v>
      </c>
      <c r="G153" s="217"/>
      <c r="H153" s="220">
        <v>2</v>
      </c>
      <c r="I153" s="221"/>
      <c r="J153" s="217"/>
      <c r="K153" s="217"/>
      <c r="L153" s="222"/>
      <c r="M153" s="223"/>
      <c r="N153" s="224"/>
      <c r="O153" s="224"/>
      <c r="P153" s="224"/>
      <c r="Q153" s="224"/>
      <c r="R153" s="224"/>
      <c r="S153" s="224"/>
      <c r="T153" s="225"/>
      <c r="AT153" s="226" t="s">
        <v>184</v>
      </c>
      <c r="AU153" s="226" t="s">
        <v>176</v>
      </c>
      <c r="AV153" s="14" t="s">
        <v>85</v>
      </c>
      <c r="AW153" s="14" t="s">
        <v>34</v>
      </c>
      <c r="AX153" s="14" t="s">
        <v>83</v>
      </c>
      <c r="AY153" s="226" t="s">
        <v>175</v>
      </c>
    </row>
    <row r="154" spans="1:65" s="2" customFormat="1" ht="24.2" customHeight="1">
      <c r="A154" s="35"/>
      <c r="B154" s="36"/>
      <c r="C154" s="192" t="s">
        <v>200</v>
      </c>
      <c r="D154" s="192" t="s">
        <v>178</v>
      </c>
      <c r="E154" s="193" t="s">
        <v>3066</v>
      </c>
      <c r="F154" s="194" t="s">
        <v>3067</v>
      </c>
      <c r="G154" s="195" t="s">
        <v>181</v>
      </c>
      <c r="H154" s="196">
        <v>2</v>
      </c>
      <c r="I154" s="197"/>
      <c r="J154" s="198">
        <f>ROUND(I154*H154,2)</f>
        <v>0</v>
      </c>
      <c r="K154" s="194" t="s">
        <v>224</v>
      </c>
      <c r="L154" s="40"/>
      <c r="M154" s="199" t="s">
        <v>1</v>
      </c>
      <c r="N154" s="200" t="s">
        <v>41</v>
      </c>
      <c r="O154" s="72"/>
      <c r="P154" s="201">
        <f>O154*H154</f>
        <v>0</v>
      </c>
      <c r="Q154" s="201">
        <v>0</v>
      </c>
      <c r="R154" s="201">
        <f>Q154*H154</f>
        <v>0</v>
      </c>
      <c r="S154" s="201">
        <v>0</v>
      </c>
      <c r="T154" s="202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03" t="s">
        <v>309</v>
      </c>
      <c r="AT154" s="203" t="s">
        <v>178</v>
      </c>
      <c r="AU154" s="203" t="s">
        <v>176</v>
      </c>
      <c r="AY154" s="18" t="s">
        <v>175</v>
      </c>
      <c r="BE154" s="204">
        <f>IF(N154="základní",J154,0)</f>
        <v>0</v>
      </c>
      <c r="BF154" s="204">
        <f>IF(N154="snížená",J154,0)</f>
        <v>0</v>
      </c>
      <c r="BG154" s="204">
        <f>IF(N154="zákl. přenesená",J154,0)</f>
        <v>0</v>
      </c>
      <c r="BH154" s="204">
        <f>IF(N154="sníž. přenesená",J154,0)</f>
        <v>0</v>
      </c>
      <c r="BI154" s="204">
        <f>IF(N154="nulová",J154,0)</f>
        <v>0</v>
      </c>
      <c r="BJ154" s="18" t="s">
        <v>83</v>
      </c>
      <c r="BK154" s="204">
        <f>ROUND(I154*H154,2)</f>
        <v>0</v>
      </c>
      <c r="BL154" s="18" t="s">
        <v>309</v>
      </c>
      <c r="BM154" s="203" t="s">
        <v>3068</v>
      </c>
    </row>
    <row r="155" spans="1:65" s="2" customFormat="1" ht="11.25">
      <c r="A155" s="35"/>
      <c r="B155" s="36"/>
      <c r="C155" s="37"/>
      <c r="D155" s="227" t="s">
        <v>193</v>
      </c>
      <c r="E155" s="37"/>
      <c r="F155" s="228" t="s">
        <v>3069</v>
      </c>
      <c r="G155" s="37"/>
      <c r="H155" s="37"/>
      <c r="I155" s="229"/>
      <c r="J155" s="37"/>
      <c r="K155" s="37"/>
      <c r="L155" s="40"/>
      <c r="M155" s="230"/>
      <c r="N155" s="231"/>
      <c r="O155" s="72"/>
      <c r="P155" s="72"/>
      <c r="Q155" s="72"/>
      <c r="R155" s="72"/>
      <c r="S155" s="72"/>
      <c r="T155" s="73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8" t="s">
        <v>193</v>
      </c>
      <c r="AU155" s="18" t="s">
        <v>176</v>
      </c>
    </row>
    <row r="156" spans="1:65" s="14" customFormat="1" ht="11.25">
      <c r="B156" s="216"/>
      <c r="C156" s="217"/>
      <c r="D156" s="207" t="s">
        <v>184</v>
      </c>
      <c r="E156" s="218" t="s">
        <v>1</v>
      </c>
      <c r="F156" s="219" t="s">
        <v>85</v>
      </c>
      <c r="G156" s="217"/>
      <c r="H156" s="220">
        <v>2</v>
      </c>
      <c r="I156" s="221"/>
      <c r="J156" s="217"/>
      <c r="K156" s="217"/>
      <c r="L156" s="222"/>
      <c r="M156" s="223"/>
      <c r="N156" s="224"/>
      <c r="O156" s="224"/>
      <c r="P156" s="224"/>
      <c r="Q156" s="224"/>
      <c r="R156" s="224"/>
      <c r="S156" s="224"/>
      <c r="T156" s="225"/>
      <c r="AT156" s="226" t="s">
        <v>184</v>
      </c>
      <c r="AU156" s="226" t="s">
        <v>176</v>
      </c>
      <c r="AV156" s="14" t="s">
        <v>85</v>
      </c>
      <c r="AW156" s="14" t="s">
        <v>34</v>
      </c>
      <c r="AX156" s="14" t="s">
        <v>83</v>
      </c>
      <c r="AY156" s="226" t="s">
        <v>175</v>
      </c>
    </row>
    <row r="157" spans="1:65" s="2" customFormat="1" ht="16.5" customHeight="1">
      <c r="A157" s="35"/>
      <c r="B157" s="36"/>
      <c r="C157" s="254" t="s">
        <v>239</v>
      </c>
      <c r="D157" s="254" t="s">
        <v>539</v>
      </c>
      <c r="E157" s="255" t="s">
        <v>3070</v>
      </c>
      <c r="F157" s="256" t="s">
        <v>3071</v>
      </c>
      <c r="G157" s="257" t="s">
        <v>1527</v>
      </c>
      <c r="H157" s="258">
        <v>11</v>
      </c>
      <c r="I157" s="259"/>
      <c r="J157" s="260">
        <f>ROUND(I157*H157,2)</f>
        <v>0</v>
      </c>
      <c r="K157" s="256" t="s">
        <v>1</v>
      </c>
      <c r="L157" s="261"/>
      <c r="M157" s="262" t="s">
        <v>1</v>
      </c>
      <c r="N157" s="263" t="s">
        <v>41</v>
      </c>
      <c r="O157" s="72"/>
      <c r="P157" s="201">
        <f>O157*H157</f>
        <v>0</v>
      </c>
      <c r="Q157" s="201">
        <v>0</v>
      </c>
      <c r="R157" s="201">
        <f>Q157*H157</f>
        <v>0</v>
      </c>
      <c r="S157" s="201">
        <v>0</v>
      </c>
      <c r="T157" s="202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03" t="s">
        <v>1128</v>
      </c>
      <c r="AT157" s="203" t="s">
        <v>539</v>
      </c>
      <c r="AU157" s="203" t="s">
        <v>176</v>
      </c>
      <c r="AY157" s="18" t="s">
        <v>175</v>
      </c>
      <c r="BE157" s="204">
        <f>IF(N157="základní",J157,0)</f>
        <v>0</v>
      </c>
      <c r="BF157" s="204">
        <f>IF(N157="snížená",J157,0)</f>
        <v>0</v>
      </c>
      <c r="BG157" s="204">
        <f>IF(N157="zákl. přenesená",J157,0)</f>
        <v>0</v>
      </c>
      <c r="BH157" s="204">
        <f>IF(N157="sníž. přenesená",J157,0)</f>
        <v>0</v>
      </c>
      <c r="BI157" s="204">
        <f>IF(N157="nulová",J157,0)</f>
        <v>0</v>
      </c>
      <c r="BJ157" s="18" t="s">
        <v>83</v>
      </c>
      <c r="BK157" s="204">
        <f>ROUND(I157*H157,2)</f>
        <v>0</v>
      </c>
      <c r="BL157" s="18" t="s">
        <v>1128</v>
      </c>
      <c r="BM157" s="203" t="s">
        <v>3072</v>
      </c>
    </row>
    <row r="158" spans="1:65" s="14" customFormat="1" ht="11.25">
      <c r="B158" s="216"/>
      <c r="C158" s="217"/>
      <c r="D158" s="207" t="s">
        <v>184</v>
      </c>
      <c r="E158" s="218" t="s">
        <v>1</v>
      </c>
      <c r="F158" s="219" t="s">
        <v>3073</v>
      </c>
      <c r="G158" s="217"/>
      <c r="H158" s="220">
        <v>11</v>
      </c>
      <c r="I158" s="221"/>
      <c r="J158" s="217"/>
      <c r="K158" s="217"/>
      <c r="L158" s="222"/>
      <c r="M158" s="223"/>
      <c r="N158" s="224"/>
      <c r="O158" s="224"/>
      <c r="P158" s="224"/>
      <c r="Q158" s="224"/>
      <c r="R158" s="224"/>
      <c r="S158" s="224"/>
      <c r="T158" s="225"/>
      <c r="AT158" s="226" t="s">
        <v>184</v>
      </c>
      <c r="AU158" s="226" t="s">
        <v>176</v>
      </c>
      <c r="AV158" s="14" t="s">
        <v>85</v>
      </c>
      <c r="AW158" s="14" t="s">
        <v>34</v>
      </c>
      <c r="AX158" s="14" t="s">
        <v>83</v>
      </c>
      <c r="AY158" s="226" t="s">
        <v>175</v>
      </c>
    </row>
    <row r="159" spans="1:65" s="2" customFormat="1" ht="24.2" customHeight="1">
      <c r="A159" s="35"/>
      <c r="B159" s="36"/>
      <c r="C159" s="192" t="s">
        <v>195</v>
      </c>
      <c r="D159" s="192" t="s">
        <v>178</v>
      </c>
      <c r="E159" s="193" t="s">
        <v>3074</v>
      </c>
      <c r="F159" s="194" t="s">
        <v>3075</v>
      </c>
      <c r="G159" s="195" t="s">
        <v>251</v>
      </c>
      <c r="H159" s="196">
        <v>11</v>
      </c>
      <c r="I159" s="197"/>
      <c r="J159" s="198">
        <f>ROUND(I159*H159,2)</f>
        <v>0</v>
      </c>
      <c r="K159" s="194" t="s">
        <v>224</v>
      </c>
      <c r="L159" s="40"/>
      <c r="M159" s="199" t="s">
        <v>1</v>
      </c>
      <c r="N159" s="200" t="s">
        <v>41</v>
      </c>
      <c r="O159" s="72"/>
      <c r="P159" s="201">
        <f>O159*H159</f>
        <v>0</v>
      </c>
      <c r="Q159" s="201">
        <v>0</v>
      </c>
      <c r="R159" s="201">
        <f>Q159*H159</f>
        <v>0</v>
      </c>
      <c r="S159" s="201">
        <v>0</v>
      </c>
      <c r="T159" s="202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03" t="s">
        <v>559</v>
      </c>
      <c r="AT159" s="203" t="s">
        <v>178</v>
      </c>
      <c r="AU159" s="203" t="s">
        <v>176</v>
      </c>
      <c r="AY159" s="18" t="s">
        <v>175</v>
      </c>
      <c r="BE159" s="204">
        <f>IF(N159="základní",J159,0)</f>
        <v>0</v>
      </c>
      <c r="BF159" s="204">
        <f>IF(N159="snížená",J159,0)</f>
        <v>0</v>
      </c>
      <c r="BG159" s="204">
        <f>IF(N159="zákl. přenesená",J159,0)</f>
        <v>0</v>
      </c>
      <c r="BH159" s="204">
        <f>IF(N159="sníž. přenesená",J159,0)</f>
        <v>0</v>
      </c>
      <c r="BI159" s="204">
        <f>IF(N159="nulová",J159,0)</f>
        <v>0</v>
      </c>
      <c r="BJ159" s="18" t="s">
        <v>83</v>
      </c>
      <c r="BK159" s="204">
        <f>ROUND(I159*H159,2)</f>
        <v>0</v>
      </c>
      <c r="BL159" s="18" t="s">
        <v>559</v>
      </c>
      <c r="BM159" s="203" t="s">
        <v>3076</v>
      </c>
    </row>
    <row r="160" spans="1:65" s="2" customFormat="1" ht="11.25">
      <c r="A160" s="35"/>
      <c r="B160" s="36"/>
      <c r="C160" s="37"/>
      <c r="D160" s="227" t="s">
        <v>193</v>
      </c>
      <c r="E160" s="37"/>
      <c r="F160" s="228" t="s">
        <v>3077</v>
      </c>
      <c r="G160" s="37"/>
      <c r="H160" s="37"/>
      <c r="I160" s="229"/>
      <c r="J160" s="37"/>
      <c r="K160" s="37"/>
      <c r="L160" s="40"/>
      <c r="M160" s="230"/>
      <c r="N160" s="231"/>
      <c r="O160" s="72"/>
      <c r="P160" s="72"/>
      <c r="Q160" s="72"/>
      <c r="R160" s="72"/>
      <c r="S160" s="72"/>
      <c r="T160" s="73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T160" s="18" t="s">
        <v>193</v>
      </c>
      <c r="AU160" s="18" t="s">
        <v>176</v>
      </c>
    </row>
    <row r="161" spans="1:65" s="2" customFormat="1" ht="24.2" customHeight="1">
      <c r="A161" s="35"/>
      <c r="B161" s="36"/>
      <c r="C161" s="254" t="s">
        <v>258</v>
      </c>
      <c r="D161" s="254" t="s">
        <v>539</v>
      </c>
      <c r="E161" s="255" t="s">
        <v>3078</v>
      </c>
      <c r="F161" s="256" t="s">
        <v>3079</v>
      </c>
      <c r="G161" s="257" t="s">
        <v>1527</v>
      </c>
      <c r="H161" s="258">
        <v>1</v>
      </c>
      <c r="I161" s="259"/>
      <c r="J161" s="260">
        <f>ROUND(I161*H161,2)</f>
        <v>0</v>
      </c>
      <c r="K161" s="256" t="s">
        <v>1</v>
      </c>
      <c r="L161" s="261"/>
      <c r="M161" s="262" t="s">
        <v>1</v>
      </c>
      <c r="N161" s="263" t="s">
        <v>41</v>
      </c>
      <c r="O161" s="72"/>
      <c r="P161" s="201">
        <f>O161*H161</f>
        <v>0</v>
      </c>
      <c r="Q161" s="201">
        <v>0</v>
      </c>
      <c r="R161" s="201">
        <f>Q161*H161</f>
        <v>0</v>
      </c>
      <c r="S161" s="201">
        <v>0</v>
      </c>
      <c r="T161" s="202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03" t="s">
        <v>1128</v>
      </c>
      <c r="AT161" s="203" t="s">
        <v>539</v>
      </c>
      <c r="AU161" s="203" t="s">
        <v>176</v>
      </c>
      <c r="AY161" s="18" t="s">
        <v>175</v>
      </c>
      <c r="BE161" s="204">
        <f>IF(N161="základní",J161,0)</f>
        <v>0</v>
      </c>
      <c r="BF161" s="204">
        <f>IF(N161="snížená",J161,0)</f>
        <v>0</v>
      </c>
      <c r="BG161" s="204">
        <f>IF(N161="zákl. přenesená",J161,0)</f>
        <v>0</v>
      </c>
      <c r="BH161" s="204">
        <f>IF(N161="sníž. přenesená",J161,0)</f>
        <v>0</v>
      </c>
      <c r="BI161" s="204">
        <f>IF(N161="nulová",J161,0)</f>
        <v>0</v>
      </c>
      <c r="BJ161" s="18" t="s">
        <v>83</v>
      </c>
      <c r="BK161" s="204">
        <f>ROUND(I161*H161,2)</f>
        <v>0</v>
      </c>
      <c r="BL161" s="18" t="s">
        <v>1128</v>
      </c>
      <c r="BM161" s="203" t="s">
        <v>3080</v>
      </c>
    </row>
    <row r="162" spans="1:65" s="2" customFormat="1" ht="24.2" customHeight="1">
      <c r="A162" s="35"/>
      <c r="B162" s="36"/>
      <c r="C162" s="254" t="s">
        <v>188</v>
      </c>
      <c r="D162" s="254" t="s">
        <v>539</v>
      </c>
      <c r="E162" s="255" t="s">
        <v>3081</v>
      </c>
      <c r="F162" s="256" t="s">
        <v>3082</v>
      </c>
      <c r="G162" s="257" t="s">
        <v>1527</v>
      </c>
      <c r="H162" s="258">
        <v>1</v>
      </c>
      <c r="I162" s="259"/>
      <c r="J162" s="260">
        <f>ROUND(I162*H162,2)</f>
        <v>0</v>
      </c>
      <c r="K162" s="256" t="s">
        <v>1</v>
      </c>
      <c r="L162" s="261"/>
      <c r="M162" s="262" t="s">
        <v>1</v>
      </c>
      <c r="N162" s="263" t="s">
        <v>41</v>
      </c>
      <c r="O162" s="72"/>
      <c r="P162" s="201">
        <f>O162*H162</f>
        <v>0</v>
      </c>
      <c r="Q162" s="201">
        <v>0</v>
      </c>
      <c r="R162" s="201">
        <f>Q162*H162</f>
        <v>0</v>
      </c>
      <c r="S162" s="201">
        <v>0</v>
      </c>
      <c r="T162" s="202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03" t="s">
        <v>1128</v>
      </c>
      <c r="AT162" s="203" t="s">
        <v>539</v>
      </c>
      <c r="AU162" s="203" t="s">
        <v>176</v>
      </c>
      <c r="AY162" s="18" t="s">
        <v>175</v>
      </c>
      <c r="BE162" s="204">
        <f>IF(N162="základní",J162,0)</f>
        <v>0</v>
      </c>
      <c r="BF162" s="204">
        <f>IF(N162="snížená",J162,0)</f>
        <v>0</v>
      </c>
      <c r="BG162" s="204">
        <f>IF(N162="zákl. přenesená",J162,0)</f>
        <v>0</v>
      </c>
      <c r="BH162" s="204">
        <f>IF(N162="sníž. přenesená",J162,0)</f>
        <v>0</v>
      </c>
      <c r="BI162" s="204">
        <f>IF(N162="nulová",J162,0)</f>
        <v>0</v>
      </c>
      <c r="BJ162" s="18" t="s">
        <v>83</v>
      </c>
      <c r="BK162" s="204">
        <f>ROUND(I162*H162,2)</f>
        <v>0</v>
      </c>
      <c r="BL162" s="18" t="s">
        <v>1128</v>
      </c>
      <c r="BM162" s="203" t="s">
        <v>3083</v>
      </c>
    </row>
    <row r="163" spans="1:65" s="2" customFormat="1" ht="24.2" customHeight="1">
      <c r="A163" s="35"/>
      <c r="B163" s="36"/>
      <c r="C163" s="192" t="s">
        <v>8</v>
      </c>
      <c r="D163" s="192" t="s">
        <v>178</v>
      </c>
      <c r="E163" s="193" t="s">
        <v>3084</v>
      </c>
      <c r="F163" s="194" t="s">
        <v>3085</v>
      </c>
      <c r="G163" s="195" t="s">
        <v>181</v>
      </c>
      <c r="H163" s="196">
        <v>1</v>
      </c>
      <c r="I163" s="197"/>
      <c r="J163" s="198">
        <f>ROUND(I163*H163,2)</f>
        <v>0</v>
      </c>
      <c r="K163" s="194" t="s">
        <v>224</v>
      </c>
      <c r="L163" s="40"/>
      <c r="M163" s="199" t="s">
        <v>1</v>
      </c>
      <c r="N163" s="200" t="s">
        <v>41</v>
      </c>
      <c r="O163" s="72"/>
      <c r="P163" s="201">
        <f>O163*H163</f>
        <v>0</v>
      </c>
      <c r="Q163" s="201">
        <v>0</v>
      </c>
      <c r="R163" s="201">
        <f>Q163*H163</f>
        <v>0</v>
      </c>
      <c r="S163" s="201">
        <v>0</v>
      </c>
      <c r="T163" s="202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03" t="s">
        <v>309</v>
      </c>
      <c r="AT163" s="203" t="s">
        <v>178</v>
      </c>
      <c r="AU163" s="203" t="s">
        <v>176</v>
      </c>
      <c r="AY163" s="18" t="s">
        <v>175</v>
      </c>
      <c r="BE163" s="204">
        <f>IF(N163="základní",J163,0)</f>
        <v>0</v>
      </c>
      <c r="BF163" s="204">
        <f>IF(N163="snížená",J163,0)</f>
        <v>0</v>
      </c>
      <c r="BG163" s="204">
        <f>IF(N163="zákl. přenesená",J163,0)</f>
        <v>0</v>
      </c>
      <c r="BH163" s="204">
        <f>IF(N163="sníž. přenesená",J163,0)</f>
        <v>0</v>
      </c>
      <c r="BI163" s="204">
        <f>IF(N163="nulová",J163,0)</f>
        <v>0</v>
      </c>
      <c r="BJ163" s="18" t="s">
        <v>83</v>
      </c>
      <c r="BK163" s="204">
        <f>ROUND(I163*H163,2)</f>
        <v>0</v>
      </c>
      <c r="BL163" s="18" t="s">
        <v>309</v>
      </c>
      <c r="BM163" s="203" t="s">
        <v>3086</v>
      </c>
    </row>
    <row r="164" spans="1:65" s="2" customFormat="1" ht="11.25">
      <c r="A164" s="35"/>
      <c r="B164" s="36"/>
      <c r="C164" s="37"/>
      <c r="D164" s="227" t="s">
        <v>193</v>
      </c>
      <c r="E164" s="37"/>
      <c r="F164" s="228" t="s">
        <v>3087</v>
      </c>
      <c r="G164" s="37"/>
      <c r="H164" s="37"/>
      <c r="I164" s="229"/>
      <c r="J164" s="37"/>
      <c r="K164" s="37"/>
      <c r="L164" s="40"/>
      <c r="M164" s="230"/>
      <c r="N164" s="231"/>
      <c r="O164" s="72"/>
      <c r="P164" s="72"/>
      <c r="Q164" s="72"/>
      <c r="R164" s="72"/>
      <c r="S164" s="72"/>
      <c r="T164" s="73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T164" s="18" t="s">
        <v>193</v>
      </c>
      <c r="AU164" s="18" t="s">
        <v>176</v>
      </c>
    </row>
    <row r="165" spans="1:65" s="2" customFormat="1" ht="24.2" customHeight="1">
      <c r="A165" s="35"/>
      <c r="B165" s="36"/>
      <c r="C165" s="254" t="s">
        <v>292</v>
      </c>
      <c r="D165" s="254" t="s">
        <v>539</v>
      </c>
      <c r="E165" s="255" t="s">
        <v>3088</v>
      </c>
      <c r="F165" s="256" t="s">
        <v>3089</v>
      </c>
      <c r="G165" s="257" t="s">
        <v>1527</v>
      </c>
      <c r="H165" s="258">
        <v>3</v>
      </c>
      <c r="I165" s="259"/>
      <c r="J165" s="260">
        <f>ROUND(I165*H165,2)</f>
        <v>0</v>
      </c>
      <c r="K165" s="256" t="s">
        <v>1</v>
      </c>
      <c r="L165" s="261"/>
      <c r="M165" s="262" t="s">
        <v>1</v>
      </c>
      <c r="N165" s="263" t="s">
        <v>41</v>
      </c>
      <c r="O165" s="72"/>
      <c r="P165" s="201">
        <f>O165*H165</f>
        <v>0</v>
      </c>
      <c r="Q165" s="201">
        <v>0</v>
      </c>
      <c r="R165" s="201">
        <f>Q165*H165</f>
        <v>0</v>
      </c>
      <c r="S165" s="201">
        <v>0</v>
      </c>
      <c r="T165" s="202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03" t="s">
        <v>1128</v>
      </c>
      <c r="AT165" s="203" t="s">
        <v>539</v>
      </c>
      <c r="AU165" s="203" t="s">
        <v>176</v>
      </c>
      <c r="AY165" s="18" t="s">
        <v>175</v>
      </c>
      <c r="BE165" s="204">
        <f>IF(N165="základní",J165,0)</f>
        <v>0</v>
      </c>
      <c r="BF165" s="204">
        <f>IF(N165="snížená",J165,0)</f>
        <v>0</v>
      </c>
      <c r="BG165" s="204">
        <f>IF(N165="zákl. přenesená",J165,0)</f>
        <v>0</v>
      </c>
      <c r="BH165" s="204">
        <f>IF(N165="sníž. přenesená",J165,0)</f>
        <v>0</v>
      </c>
      <c r="BI165" s="204">
        <f>IF(N165="nulová",J165,0)</f>
        <v>0</v>
      </c>
      <c r="BJ165" s="18" t="s">
        <v>83</v>
      </c>
      <c r="BK165" s="204">
        <f>ROUND(I165*H165,2)</f>
        <v>0</v>
      </c>
      <c r="BL165" s="18" t="s">
        <v>1128</v>
      </c>
      <c r="BM165" s="203" t="s">
        <v>3090</v>
      </c>
    </row>
    <row r="166" spans="1:65" s="14" customFormat="1" ht="11.25">
      <c r="B166" s="216"/>
      <c r="C166" s="217"/>
      <c r="D166" s="207" t="s">
        <v>184</v>
      </c>
      <c r="E166" s="218" t="s">
        <v>1</v>
      </c>
      <c r="F166" s="219" t="s">
        <v>176</v>
      </c>
      <c r="G166" s="217"/>
      <c r="H166" s="220">
        <v>3</v>
      </c>
      <c r="I166" s="221"/>
      <c r="J166" s="217"/>
      <c r="K166" s="217"/>
      <c r="L166" s="222"/>
      <c r="M166" s="223"/>
      <c r="N166" s="224"/>
      <c r="O166" s="224"/>
      <c r="P166" s="224"/>
      <c r="Q166" s="224"/>
      <c r="R166" s="224"/>
      <c r="S166" s="224"/>
      <c r="T166" s="225"/>
      <c r="AT166" s="226" t="s">
        <v>184</v>
      </c>
      <c r="AU166" s="226" t="s">
        <v>176</v>
      </c>
      <c r="AV166" s="14" t="s">
        <v>85</v>
      </c>
      <c r="AW166" s="14" t="s">
        <v>34</v>
      </c>
      <c r="AX166" s="14" t="s">
        <v>83</v>
      </c>
      <c r="AY166" s="226" t="s">
        <v>175</v>
      </c>
    </row>
    <row r="167" spans="1:65" s="2" customFormat="1" ht="24.2" customHeight="1">
      <c r="A167" s="35"/>
      <c r="B167" s="36"/>
      <c r="C167" s="192" t="s">
        <v>298</v>
      </c>
      <c r="D167" s="192" t="s">
        <v>178</v>
      </c>
      <c r="E167" s="193" t="s">
        <v>3091</v>
      </c>
      <c r="F167" s="194" t="s">
        <v>3092</v>
      </c>
      <c r="G167" s="195" t="s">
        <v>181</v>
      </c>
      <c r="H167" s="196">
        <v>3</v>
      </c>
      <c r="I167" s="197"/>
      <c r="J167" s="198">
        <f>ROUND(I167*H167,2)</f>
        <v>0</v>
      </c>
      <c r="K167" s="194" t="s">
        <v>224</v>
      </c>
      <c r="L167" s="40"/>
      <c r="M167" s="199" t="s">
        <v>1</v>
      </c>
      <c r="N167" s="200" t="s">
        <v>41</v>
      </c>
      <c r="O167" s="72"/>
      <c r="P167" s="201">
        <f>O167*H167</f>
        <v>0</v>
      </c>
      <c r="Q167" s="201">
        <v>0</v>
      </c>
      <c r="R167" s="201">
        <f>Q167*H167</f>
        <v>0</v>
      </c>
      <c r="S167" s="201">
        <v>0</v>
      </c>
      <c r="T167" s="202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03" t="s">
        <v>309</v>
      </c>
      <c r="AT167" s="203" t="s">
        <v>178</v>
      </c>
      <c r="AU167" s="203" t="s">
        <v>176</v>
      </c>
      <c r="AY167" s="18" t="s">
        <v>175</v>
      </c>
      <c r="BE167" s="204">
        <f>IF(N167="základní",J167,0)</f>
        <v>0</v>
      </c>
      <c r="BF167" s="204">
        <f>IF(N167="snížená",J167,0)</f>
        <v>0</v>
      </c>
      <c r="BG167" s="204">
        <f>IF(N167="zákl. přenesená",J167,0)</f>
        <v>0</v>
      </c>
      <c r="BH167" s="204">
        <f>IF(N167="sníž. přenesená",J167,0)</f>
        <v>0</v>
      </c>
      <c r="BI167" s="204">
        <f>IF(N167="nulová",J167,0)</f>
        <v>0</v>
      </c>
      <c r="BJ167" s="18" t="s">
        <v>83</v>
      </c>
      <c r="BK167" s="204">
        <f>ROUND(I167*H167,2)</f>
        <v>0</v>
      </c>
      <c r="BL167" s="18" t="s">
        <v>309</v>
      </c>
      <c r="BM167" s="203" t="s">
        <v>3093</v>
      </c>
    </row>
    <row r="168" spans="1:65" s="2" customFormat="1" ht="11.25">
      <c r="A168" s="35"/>
      <c r="B168" s="36"/>
      <c r="C168" s="37"/>
      <c r="D168" s="227" t="s">
        <v>193</v>
      </c>
      <c r="E168" s="37"/>
      <c r="F168" s="228" t="s">
        <v>3094</v>
      </c>
      <c r="G168" s="37"/>
      <c r="H168" s="37"/>
      <c r="I168" s="229"/>
      <c r="J168" s="37"/>
      <c r="K168" s="37"/>
      <c r="L168" s="40"/>
      <c r="M168" s="230"/>
      <c r="N168" s="231"/>
      <c r="O168" s="72"/>
      <c r="P168" s="72"/>
      <c r="Q168" s="72"/>
      <c r="R168" s="72"/>
      <c r="S168" s="72"/>
      <c r="T168" s="73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T168" s="18" t="s">
        <v>193</v>
      </c>
      <c r="AU168" s="18" t="s">
        <v>176</v>
      </c>
    </row>
    <row r="169" spans="1:65" s="2" customFormat="1" ht="24.2" customHeight="1">
      <c r="A169" s="35"/>
      <c r="B169" s="36"/>
      <c r="C169" s="254" t="s">
        <v>303</v>
      </c>
      <c r="D169" s="254" t="s">
        <v>539</v>
      </c>
      <c r="E169" s="255" t="s">
        <v>3095</v>
      </c>
      <c r="F169" s="256" t="s">
        <v>3096</v>
      </c>
      <c r="G169" s="257" t="s">
        <v>1527</v>
      </c>
      <c r="H169" s="258">
        <v>1</v>
      </c>
      <c r="I169" s="259"/>
      <c r="J169" s="260">
        <f>ROUND(I169*H169,2)</f>
        <v>0</v>
      </c>
      <c r="K169" s="256" t="s">
        <v>1</v>
      </c>
      <c r="L169" s="261"/>
      <c r="M169" s="262" t="s">
        <v>1</v>
      </c>
      <c r="N169" s="263" t="s">
        <v>41</v>
      </c>
      <c r="O169" s="72"/>
      <c r="P169" s="201">
        <f>O169*H169</f>
        <v>0</v>
      </c>
      <c r="Q169" s="201">
        <v>0</v>
      </c>
      <c r="R169" s="201">
        <f>Q169*H169</f>
        <v>0</v>
      </c>
      <c r="S169" s="201">
        <v>0</v>
      </c>
      <c r="T169" s="202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03" t="s">
        <v>1128</v>
      </c>
      <c r="AT169" s="203" t="s">
        <v>539</v>
      </c>
      <c r="AU169" s="203" t="s">
        <v>176</v>
      </c>
      <c r="AY169" s="18" t="s">
        <v>175</v>
      </c>
      <c r="BE169" s="204">
        <f>IF(N169="základní",J169,0)</f>
        <v>0</v>
      </c>
      <c r="BF169" s="204">
        <f>IF(N169="snížená",J169,0)</f>
        <v>0</v>
      </c>
      <c r="BG169" s="204">
        <f>IF(N169="zákl. přenesená",J169,0)</f>
        <v>0</v>
      </c>
      <c r="BH169" s="204">
        <f>IF(N169="sníž. přenesená",J169,0)</f>
        <v>0</v>
      </c>
      <c r="BI169" s="204">
        <f>IF(N169="nulová",J169,0)</f>
        <v>0</v>
      </c>
      <c r="BJ169" s="18" t="s">
        <v>83</v>
      </c>
      <c r="BK169" s="204">
        <f>ROUND(I169*H169,2)</f>
        <v>0</v>
      </c>
      <c r="BL169" s="18" t="s">
        <v>1128</v>
      </c>
      <c r="BM169" s="203" t="s">
        <v>3097</v>
      </c>
    </row>
    <row r="170" spans="1:65" s="2" customFormat="1" ht="24.2" customHeight="1">
      <c r="A170" s="35"/>
      <c r="B170" s="36"/>
      <c r="C170" s="192" t="s">
        <v>309</v>
      </c>
      <c r="D170" s="192" t="s">
        <v>178</v>
      </c>
      <c r="E170" s="193" t="s">
        <v>3098</v>
      </c>
      <c r="F170" s="194" t="s">
        <v>3099</v>
      </c>
      <c r="G170" s="195" t="s">
        <v>181</v>
      </c>
      <c r="H170" s="196">
        <v>1</v>
      </c>
      <c r="I170" s="197"/>
      <c r="J170" s="198">
        <f>ROUND(I170*H170,2)</f>
        <v>0</v>
      </c>
      <c r="K170" s="194" t="s">
        <v>224</v>
      </c>
      <c r="L170" s="40"/>
      <c r="M170" s="199" t="s">
        <v>1</v>
      </c>
      <c r="N170" s="200" t="s">
        <v>41</v>
      </c>
      <c r="O170" s="72"/>
      <c r="P170" s="201">
        <f>O170*H170</f>
        <v>0</v>
      </c>
      <c r="Q170" s="201">
        <v>0</v>
      </c>
      <c r="R170" s="201">
        <f>Q170*H170</f>
        <v>0</v>
      </c>
      <c r="S170" s="201">
        <v>0</v>
      </c>
      <c r="T170" s="202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03" t="s">
        <v>309</v>
      </c>
      <c r="AT170" s="203" t="s">
        <v>178</v>
      </c>
      <c r="AU170" s="203" t="s">
        <v>176</v>
      </c>
      <c r="AY170" s="18" t="s">
        <v>175</v>
      </c>
      <c r="BE170" s="204">
        <f>IF(N170="základní",J170,0)</f>
        <v>0</v>
      </c>
      <c r="BF170" s="204">
        <f>IF(N170="snížená",J170,0)</f>
        <v>0</v>
      </c>
      <c r="BG170" s="204">
        <f>IF(N170="zákl. přenesená",J170,0)</f>
        <v>0</v>
      </c>
      <c r="BH170" s="204">
        <f>IF(N170="sníž. přenesená",J170,0)</f>
        <v>0</v>
      </c>
      <c r="BI170" s="204">
        <f>IF(N170="nulová",J170,0)</f>
        <v>0</v>
      </c>
      <c r="BJ170" s="18" t="s">
        <v>83</v>
      </c>
      <c r="BK170" s="204">
        <f>ROUND(I170*H170,2)</f>
        <v>0</v>
      </c>
      <c r="BL170" s="18" t="s">
        <v>309</v>
      </c>
      <c r="BM170" s="203" t="s">
        <v>3100</v>
      </c>
    </row>
    <row r="171" spans="1:65" s="2" customFormat="1" ht="11.25">
      <c r="A171" s="35"/>
      <c r="B171" s="36"/>
      <c r="C171" s="37"/>
      <c r="D171" s="227" t="s">
        <v>193</v>
      </c>
      <c r="E171" s="37"/>
      <c r="F171" s="228" t="s">
        <v>3101</v>
      </c>
      <c r="G171" s="37"/>
      <c r="H171" s="37"/>
      <c r="I171" s="229"/>
      <c r="J171" s="37"/>
      <c r="K171" s="37"/>
      <c r="L171" s="40"/>
      <c r="M171" s="230"/>
      <c r="N171" s="231"/>
      <c r="O171" s="72"/>
      <c r="P171" s="72"/>
      <c r="Q171" s="72"/>
      <c r="R171" s="72"/>
      <c r="S171" s="72"/>
      <c r="T171" s="73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T171" s="18" t="s">
        <v>193</v>
      </c>
      <c r="AU171" s="18" t="s">
        <v>176</v>
      </c>
    </row>
    <row r="172" spans="1:65" s="2" customFormat="1" ht="37.9" customHeight="1">
      <c r="A172" s="35"/>
      <c r="B172" s="36"/>
      <c r="C172" s="254" t="s">
        <v>314</v>
      </c>
      <c r="D172" s="254" t="s">
        <v>539</v>
      </c>
      <c r="E172" s="255" t="s">
        <v>3102</v>
      </c>
      <c r="F172" s="256" t="s">
        <v>3103</v>
      </c>
      <c r="G172" s="257" t="s">
        <v>1527</v>
      </c>
      <c r="H172" s="258">
        <v>1</v>
      </c>
      <c r="I172" s="259"/>
      <c r="J172" s="260">
        <f>ROUND(I172*H172,2)</f>
        <v>0</v>
      </c>
      <c r="K172" s="256" t="s">
        <v>1</v>
      </c>
      <c r="L172" s="261"/>
      <c r="M172" s="262" t="s">
        <v>1</v>
      </c>
      <c r="N172" s="263" t="s">
        <v>41</v>
      </c>
      <c r="O172" s="72"/>
      <c r="P172" s="201">
        <f>O172*H172</f>
        <v>0</v>
      </c>
      <c r="Q172" s="201">
        <v>0</v>
      </c>
      <c r="R172" s="201">
        <f>Q172*H172</f>
        <v>0</v>
      </c>
      <c r="S172" s="201">
        <v>0</v>
      </c>
      <c r="T172" s="202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03" t="s">
        <v>1128</v>
      </c>
      <c r="AT172" s="203" t="s">
        <v>539</v>
      </c>
      <c r="AU172" s="203" t="s">
        <v>176</v>
      </c>
      <c r="AY172" s="18" t="s">
        <v>175</v>
      </c>
      <c r="BE172" s="204">
        <f>IF(N172="základní",J172,0)</f>
        <v>0</v>
      </c>
      <c r="BF172" s="204">
        <f>IF(N172="snížená",J172,0)</f>
        <v>0</v>
      </c>
      <c r="BG172" s="204">
        <f>IF(N172="zákl. přenesená",J172,0)</f>
        <v>0</v>
      </c>
      <c r="BH172" s="204">
        <f>IF(N172="sníž. přenesená",J172,0)</f>
        <v>0</v>
      </c>
      <c r="BI172" s="204">
        <f>IF(N172="nulová",J172,0)</f>
        <v>0</v>
      </c>
      <c r="BJ172" s="18" t="s">
        <v>83</v>
      </c>
      <c r="BK172" s="204">
        <f>ROUND(I172*H172,2)</f>
        <v>0</v>
      </c>
      <c r="BL172" s="18" t="s">
        <v>1128</v>
      </c>
      <c r="BM172" s="203" t="s">
        <v>3104</v>
      </c>
    </row>
    <row r="173" spans="1:65" s="14" customFormat="1" ht="11.25">
      <c r="B173" s="216"/>
      <c r="C173" s="217"/>
      <c r="D173" s="207" t="s">
        <v>184</v>
      </c>
      <c r="E173" s="218" t="s">
        <v>1</v>
      </c>
      <c r="F173" s="219" t="s">
        <v>83</v>
      </c>
      <c r="G173" s="217"/>
      <c r="H173" s="220">
        <v>1</v>
      </c>
      <c r="I173" s="221"/>
      <c r="J173" s="217"/>
      <c r="K173" s="217"/>
      <c r="L173" s="222"/>
      <c r="M173" s="223"/>
      <c r="N173" s="224"/>
      <c r="O173" s="224"/>
      <c r="P173" s="224"/>
      <c r="Q173" s="224"/>
      <c r="R173" s="224"/>
      <c r="S173" s="224"/>
      <c r="T173" s="225"/>
      <c r="AT173" s="226" t="s">
        <v>184</v>
      </c>
      <c r="AU173" s="226" t="s">
        <v>176</v>
      </c>
      <c r="AV173" s="14" t="s">
        <v>85</v>
      </c>
      <c r="AW173" s="14" t="s">
        <v>34</v>
      </c>
      <c r="AX173" s="14" t="s">
        <v>83</v>
      </c>
      <c r="AY173" s="226" t="s">
        <v>175</v>
      </c>
    </row>
    <row r="174" spans="1:65" s="2" customFormat="1" ht="24.2" customHeight="1">
      <c r="A174" s="35"/>
      <c r="B174" s="36"/>
      <c r="C174" s="192" t="s">
        <v>322</v>
      </c>
      <c r="D174" s="192" t="s">
        <v>178</v>
      </c>
      <c r="E174" s="193" t="s">
        <v>3105</v>
      </c>
      <c r="F174" s="194" t="s">
        <v>3106</v>
      </c>
      <c r="G174" s="195" t="s">
        <v>181</v>
      </c>
      <c r="H174" s="196">
        <v>1</v>
      </c>
      <c r="I174" s="197"/>
      <c r="J174" s="198">
        <f>ROUND(I174*H174,2)</f>
        <v>0</v>
      </c>
      <c r="K174" s="194" t="s">
        <v>224</v>
      </c>
      <c r="L174" s="40"/>
      <c r="M174" s="199" t="s">
        <v>1</v>
      </c>
      <c r="N174" s="200" t="s">
        <v>41</v>
      </c>
      <c r="O174" s="72"/>
      <c r="P174" s="201">
        <f>O174*H174</f>
        <v>0</v>
      </c>
      <c r="Q174" s="201">
        <v>0</v>
      </c>
      <c r="R174" s="201">
        <f>Q174*H174</f>
        <v>0</v>
      </c>
      <c r="S174" s="201">
        <v>0</v>
      </c>
      <c r="T174" s="202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03" t="s">
        <v>309</v>
      </c>
      <c r="AT174" s="203" t="s">
        <v>178</v>
      </c>
      <c r="AU174" s="203" t="s">
        <v>176</v>
      </c>
      <c r="AY174" s="18" t="s">
        <v>175</v>
      </c>
      <c r="BE174" s="204">
        <f>IF(N174="základní",J174,0)</f>
        <v>0</v>
      </c>
      <c r="BF174" s="204">
        <f>IF(N174="snížená",J174,0)</f>
        <v>0</v>
      </c>
      <c r="BG174" s="204">
        <f>IF(N174="zákl. přenesená",J174,0)</f>
        <v>0</v>
      </c>
      <c r="BH174" s="204">
        <f>IF(N174="sníž. přenesená",J174,0)</f>
        <v>0</v>
      </c>
      <c r="BI174" s="204">
        <f>IF(N174="nulová",J174,0)</f>
        <v>0</v>
      </c>
      <c r="BJ174" s="18" t="s">
        <v>83</v>
      </c>
      <c r="BK174" s="204">
        <f>ROUND(I174*H174,2)</f>
        <v>0</v>
      </c>
      <c r="BL174" s="18" t="s">
        <v>309</v>
      </c>
      <c r="BM174" s="203" t="s">
        <v>3107</v>
      </c>
    </row>
    <row r="175" spans="1:65" s="2" customFormat="1" ht="11.25">
      <c r="A175" s="35"/>
      <c r="B175" s="36"/>
      <c r="C175" s="37"/>
      <c r="D175" s="227" t="s">
        <v>193</v>
      </c>
      <c r="E175" s="37"/>
      <c r="F175" s="228" t="s">
        <v>3108</v>
      </c>
      <c r="G175" s="37"/>
      <c r="H175" s="37"/>
      <c r="I175" s="229"/>
      <c r="J175" s="37"/>
      <c r="K175" s="37"/>
      <c r="L175" s="40"/>
      <c r="M175" s="230"/>
      <c r="N175" s="231"/>
      <c r="O175" s="72"/>
      <c r="P175" s="72"/>
      <c r="Q175" s="72"/>
      <c r="R175" s="72"/>
      <c r="S175" s="72"/>
      <c r="T175" s="73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T175" s="18" t="s">
        <v>193</v>
      </c>
      <c r="AU175" s="18" t="s">
        <v>176</v>
      </c>
    </row>
    <row r="176" spans="1:65" s="2" customFormat="1" ht="33" customHeight="1">
      <c r="A176" s="35"/>
      <c r="B176" s="36"/>
      <c r="C176" s="254" t="s">
        <v>329</v>
      </c>
      <c r="D176" s="254" t="s">
        <v>539</v>
      </c>
      <c r="E176" s="255" t="s">
        <v>3109</v>
      </c>
      <c r="F176" s="256" t="s">
        <v>3110</v>
      </c>
      <c r="G176" s="257" t="s">
        <v>1527</v>
      </c>
      <c r="H176" s="258">
        <v>1</v>
      </c>
      <c r="I176" s="259"/>
      <c r="J176" s="260">
        <f>ROUND(I176*H176,2)</f>
        <v>0</v>
      </c>
      <c r="K176" s="256" t="s">
        <v>1</v>
      </c>
      <c r="L176" s="261"/>
      <c r="M176" s="262" t="s">
        <v>1</v>
      </c>
      <c r="N176" s="263" t="s">
        <v>41</v>
      </c>
      <c r="O176" s="72"/>
      <c r="P176" s="201">
        <f>O176*H176</f>
        <v>0</v>
      </c>
      <c r="Q176" s="201">
        <v>0</v>
      </c>
      <c r="R176" s="201">
        <f>Q176*H176</f>
        <v>0</v>
      </c>
      <c r="S176" s="201">
        <v>0</v>
      </c>
      <c r="T176" s="202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03" t="s">
        <v>1128</v>
      </c>
      <c r="AT176" s="203" t="s">
        <v>539</v>
      </c>
      <c r="AU176" s="203" t="s">
        <v>176</v>
      </c>
      <c r="AY176" s="18" t="s">
        <v>175</v>
      </c>
      <c r="BE176" s="204">
        <f>IF(N176="základní",J176,0)</f>
        <v>0</v>
      </c>
      <c r="BF176" s="204">
        <f>IF(N176="snížená",J176,0)</f>
        <v>0</v>
      </c>
      <c r="BG176" s="204">
        <f>IF(N176="zákl. přenesená",J176,0)</f>
        <v>0</v>
      </c>
      <c r="BH176" s="204">
        <f>IF(N176="sníž. přenesená",J176,0)</f>
        <v>0</v>
      </c>
      <c r="BI176" s="204">
        <f>IF(N176="nulová",J176,0)</f>
        <v>0</v>
      </c>
      <c r="BJ176" s="18" t="s">
        <v>83</v>
      </c>
      <c r="BK176" s="204">
        <f>ROUND(I176*H176,2)</f>
        <v>0</v>
      </c>
      <c r="BL176" s="18" t="s">
        <v>1128</v>
      </c>
      <c r="BM176" s="203" t="s">
        <v>3111</v>
      </c>
    </row>
    <row r="177" spans="1:65" s="14" customFormat="1" ht="11.25">
      <c r="B177" s="216"/>
      <c r="C177" s="217"/>
      <c r="D177" s="207" t="s">
        <v>184</v>
      </c>
      <c r="E177" s="218" t="s">
        <v>1</v>
      </c>
      <c r="F177" s="219" t="s">
        <v>83</v>
      </c>
      <c r="G177" s="217"/>
      <c r="H177" s="220">
        <v>1</v>
      </c>
      <c r="I177" s="221"/>
      <c r="J177" s="217"/>
      <c r="K177" s="217"/>
      <c r="L177" s="222"/>
      <c r="M177" s="223"/>
      <c r="N177" s="224"/>
      <c r="O177" s="224"/>
      <c r="P177" s="224"/>
      <c r="Q177" s="224"/>
      <c r="R177" s="224"/>
      <c r="S177" s="224"/>
      <c r="T177" s="225"/>
      <c r="AT177" s="226" t="s">
        <v>184</v>
      </c>
      <c r="AU177" s="226" t="s">
        <v>176</v>
      </c>
      <c r="AV177" s="14" t="s">
        <v>85</v>
      </c>
      <c r="AW177" s="14" t="s">
        <v>34</v>
      </c>
      <c r="AX177" s="14" t="s">
        <v>83</v>
      </c>
      <c r="AY177" s="226" t="s">
        <v>175</v>
      </c>
    </row>
    <row r="178" spans="1:65" s="2" customFormat="1" ht="24.2" customHeight="1">
      <c r="A178" s="35"/>
      <c r="B178" s="36"/>
      <c r="C178" s="192" t="s">
        <v>335</v>
      </c>
      <c r="D178" s="192" t="s">
        <v>178</v>
      </c>
      <c r="E178" s="193" t="s">
        <v>3112</v>
      </c>
      <c r="F178" s="194" t="s">
        <v>3113</v>
      </c>
      <c r="G178" s="195" t="s">
        <v>181</v>
      </c>
      <c r="H178" s="196">
        <v>1</v>
      </c>
      <c r="I178" s="197"/>
      <c r="J178" s="198">
        <f>ROUND(I178*H178,2)</f>
        <v>0</v>
      </c>
      <c r="K178" s="194" t="s">
        <v>224</v>
      </c>
      <c r="L178" s="40"/>
      <c r="M178" s="199" t="s">
        <v>1</v>
      </c>
      <c r="N178" s="200" t="s">
        <v>41</v>
      </c>
      <c r="O178" s="72"/>
      <c r="P178" s="201">
        <f>O178*H178</f>
        <v>0</v>
      </c>
      <c r="Q178" s="201">
        <v>0</v>
      </c>
      <c r="R178" s="201">
        <f>Q178*H178</f>
        <v>0</v>
      </c>
      <c r="S178" s="201">
        <v>0</v>
      </c>
      <c r="T178" s="202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03" t="s">
        <v>309</v>
      </c>
      <c r="AT178" s="203" t="s">
        <v>178</v>
      </c>
      <c r="AU178" s="203" t="s">
        <v>176</v>
      </c>
      <c r="AY178" s="18" t="s">
        <v>175</v>
      </c>
      <c r="BE178" s="204">
        <f>IF(N178="základní",J178,0)</f>
        <v>0</v>
      </c>
      <c r="BF178" s="204">
        <f>IF(N178="snížená",J178,0)</f>
        <v>0</v>
      </c>
      <c r="BG178" s="204">
        <f>IF(N178="zákl. přenesená",J178,0)</f>
        <v>0</v>
      </c>
      <c r="BH178" s="204">
        <f>IF(N178="sníž. přenesená",J178,0)</f>
        <v>0</v>
      </c>
      <c r="BI178" s="204">
        <f>IF(N178="nulová",J178,0)</f>
        <v>0</v>
      </c>
      <c r="BJ178" s="18" t="s">
        <v>83</v>
      </c>
      <c r="BK178" s="204">
        <f>ROUND(I178*H178,2)</f>
        <v>0</v>
      </c>
      <c r="BL178" s="18" t="s">
        <v>309</v>
      </c>
      <c r="BM178" s="203" t="s">
        <v>3114</v>
      </c>
    </row>
    <row r="179" spans="1:65" s="2" customFormat="1" ht="11.25">
      <c r="A179" s="35"/>
      <c r="B179" s="36"/>
      <c r="C179" s="37"/>
      <c r="D179" s="227" t="s">
        <v>193</v>
      </c>
      <c r="E179" s="37"/>
      <c r="F179" s="228" t="s">
        <v>3115</v>
      </c>
      <c r="G179" s="37"/>
      <c r="H179" s="37"/>
      <c r="I179" s="229"/>
      <c r="J179" s="37"/>
      <c r="K179" s="37"/>
      <c r="L179" s="40"/>
      <c r="M179" s="230"/>
      <c r="N179" s="231"/>
      <c r="O179" s="72"/>
      <c r="P179" s="72"/>
      <c r="Q179" s="72"/>
      <c r="R179" s="72"/>
      <c r="S179" s="72"/>
      <c r="T179" s="73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T179" s="18" t="s">
        <v>193</v>
      </c>
      <c r="AU179" s="18" t="s">
        <v>176</v>
      </c>
    </row>
    <row r="180" spans="1:65" s="2" customFormat="1" ht="37.9" customHeight="1">
      <c r="A180" s="35"/>
      <c r="B180" s="36"/>
      <c r="C180" s="254" t="s">
        <v>7</v>
      </c>
      <c r="D180" s="254" t="s">
        <v>539</v>
      </c>
      <c r="E180" s="255" t="s">
        <v>3116</v>
      </c>
      <c r="F180" s="256" t="s">
        <v>3117</v>
      </c>
      <c r="G180" s="257" t="s">
        <v>1527</v>
      </c>
      <c r="H180" s="258">
        <v>4</v>
      </c>
      <c r="I180" s="259"/>
      <c r="J180" s="260">
        <f>ROUND(I180*H180,2)</f>
        <v>0</v>
      </c>
      <c r="K180" s="256" t="s">
        <v>1</v>
      </c>
      <c r="L180" s="261"/>
      <c r="M180" s="262" t="s">
        <v>1</v>
      </c>
      <c r="N180" s="263" t="s">
        <v>41</v>
      </c>
      <c r="O180" s="72"/>
      <c r="P180" s="201">
        <f>O180*H180</f>
        <v>0</v>
      </c>
      <c r="Q180" s="201">
        <v>0</v>
      </c>
      <c r="R180" s="201">
        <f>Q180*H180</f>
        <v>0</v>
      </c>
      <c r="S180" s="201">
        <v>0</v>
      </c>
      <c r="T180" s="202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03" t="s">
        <v>1128</v>
      </c>
      <c r="AT180" s="203" t="s">
        <v>539</v>
      </c>
      <c r="AU180" s="203" t="s">
        <v>176</v>
      </c>
      <c r="AY180" s="18" t="s">
        <v>175</v>
      </c>
      <c r="BE180" s="204">
        <f>IF(N180="základní",J180,0)</f>
        <v>0</v>
      </c>
      <c r="BF180" s="204">
        <f>IF(N180="snížená",J180,0)</f>
        <v>0</v>
      </c>
      <c r="BG180" s="204">
        <f>IF(N180="zákl. přenesená",J180,0)</f>
        <v>0</v>
      </c>
      <c r="BH180" s="204">
        <f>IF(N180="sníž. přenesená",J180,0)</f>
        <v>0</v>
      </c>
      <c r="BI180" s="204">
        <f>IF(N180="nulová",J180,0)</f>
        <v>0</v>
      </c>
      <c r="BJ180" s="18" t="s">
        <v>83</v>
      </c>
      <c r="BK180" s="204">
        <f>ROUND(I180*H180,2)</f>
        <v>0</v>
      </c>
      <c r="BL180" s="18" t="s">
        <v>1128</v>
      </c>
      <c r="BM180" s="203" t="s">
        <v>3118</v>
      </c>
    </row>
    <row r="181" spans="1:65" s="14" customFormat="1" ht="11.25">
      <c r="B181" s="216"/>
      <c r="C181" s="217"/>
      <c r="D181" s="207" t="s">
        <v>184</v>
      </c>
      <c r="E181" s="218" t="s">
        <v>1</v>
      </c>
      <c r="F181" s="219" t="s">
        <v>182</v>
      </c>
      <c r="G181" s="217"/>
      <c r="H181" s="220">
        <v>4</v>
      </c>
      <c r="I181" s="221"/>
      <c r="J181" s="217"/>
      <c r="K181" s="217"/>
      <c r="L181" s="222"/>
      <c r="M181" s="223"/>
      <c r="N181" s="224"/>
      <c r="O181" s="224"/>
      <c r="P181" s="224"/>
      <c r="Q181" s="224"/>
      <c r="R181" s="224"/>
      <c r="S181" s="224"/>
      <c r="T181" s="225"/>
      <c r="AT181" s="226" t="s">
        <v>184</v>
      </c>
      <c r="AU181" s="226" t="s">
        <v>176</v>
      </c>
      <c r="AV181" s="14" t="s">
        <v>85</v>
      </c>
      <c r="AW181" s="14" t="s">
        <v>34</v>
      </c>
      <c r="AX181" s="14" t="s">
        <v>83</v>
      </c>
      <c r="AY181" s="226" t="s">
        <v>175</v>
      </c>
    </row>
    <row r="182" spans="1:65" s="2" customFormat="1" ht="24.2" customHeight="1">
      <c r="A182" s="35"/>
      <c r="B182" s="36"/>
      <c r="C182" s="192" t="s">
        <v>348</v>
      </c>
      <c r="D182" s="192" t="s">
        <v>178</v>
      </c>
      <c r="E182" s="193" t="s">
        <v>3119</v>
      </c>
      <c r="F182" s="194" t="s">
        <v>3120</v>
      </c>
      <c r="G182" s="195" t="s">
        <v>181</v>
      </c>
      <c r="H182" s="196">
        <v>4</v>
      </c>
      <c r="I182" s="197"/>
      <c r="J182" s="198">
        <f>ROUND(I182*H182,2)</f>
        <v>0</v>
      </c>
      <c r="K182" s="194" t="s">
        <v>224</v>
      </c>
      <c r="L182" s="40"/>
      <c r="M182" s="199" t="s">
        <v>1</v>
      </c>
      <c r="N182" s="200" t="s">
        <v>41</v>
      </c>
      <c r="O182" s="72"/>
      <c r="P182" s="201">
        <f>O182*H182</f>
        <v>0</v>
      </c>
      <c r="Q182" s="201">
        <v>0</v>
      </c>
      <c r="R182" s="201">
        <f>Q182*H182</f>
        <v>0</v>
      </c>
      <c r="S182" s="201">
        <v>0</v>
      </c>
      <c r="T182" s="202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03" t="s">
        <v>559</v>
      </c>
      <c r="AT182" s="203" t="s">
        <v>178</v>
      </c>
      <c r="AU182" s="203" t="s">
        <v>176</v>
      </c>
      <c r="AY182" s="18" t="s">
        <v>175</v>
      </c>
      <c r="BE182" s="204">
        <f>IF(N182="základní",J182,0)</f>
        <v>0</v>
      </c>
      <c r="BF182" s="204">
        <f>IF(N182="snížená",J182,0)</f>
        <v>0</v>
      </c>
      <c r="BG182" s="204">
        <f>IF(N182="zákl. přenesená",J182,0)</f>
        <v>0</v>
      </c>
      <c r="BH182" s="204">
        <f>IF(N182="sníž. přenesená",J182,0)</f>
        <v>0</v>
      </c>
      <c r="BI182" s="204">
        <f>IF(N182="nulová",J182,0)</f>
        <v>0</v>
      </c>
      <c r="BJ182" s="18" t="s">
        <v>83</v>
      </c>
      <c r="BK182" s="204">
        <f>ROUND(I182*H182,2)</f>
        <v>0</v>
      </c>
      <c r="BL182" s="18" t="s">
        <v>559</v>
      </c>
      <c r="BM182" s="203" t="s">
        <v>3121</v>
      </c>
    </row>
    <row r="183" spans="1:65" s="2" customFormat="1" ht="11.25">
      <c r="A183" s="35"/>
      <c r="B183" s="36"/>
      <c r="C183" s="37"/>
      <c r="D183" s="227" t="s">
        <v>193</v>
      </c>
      <c r="E183" s="37"/>
      <c r="F183" s="228" t="s">
        <v>3122</v>
      </c>
      <c r="G183" s="37"/>
      <c r="H183" s="37"/>
      <c r="I183" s="229"/>
      <c r="J183" s="37"/>
      <c r="K183" s="37"/>
      <c r="L183" s="40"/>
      <c r="M183" s="230"/>
      <c r="N183" s="231"/>
      <c r="O183" s="72"/>
      <c r="P183" s="72"/>
      <c r="Q183" s="72"/>
      <c r="R183" s="72"/>
      <c r="S183" s="72"/>
      <c r="T183" s="73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T183" s="18" t="s">
        <v>193</v>
      </c>
      <c r="AU183" s="18" t="s">
        <v>176</v>
      </c>
    </row>
    <row r="184" spans="1:65" s="2" customFormat="1" ht="33" customHeight="1">
      <c r="A184" s="35"/>
      <c r="B184" s="36"/>
      <c r="C184" s="254" t="s">
        <v>370</v>
      </c>
      <c r="D184" s="254" t="s">
        <v>539</v>
      </c>
      <c r="E184" s="255" t="s">
        <v>3123</v>
      </c>
      <c r="F184" s="256" t="s">
        <v>3124</v>
      </c>
      <c r="G184" s="257" t="s">
        <v>1527</v>
      </c>
      <c r="H184" s="258">
        <v>1</v>
      </c>
      <c r="I184" s="259"/>
      <c r="J184" s="260">
        <f>ROUND(I184*H184,2)</f>
        <v>0</v>
      </c>
      <c r="K184" s="256" t="s">
        <v>1</v>
      </c>
      <c r="L184" s="261"/>
      <c r="M184" s="262" t="s">
        <v>1</v>
      </c>
      <c r="N184" s="263" t="s">
        <v>41</v>
      </c>
      <c r="O184" s="72"/>
      <c r="P184" s="201">
        <f>O184*H184</f>
        <v>0</v>
      </c>
      <c r="Q184" s="201">
        <v>0</v>
      </c>
      <c r="R184" s="201">
        <f>Q184*H184</f>
        <v>0</v>
      </c>
      <c r="S184" s="201">
        <v>0</v>
      </c>
      <c r="T184" s="202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03" t="s">
        <v>1128</v>
      </c>
      <c r="AT184" s="203" t="s">
        <v>539</v>
      </c>
      <c r="AU184" s="203" t="s">
        <v>176</v>
      </c>
      <c r="AY184" s="18" t="s">
        <v>175</v>
      </c>
      <c r="BE184" s="204">
        <f>IF(N184="základní",J184,0)</f>
        <v>0</v>
      </c>
      <c r="BF184" s="204">
        <f>IF(N184="snížená",J184,0)</f>
        <v>0</v>
      </c>
      <c r="BG184" s="204">
        <f>IF(N184="zákl. přenesená",J184,0)</f>
        <v>0</v>
      </c>
      <c r="BH184" s="204">
        <f>IF(N184="sníž. přenesená",J184,0)</f>
        <v>0</v>
      </c>
      <c r="BI184" s="204">
        <f>IF(N184="nulová",J184,0)</f>
        <v>0</v>
      </c>
      <c r="BJ184" s="18" t="s">
        <v>83</v>
      </c>
      <c r="BK184" s="204">
        <f>ROUND(I184*H184,2)</f>
        <v>0</v>
      </c>
      <c r="BL184" s="18" t="s">
        <v>1128</v>
      </c>
      <c r="BM184" s="203" t="s">
        <v>3125</v>
      </c>
    </row>
    <row r="185" spans="1:65" s="14" customFormat="1" ht="11.25">
      <c r="B185" s="216"/>
      <c r="C185" s="217"/>
      <c r="D185" s="207" t="s">
        <v>184</v>
      </c>
      <c r="E185" s="218" t="s">
        <v>1</v>
      </c>
      <c r="F185" s="219" t="s">
        <v>83</v>
      </c>
      <c r="G185" s="217"/>
      <c r="H185" s="220">
        <v>1</v>
      </c>
      <c r="I185" s="221"/>
      <c r="J185" s="217"/>
      <c r="K185" s="217"/>
      <c r="L185" s="222"/>
      <c r="M185" s="223"/>
      <c r="N185" s="224"/>
      <c r="O185" s="224"/>
      <c r="P185" s="224"/>
      <c r="Q185" s="224"/>
      <c r="R185" s="224"/>
      <c r="S185" s="224"/>
      <c r="T185" s="225"/>
      <c r="AT185" s="226" t="s">
        <v>184</v>
      </c>
      <c r="AU185" s="226" t="s">
        <v>176</v>
      </c>
      <c r="AV185" s="14" t="s">
        <v>85</v>
      </c>
      <c r="AW185" s="14" t="s">
        <v>34</v>
      </c>
      <c r="AX185" s="14" t="s">
        <v>76</v>
      </c>
      <c r="AY185" s="226" t="s">
        <v>175</v>
      </c>
    </row>
    <row r="186" spans="1:65" s="2" customFormat="1" ht="24.2" customHeight="1">
      <c r="A186" s="35"/>
      <c r="B186" s="36"/>
      <c r="C186" s="192" t="s">
        <v>413</v>
      </c>
      <c r="D186" s="192" t="s">
        <v>178</v>
      </c>
      <c r="E186" s="193" t="s">
        <v>3126</v>
      </c>
      <c r="F186" s="194" t="s">
        <v>3127</v>
      </c>
      <c r="G186" s="195" t="s">
        <v>181</v>
      </c>
      <c r="H186" s="196">
        <v>1</v>
      </c>
      <c r="I186" s="197"/>
      <c r="J186" s="198">
        <f>ROUND(I186*H186,2)</f>
        <v>0</v>
      </c>
      <c r="K186" s="194" t="s">
        <v>1</v>
      </c>
      <c r="L186" s="40"/>
      <c r="M186" s="199" t="s">
        <v>1</v>
      </c>
      <c r="N186" s="200" t="s">
        <v>41</v>
      </c>
      <c r="O186" s="72"/>
      <c r="P186" s="201">
        <f>O186*H186</f>
        <v>0</v>
      </c>
      <c r="Q186" s="201">
        <v>0</v>
      </c>
      <c r="R186" s="201">
        <f>Q186*H186</f>
        <v>0</v>
      </c>
      <c r="S186" s="201">
        <v>0</v>
      </c>
      <c r="T186" s="202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03" t="s">
        <v>309</v>
      </c>
      <c r="AT186" s="203" t="s">
        <v>178</v>
      </c>
      <c r="AU186" s="203" t="s">
        <v>176</v>
      </c>
      <c r="AY186" s="18" t="s">
        <v>175</v>
      </c>
      <c r="BE186" s="204">
        <f>IF(N186="základní",J186,0)</f>
        <v>0</v>
      </c>
      <c r="BF186" s="204">
        <f>IF(N186="snížená",J186,0)</f>
        <v>0</v>
      </c>
      <c r="BG186" s="204">
        <f>IF(N186="zákl. přenesená",J186,0)</f>
        <v>0</v>
      </c>
      <c r="BH186" s="204">
        <f>IF(N186="sníž. přenesená",J186,0)</f>
        <v>0</v>
      </c>
      <c r="BI186" s="204">
        <f>IF(N186="nulová",J186,0)</f>
        <v>0</v>
      </c>
      <c r="BJ186" s="18" t="s">
        <v>83</v>
      </c>
      <c r="BK186" s="204">
        <f>ROUND(I186*H186,2)</f>
        <v>0</v>
      </c>
      <c r="BL186" s="18" t="s">
        <v>309</v>
      </c>
      <c r="BM186" s="203" t="s">
        <v>3128</v>
      </c>
    </row>
    <row r="187" spans="1:65" s="2" customFormat="1" ht="24.2" customHeight="1">
      <c r="A187" s="35"/>
      <c r="B187" s="36"/>
      <c r="C187" s="254" t="s">
        <v>418</v>
      </c>
      <c r="D187" s="254" t="s">
        <v>539</v>
      </c>
      <c r="E187" s="255" t="s">
        <v>3129</v>
      </c>
      <c r="F187" s="256" t="s">
        <v>3130</v>
      </c>
      <c r="G187" s="257" t="s">
        <v>1527</v>
      </c>
      <c r="H187" s="258">
        <v>3</v>
      </c>
      <c r="I187" s="259"/>
      <c r="J187" s="260">
        <f>ROUND(I187*H187,2)</f>
        <v>0</v>
      </c>
      <c r="K187" s="256" t="s">
        <v>1</v>
      </c>
      <c r="L187" s="261"/>
      <c r="M187" s="262" t="s">
        <v>1</v>
      </c>
      <c r="N187" s="263" t="s">
        <v>41</v>
      </c>
      <c r="O187" s="72"/>
      <c r="P187" s="201">
        <f>O187*H187</f>
        <v>0</v>
      </c>
      <c r="Q187" s="201">
        <v>0</v>
      </c>
      <c r="R187" s="201">
        <f>Q187*H187</f>
        <v>0</v>
      </c>
      <c r="S187" s="201">
        <v>0</v>
      </c>
      <c r="T187" s="202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03" t="s">
        <v>1128</v>
      </c>
      <c r="AT187" s="203" t="s">
        <v>539</v>
      </c>
      <c r="AU187" s="203" t="s">
        <v>176</v>
      </c>
      <c r="AY187" s="18" t="s">
        <v>175</v>
      </c>
      <c r="BE187" s="204">
        <f>IF(N187="základní",J187,0)</f>
        <v>0</v>
      </c>
      <c r="BF187" s="204">
        <f>IF(N187="snížená",J187,0)</f>
        <v>0</v>
      </c>
      <c r="BG187" s="204">
        <f>IF(N187="zákl. přenesená",J187,0)</f>
        <v>0</v>
      </c>
      <c r="BH187" s="204">
        <f>IF(N187="sníž. přenesená",J187,0)</f>
        <v>0</v>
      </c>
      <c r="BI187" s="204">
        <f>IF(N187="nulová",J187,0)</f>
        <v>0</v>
      </c>
      <c r="BJ187" s="18" t="s">
        <v>83</v>
      </c>
      <c r="BK187" s="204">
        <f>ROUND(I187*H187,2)</f>
        <v>0</v>
      </c>
      <c r="BL187" s="18" t="s">
        <v>1128</v>
      </c>
      <c r="BM187" s="203" t="s">
        <v>3131</v>
      </c>
    </row>
    <row r="188" spans="1:65" s="14" customFormat="1" ht="11.25">
      <c r="B188" s="216"/>
      <c r="C188" s="217"/>
      <c r="D188" s="207" t="s">
        <v>184</v>
      </c>
      <c r="E188" s="218" t="s">
        <v>1</v>
      </c>
      <c r="F188" s="219" t="s">
        <v>176</v>
      </c>
      <c r="G188" s="217"/>
      <c r="H188" s="220">
        <v>3</v>
      </c>
      <c r="I188" s="221"/>
      <c r="J188" s="217"/>
      <c r="K188" s="217"/>
      <c r="L188" s="222"/>
      <c r="M188" s="223"/>
      <c r="N188" s="224"/>
      <c r="O188" s="224"/>
      <c r="P188" s="224"/>
      <c r="Q188" s="224"/>
      <c r="R188" s="224"/>
      <c r="S188" s="224"/>
      <c r="T188" s="225"/>
      <c r="AT188" s="226" t="s">
        <v>184</v>
      </c>
      <c r="AU188" s="226" t="s">
        <v>176</v>
      </c>
      <c r="AV188" s="14" t="s">
        <v>85</v>
      </c>
      <c r="AW188" s="14" t="s">
        <v>34</v>
      </c>
      <c r="AX188" s="14" t="s">
        <v>76</v>
      </c>
      <c r="AY188" s="226" t="s">
        <v>175</v>
      </c>
    </row>
    <row r="189" spans="1:65" s="2" customFormat="1" ht="21.75" customHeight="1">
      <c r="A189" s="35"/>
      <c r="B189" s="36"/>
      <c r="C189" s="192" t="s">
        <v>449</v>
      </c>
      <c r="D189" s="192" t="s">
        <v>178</v>
      </c>
      <c r="E189" s="193" t="s">
        <v>3132</v>
      </c>
      <c r="F189" s="194" t="s">
        <v>3133</v>
      </c>
      <c r="G189" s="195" t="s">
        <v>181</v>
      </c>
      <c r="H189" s="196">
        <v>3</v>
      </c>
      <c r="I189" s="197"/>
      <c r="J189" s="198">
        <f>ROUND(I189*H189,2)</f>
        <v>0</v>
      </c>
      <c r="K189" s="194" t="s">
        <v>224</v>
      </c>
      <c r="L189" s="40"/>
      <c r="M189" s="199" t="s">
        <v>1</v>
      </c>
      <c r="N189" s="200" t="s">
        <v>41</v>
      </c>
      <c r="O189" s="72"/>
      <c r="P189" s="201">
        <f>O189*H189</f>
        <v>0</v>
      </c>
      <c r="Q189" s="201">
        <v>0</v>
      </c>
      <c r="R189" s="201">
        <f>Q189*H189</f>
        <v>0</v>
      </c>
      <c r="S189" s="201">
        <v>0</v>
      </c>
      <c r="T189" s="202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03" t="s">
        <v>309</v>
      </c>
      <c r="AT189" s="203" t="s">
        <v>178</v>
      </c>
      <c r="AU189" s="203" t="s">
        <v>176</v>
      </c>
      <c r="AY189" s="18" t="s">
        <v>175</v>
      </c>
      <c r="BE189" s="204">
        <f>IF(N189="základní",J189,0)</f>
        <v>0</v>
      </c>
      <c r="BF189" s="204">
        <f>IF(N189="snížená",J189,0)</f>
        <v>0</v>
      </c>
      <c r="BG189" s="204">
        <f>IF(N189="zákl. přenesená",J189,0)</f>
        <v>0</v>
      </c>
      <c r="BH189" s="204">
        <f>IF(N189="sníž. přenesená",J189,0)</f>
        <v>0</v>
      </c>
      <c r="BI189" s="204">
        <f>IF(N189="nulová",J189,0)</f>
        <v>0</v>
      </c>
      <c r="BJ189" s="18" t="s">
        <v>83</v>
      </c>
      <c r="BK189" s="204">
        <f>ROUND(I189*H189,2)</f>
        <v>0</v>
      </c>
      <c r="BL189" s="18" t="s">
        <v>309</v>
      </c>
      <c r="BM189" s="203" t="s">
        <v>3134</v>
      </c>
    </row>
    <row r="190" spans="1:65" s="2" customFormat="1" ht="11.25">
      <c r="A190" s="35"/>
      <c r="B190" s="36"/>
      <c r="C190" s="37"/>
      <c r="D190" s="227" t="s">
        <v>193</v>
      </c>
      <c r="E190" s="37"/>
      <c r="F190" s="228" t="s">
        <v>3135</v>
      </c>
      <c r="G190" s="37"/>
      <c r="H190" s="37"/>
      <c r="I190" s="229"/>
      <c r="J190" s="37"/>
      <c r="K190" s="37"/>
      <c r="L190" s="40"/>
      <c r="M190" s="230"/>
      <c r="N190" s="231"/>
      <c r="O190" s="72"/>
      <c r="P190" s="72"/>
      <c r="Q190" s="72"/>
      <c r="R190" s="72"/>
      <c r="S190" s="72"/>
      <c r="T190" s="73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T190" s="18" t="s">
        <v>193</v>
      </c>
      <c r="AU190" s="18" t="s">
        <v>176</v>
      </c>
    </row>
    <row r="191" spans="1:65" s="2" customFormat="1" ht="24.2" customHeight="1">
      <c r="A191" s="35"/>
      <c r="B191" s="36"/>
      <c r="C191" s="254" t="s">
        <v>481</v>
      </c>
      <c r="D191" s="254" t="s">
        <v>539</v>
      </c>
      <c r="E191" s="255" t="s">
        <v>3136</v>
      </c>
      <c r="F191" s="256" t="s">
        <v>3137</v>
      </c>
      <c r="G191" s="257" t="s">
        <v>1527</v>
      </c>
      <c r="H191" s="258">
        <v>1</v>
      </c>
      <c r="I191" s="259"/>
      <c r="J191" s="260">
        <f>ROUND(I191*H191,2)</f>
        <v>0</v>
      </c>
      <c r="K191" s="256" t="s">
        <v>1</v>
      </c>
      <c r="L191" s="261"/>
      <c r="M191" s="262" t="s">
        <v>1</v>
      </c>
      <c r="N191" s="263" t="s">
        <v>41</v>
      </c>
      <c r="O191" s="72"/>
      <c r="P191" s="201">
        <f>O191*H191</f>
        <v>0</v>
      </c>
      <c r="Q191" s="201">
        <v>0</v>
      </c>
      <c r="R191" s="201">
        <f>Q191*H191</f>
        <v>0</v>
      </c>
      <c r="S191" s="201">
        <v>0</v>
      </c>
      <c r="T191" s="202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03" t="s">
        <v>1128</v>
      </c>
      <c r="AT191" s="203" t="s">
        <v>539</v>
      </c>
      <c r="AU191" s="203" t="s">
        <v>176</v>
      </c>
      <c r="AY191" s="18" t="s">
        <v>175</v>
      </c>
      <c r="BE191" s="204">
        <f>IF(N191="základní",J191,0)</f>
        <v>0</v>
      </c>
      <c r="BF191" s="204">
        <f>IF(N191="snížená",J191,0)</f>
        <v>0</v>
      </c>
      <c r="BG191" s="204">
        <f>IF(N191="zákl. přenesená",J191,0)</f>
        <v>0</v>
      </c>
      <c r="BH191" s="204">
        <f>IF(N191="sníž. přenesená",J191,0)</f>
        <v>0</v>
      </c>
      <c r="BI191" s="204">
        <f>IF(N191="nulová",J191,0)</f>
        <v>0</v>
      </c>
      <c r="BJ191" s="18" t="s">
        <v>83</v>
      </c>
      <c r="BK191" s="204">
        <f>ROUND(I191*H191,2)</f>
        <v>0</v>
      </c>
      <c r="BL191" s="18" t="s">
        <v>1128</v>
      </c>
      <c r="BM191" s="203" t="s">
        <v>3138</v>
      </c>
    </row>
    <row r="192" spans="1:65" s="14" customFormat="1" ht="11.25">
      <c r="B192" s="216"/>
      <c r="C192" s="217"/>
      <c r="D192" s="207" t="s">
        <v>184</v>
      </c>
      <c r="E192" s="218" t="s">
        <v>1</v>
      </c>
      <c r="F192" s="219" t="s">
        <v>83</v>
      </c>
      <c r="G192" s="217"/>
      <c r="H192" s="220">
        <v>1</v>
      </c>
      <c r="I192" s="221"/>
      <c r="J192" s="217"/>
      <c r="K192" s="217"/>
      <c r="L192" s="222"/>
      <c r="M192" s="223"/>
      <c r="N192" s="224"/>
      <c r="O192" s="224"/>
      <c r="P192" s="224"/>
      <c r="Q192" s="224"/>
      <c r="R192" s="224"/>
      <c r="S192" s="224"/>
      <c r="T192" s="225"/>
      <c r="AT192" s="226" t="s">
        <v>184</v>
      </c>
      <c r="AU192" s="226" t="s">
        <v>176</v>
      </c>
      <c r="AV192" s="14" t="s">
        <v>85</v>
      </c>
      <c r="AW192" s="14" t="s">
        <v>34</v>
      </c>
      <c r="AX192" s="14" t="s">
        <v>83</v>
      </c>
      <c r="AY192" s="226" t="s">
        <v>175</v>
      </c>
    </row>
    <row r="193" spans="1:65" s="2" customFormat="1" ht="37.9" customHeight="1">
      <c r="A193" s="35"/>
      <c r="B193" s="36"/>
      <c r="C193" s="192" t="s">
        <v>491</v>
      </c>
      <c r="D193" s="192" t="s">
        <v>178</v>
      </c>
      <c r="E193" s="193" t="s">
        <v>3139</v>
      </c>
      <c r="F193" s="194" t="s">
        <v>3140</v>
      </c>
      <c r="G193" s="195" t="s">
        <v>181</v>
      </c>
      <c r="H193" s="196">
        <v>1</v>
      </c>
      <c r="I193" s="197"/>
      <c r="J193" s="198">
        <f>ROUND(I193*H193,2)</f>
        <v>0</v>
      </c>
      <c r="K193" s="194" t="s">
        <v>224</v>
      </c>
      <c r="L193" s="40"/>
      <c r="M193" s="199" t="s">
        <v>1</v>
      </c>
      <c r="N193" s="200" t="s">
        <v>41</v>
      </c>
      <c r="O193" s="72"/>
      <c r="P193" s="201">
        <f>O193*H193</f>
        <v>0</v>
      </c>
      <c r="Q193" s="201">
        <v>0</v>
      </c>
      <c r="R193" s="201">
        <f>Q193*H193</f>
        <v>0</v>
      </c>
      <c r="S193" s="201">
        <v>0</v>
      </c>
      <c r="T193" s="202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03" t="s">
        <v>309</v>
      </c>
      <c r="AT193" s="203" t="s">
        <v>178</v>
      </c>
      <c r="AU193" s="203" t="s">
        <v>176</v>
      </c>
      <c r="AY193" s="18" t="s">
        <v>175</v>
      </c>
      <c r="BE193" s="204">
        <f>IF(N193="základní",J193,0)</f>
        <v>0</v>
      </c>
      <c r="BF193" s="204">
        <f>IF(N193="snížená",J193,0)</f>
        <v>0</v>
      </c>
      <c r="BG193" s="204">
        <f>IF(N193="zákl. přenesená",J193,0)</f>
        <v>0</v>
      </c>
      <c r="BH193" s="204">
        <f>IF(N193="sníž. přenesená",J193,0)</f>
        <v>0</v>
      </c>
      <c r="BI193" s="204">
        <f>IF(N193="nulová",J193,0)</f>
        <v>0</v>
      </c>
      <c r="BJ193" s="18" t="s">
        <v>83</v>
      </c>
      <c r="BK193" s="204">
        <f>ROUND(I193*H193,2)</f>
        <v>0</v>
      </c>
      <c r="BL193" s="18" t="s">
        <v>309</v>
      </c>
      <c r="BM193" s="203" t="s">
        <v>3141</v>
      </c>
    </row>
    <row r="194" spans="1:65" s="2" customFormat="1" ht="11.25">
      <c r="A194" s="35"/>
      <c r="B194" s="36"/>
      <c r="C194" s="37"/>
      <c r="D194" s="227" t="s">
        <v>193</v>
      </c>
      <c r="E194" s="37"/>
      <c r="F194" s="228" t="s">
        <v>3142</v>
      </c>
      <c r="G194" s="37"/>
      <c r="H194" s="37"/>
      <c r="I194" s="229"/>
      <c r="J194" s="37"/>
      <c r="K194" s="37"/>
      <c r="L194" s="40"/>
      <c r="M194" s="230"/>
      <c r="N194" s="231"/>
      <c r="O194" s="72"/>
      <c r="P194" s="72"/>
      <c r="Q194" s="72"/>
      <c r="R194" s="72"/>
      <c r="S194" s="72"/>
      <c r="T194" s="73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T194" s="18" t="s">
        <v>193</v>
      </c>
      <c r="AU194" s="18" t="s">
        <v>176</v>
      </c>
    </row>
    <row r="195" spans="1:65" s="2" customFormat="1" ht="24.2" customHeight="1">
      <c r="A195" s="35"/>
      <c r="B195" s="36"/>
      <c r="C195" s="254" t="s">
        <v>500</v>
      </c>
      <c r="D195" s="254" t="s">
        <v>539</v>
      </c>
      <c r="E195" s="255" t="s">
        <v>3143</v>
      </c>
      <c r="F195" s="256" t="s">
        <v>3144</v>
      </c>
      <c r="G195" s="257" t="s">
        <v>1527</v>
      </c>
      <c r="H195" s="258">
        <v>2</v>
      </c>
      <c r="I195" s="259"/>
      <c r="J195" s="260">
        <f>ROUND(I195*H195,2)</f>
        <v>0</v>
      </c>
      <c r="K195" s="256" t="s">
        <v>1</v>
      </c>
      <c r="L195" s="261"/>
      <c r="M195" s="262" t="s">
        <v>1</v>
      </c>
      <c r="N195" s="263" t="s">
        <v>41</v>
      </c>
      <c r="O195" s="72"/>
      <c r="P195" s="201">
        <f>O195*H195</f>
        <v>0</v>
      </c>
      <c r="Q195" s="201">
        <v>0</v>
      </c>
      <c r="R195" s="201">
        <f>Q195*H195</f>
        <v>0</v>
      </c>
      <c r="S195" s="201">
        <v>0</v>
      </c>
      <c r="T195" s="202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03" t="s">
        <v>1128</v>
      </c>
      <c r="AT195" s="203" t="s">
        <v>539</v>
      </c>
      <c r="AU195" s="203" t="s">
        <v>176</v>
      </c>
      <c r="AY195" s="18" t="s">
        <v>175</v>
      </c>
      <c r="BE195" s="204">
        <f>IF(N195="základní",J195,0)</f>
        <v>0</v>
      </c>
      <c r="BF195" s="204">
        <f>IF(N195="snížená",J195,0)</f>
        <v>0</v>
      </c>
      <c r="BG195" s="204">
        <f>IF(N195="zákl. přenesená",J195,0)</f>
        <v>0</v>
      </c>
      <c r="BH195" s="204">
        <f>IF(N195="sníž. přenesená",J195,0)</f>
        <v>0</v>
      </c>
      <c r="BI195" s="204">
        <f>IF(N195="nulová",J195,0)</f>
        <v>0</v>
      </c>
      <c r="BJ195" s="18" t="s">
        <v>83</v>
      </c>
      <c r="BK195" s="204">
        <f>ROUND(I195*H195,2)</f>
        <v>0</v>
      </c>
      <c r="BL195" s="18" t="s">
        <v>1128</v>
      </c>
      <c r="BM195" s="203" t="s">
        <v>3145</v>
      </c>
    </row>
    <row r="196" spans="1:65" s="14" customFormat="1" ht="11.25">
      <c r="B196" s="216"/>
      <c r="C196" s="217"/>
      <c r="D196" s="207" t="s">
        <v>184</v>
      </c>
      <c r="E196" s="218" t="s">
        <v>1</v>
      </c>
      <c r="F196" s="219" t="s">
        <v>85</v>
      </c>
      <c r="G196" s="217"/>
      <c r="H196" s="220">
        <v>2</v>
      </c>
      <c r="I196" s="221"/>
      <c r="J196" s="217"/>
      <c r="K196" s="217"/>
      <c r="L196" s="222"/>
      <c r="M196" s="223"/>
      <c r="N196" s="224"/>
      <c r="O196" s="224"/>
      <c r="P196" s="224"/>
      <c r="Q196" s="224"/>
      <c r="R196" s="224"/>
      <c r="S196" s="224"/>
      <c r="T196" s="225"/>
      <c r="AT196" s="226" t="s">
        <v>184</v>
      </c>
      <c r="AU196" s="226" t="s">
        <v>176</v>
      </c>
      <c r="AV196" s="14" t="s">
        <v>85</v>
      </c>
      <c r="AW196" s="14" t="s">
        <v>34</v>
      </c>
      <c r="AX196" s="14" t="s">
        <v>83</v>
      </c>
      <c r="AY196" s="226" t="s">
        <v>175</v>
      </c>
    </row>
    <row r="197" spans="1:65" s="2" customFormat="1" ht="24.2" customHeight="1">
      <c r="A197" s="35"/>
      <c r="B197" s="36"/>
      <c r="C197" s="192" t="s">
        <v>508</v>
      </c>
      <c r="D197" s="192" t="s">
        <v>178</v>
      </c>
      <c r="E197" s="193" t="s">
        <v>3126</v>
      </c>
      <c r="F197" s="194" t="s">
        <v>3127</v>
      </c>
      <c r="G197" s="195" t="s">
        <v>181</v>
      </c>
      <c r="H197" s="196">
        <v>2</v>
      </c>
      <c r="I197" s="197"/>
      <c r="J197" s="198">
        <f>ROUND(I197*H197,2)</f>
        <v>0</v>
      </c>
      <c r="K197" s="194" t="s">
        <v>1</v>
      </c>
      <c r="L197" s="40"/>
      <c r="M197" s="199" t="s">
        <v>1</v>
      </c>
      <c r="N197" s="200" t="s">
        <v>41</v>
      </c>
      <c r="O197" s="72"/>
      <c r="P197" s="201">
        <f>O197*H197</f>
        <v>0</v>
      </c>
      <c r="Q197" s="201">
        <v>0</v>
      </c>
      <c r="R197" s="201">
        <f>Q197*H197</f>
        <v>0</v>
      </c>
      <c r="S197" s="201">
        <v>0</v>
      </c>
      <c r="T197" s="202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03" t="s">
        <v>309</v>
      </c>
      <c r="AT197" s="203" t="s">
        <v>178</v>
      </c>
      <c r="AU197" s="203" t="s">
        <v>176</v>
      </c>
      <c r="AY197" s="18" t="s">
        <v>175</v>
      </c>
      <c r="BE197" s="204">
        <f>IF(N197="základní",J197,0)</f>
        <v>0</v>
      </c>
      <c r="BF197" s="204">
        <f>IF(N197="snížená",J197,0)</f>
        <v>0</v>
      </c>
      <c r="BG197" s="204">
        <f>IF(N197="zákl. přenesená",J197,0)</f>
        <v>0</v>
      </c>
      <c r="BH197" s="204">
        <f>IF(N197="sníž. přenesená",J197,0)</f>
        <v>0</v>
      </c>
      <c r="BI197" s="204">
        <f>IF(N197="nulová",J197,0)</f>
        <v>0</v>
      </c>
      <c r="BJ197" s="18" t="s">
        <v>83</v>
      </c>
      <c r="BK197" s="204">
        <f>ROUND(I197*H197,2)</f>
        <v>0</v>
      </c>
      <c r="BL197" s="18" t="s">
        <v>309</v>
      </c>
      <c r="BM197" s="203" t="s">
        <v>3146</v>
      </c>
    </row>
    <row r="198" spans="1:65" s="2" customFormat="1" ht="37.9" customHeight="1">
      <c r="A198" s="35"/>
      <c r="B198" s="36"/>
      <c r="C198" s="254" t="s">
        <v>527</v>
      </c>
      <c r="D198" s="254" t="s">
        <v>539</v>
      </c>
      <c r="E198" s="255" t="s">
        <v>3147</v>
      </c>
      <c r="F198" s="256" t="s">
        <v>3148</v>
      </c>
      <c r="G198" s="257" t="s">
        <v>1527</v>
      </c>
      <c r="H198" s="258">
        <v>6</v>
      </c>
      <c r="I198" s="259"/>
      <c r="J198" s="260">
        <f>ROUND(I198*H198,2)</f>
        <v>0</v>
      </c>
      <c r="K198" s="256" t="s">
        <v>1</v>
      </c>
      <c r="L198" s="261"/>
      <c r="M198" s="262" t="s">
        <v>1</v>
      </c>
      <c r="N198" s="263" t="s">
        <v>41</v>
      </c>
      <c r="O198" s="72"/>
      <c r="P198" s="201">
        <f>O198*H198</f>
        <v>0</v>
      </c>
      <c r="Q198" s="201">
        <v>0</v>
      </c>
      <c r="R198" s="201">
        <f>Q198*H198</f>
        <v>0</v>
      </c>
      <c r="S198" s="201">
        <v>0</v>
      </c>
      <c r="T198" s="202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03" t="s">
        <v>1128</v>
      </c>
      <c r="AT198" s="203" t="s">
        <v>539</v>
      </c>
      <c r="AU198" s="203" t="s">
        <v>176</v>
      </c>
      <c r="AY198" s="18" t="s">
        <v>175</v>
      </c>
      <c r="BE198" s="204">
        <f>IF(N198="základní",J198,0)</f>
        <v>0</v>
      </c>
      <c r="BF198" s="204">
        <f>IF(N198="snížená",J198,0)</f>
        <v>0</v>
      </c>
      <c r="BG198" s="204">
        <f>IF(N198="zákl. přenesená",J198,0)</f>
        <v>0</v>
      </c>
      <c r="BH198" s="204">
        <f>IF(N198="sníž. přenesená",J198,0)</f>
        <v>0</v>
      </c>
      <c r="BI198" s="204">
        <f>IF(N198="nulová",J198,0)</f>
        <v>0</v>
      </c>
      <c r="BJ198" s="18" t="s">
        <v>83</v>
      </c>
      <c r="BK198" s="204">
        <f>ROUND(I198*H198,2)</f>
        <v>0</v>
      </c>
      <c r="BL198" s="18" t="s">
        <v>1128</v>
      </c>
      <c r="BM198" s="203" t="s">
        <v>3149</v>
      </c>
    </row>
    <row r="199" spans="1:65" s="14" customFormat="1" ht="11.25">
      <c r="B199" s="216"/>
      <c r="C199" s="217"/>
      <c r="D199" s="207" t="s">
        <v>184</v>
      </c>
      <c r="E199" s="218" t="s">
        <v>1</v>
      </c>
      <c r="F199" s="219" t="s">
        <v>221</v>
      </c>
      <c r="G199" s="217"/>
      <c r="H199" s="220">
        <v>6</v>
      </c>
      <c r="I199" s="221"/>
      <c r="J199" s="217"/>
      <c r="K199" s="217"/>
      <c r="L199" s="222"/>
      <c r="M199" s="223"/>
      <c r="N199" s="224"/>
      <c r="O199" s="224"/>
      <c r="P199" s="224"/>
      <c r="Q199" s="224"/>
      <c r="R199" s="224"/>
      <c r="S199" s="224"/>
      <c r="T199" s="225"/>
      <c r="AT199" s="226" t="s">
        <v>184</v>
      </c>
      <c r="AU199" s="226" t="s">
        <v>176</v>
      </c>
      <c r="AV199" s="14" t="s">
        <v>85</v>
      </c>
      <c r="AW199" s="14" t="s">
        <v>34</v>
      </c>
      <c r="AX199" s="14" t="s">
        <v>83</v>
      </c>
      <c r="AY199" s="226" t="s">
        <v>175</v>
      </c>
    </row>
    <row r="200" spans="1:65" s="2" customFormat="1" ht="21.75" customHeight="1">
      <c r="A200" s="35"/>
      <c r="B200" s="36"/>
      <c r="C200" s="192" t="s">
        <v>532</v>
      </c>
      <c r="D200" s="192" t="s">
        <v>178</v>
      </c>
      <c r="E200" s="193" t="s">
        <v>3150</v>
      </c>
      <c r="F200" s="194" t="s">
        <v>3133</v>
      </c>
      <c r="G200" s="195" t="s">
        <v>181</v>
      </c>
      <c r="H200" s="196">
        <v>6</v>
      </c>
      <c r="I200" s="197"/>
      <c r="J200" s="198">
        <f>ROUND(I200*H200,2)</f>
        <v>0</v>
      </c>
      <c r="K200" s="194" t="s">
        <v>224</v>
      </c>
      <c r="L200" s="40"/>
      <c r="M200" s="199" t="s">
        <v>1</v>
      </c>
      <c r="N200" s="200" t="s">
        <v>41</v>
      </c>
      <c r="O200" s="72"/>
      <c r="P200" s="201">
        <f>O200*H200</f>
        <v>0</v>
      </c>
      <c r="Q200" s="201">
        <v>0</v>
      </c>
      <c r="R200" s="201">
        <f>Q200*H200</f>
        <v>0</v>
      </c>
      <c r="S200" s="201">
        <v>0</v>
      </c>
      <c r="T200" s="202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03" t="s">
        <v>309</v>
      </c>
      <c r="AT200" s="203" t="s">
        <v>178</v>
      </c>
      <c r="AU200" s="203" t="s">
        <v>176</v>
      </c>
      <c r="AY200" s="18" t="s">
        <v>175</v>
      </c>
      <c r="BE200" s="204">
        <f>IF(N200="základní",J200,0)</f>
        <v>0</v>
      </c>
      <c r="BF200" s="204">
        <f>IF(N200="snížená",J200,0)</f>
        <v>0</v>
      </c>
      <c r="BG200" s="204">
        <f>IF(N200="zákl. přenesená",J200,0)</f>
        <v>0</v>
      </c>
      <c r="BH200" s="204">
        <f>IF(N200="sníž. přenesená",J200,0)</f>
        <v>0</v>
      </c>
      <c r="BI200" s="204">
        <f>IF(N200="nulová",J200,0)</f>
        <v>0</v>
      </c>
      <c r="BJ200" s="18" t="s">
        <v>83</v>
      </c>
      <c r="BK200" s="204">
        <f>ROUND(I200*H200,2)</f>
        <v>0</v>
      </c>
      <c r="BL200" s="18" t="s">
        <v>309</v>
      </c>
      <c r="BM200" s="203" t="s">
        <v>3151</v>
      </c>
    </row>
    <row r="201" spans="1:65" s="2" customFormat="1" ht="11.25">
      <c r="A201" s="35"/>
      <c r="B201" s="36"/>
      <c r="C201" s="37"/>
      <c r="D201" s="227" t="s">
        <v>193</v>
      </c>
      <c r="E201" s="37"/>
      <c r="F201" s="228" t="s">
        <v>3152</v>
      </c>
      <c r="G201" s="37"/>
      <c r="H201" s="37"/>
      <c r="I201" s="229"/>
      <c r="J201" s="37"/>
      <c r="K201" s="37"/>
      <c r="L201" s="40"/>
      <c r="M201" s="230"/>
      <c r="N201" s="231"/>
      <c r="O201" s="72"/>
      <c r="P201" s="72"/>
      <c r="Q201" s="72"/>
      <c r="R201" s="72"/>
      <c r="S201" s="72"/>
      <c r="T201" s="73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T201" s="18" t="s">
        <v>193</v>
      </c>
      <c r="AU201" s="18" t="s">
        <v>176</v>
      </c>
    </row>
    <row r="202" spans="1:65" s="2" customFormat="1" ht="24.2" customHeight="1">
      <c r="A202" s="35"/>
      <c r="B202" s="36"/>
      <c r="C202" s="254" t="s">
        <v>538</v>
      </c>
      <c r="D202" s="254" t="s">
        <v>539</v>
      </c>
      <c r="E202" s="255" t="s">
        <v>3153</v>
      </c>
      <c r="F202" s="256" t="s">
        <v>3154</v>
      </c>
      <c r="G202" s="257" t="s">
        <v>1527</v>
      </c>
      <c r="H202" s="258">
        <v>10</v>
      </c>
      <c r="I202" s="259"/>
      <c r="J202" s="260">
        <f>ROUND(I202*H202,2)</f>
        <v>0</v>
      </c>
      <c r="K202" s="256" t="s">
        <v>1</v>
      </c>
      <c r="L202" s="261"/>
      <c r="M202" s="262" t="s">
        <v>1</v>
      </c>
      <c r="N202" s="263" t="s">
        <v>41</v>
      </c>
      <c r="O202" s="72"/>
      <c r="P202" s="201">
        <f>O202*H202</f>
        <v>0</v>
      </c>
      <c r="Q202" s="201">
        <v>0</v>
      </c>
      <c r="R202" s="201">
        <f>Q202*H202</f>
        <v>0</v>
      </c>
      <c r="S202" s="201">
        <v>0</v>
      </c>
      <c r="T202" s="202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03" t="s">
        <v>1128</v>
      </c>
      <c r="AT202" s="203" t="s">
        <v>539</v>
      </c>
      <c r="AU202" s="203" t="s">
        <v>176</v>
      </c>
      <c r="AY202" s="18" t="s">
        <v>175</v>
      </c>
      <c r="BE202" s="204">
        <f>IF(N202="základní",J202,0)</f>
        <v>0</v>
      </c>
      <c r="BF202" s="204">
        <f>IF(N202="snížená",J202,0)</f>
        <v>0</v>
      </c>
      <c r="BG202" s="204">
        <f>IF(N202="zákl. přenesená",J202,0)</f>
        <v>0</v>
      </c>
      <c r="BH202" s="204">
        <f>IF(N202="sníž. přenesená",J202,0)</f>
        <v>0</v>
      </c>
      <c r="BI202" s="204">
        <f>IF(N202="nulová",J202,0)</f>
        <v>0</v>
      </c>
      <c r="BJ202" s="18" t="s">
        <v>83</v>
      </c>
      <c r="BK202" s="204">
        <f>ROUND(I202*H202,2)</f>
        <v>0</v>
      </c>
      <c r="BL202" s="18" t="s">
        <v>1128</v>
      </c>
      <c r="BM202" s="203" t="s">
        <v>3155</v>
      </c>
    </row>
    <row r="203" spans="1:65" s="14" customFormat="1" ht="11.25">
      <c r="B203" s="216"/>
      <c r="C203" s="217"/>
      <c r="D203" s="207" t="s">
        <v>184</v>
      </c>
      <c r="E203" s="218" t="s">
        <v>1</v>
      </c>
      <c r="F203" s="219" t="s">
        <v>258</v>
      </c>
      <c r="G203" s="217"/>
      <c r="H203" s="220">
        <v>10</v>
      </c>
      <c r="I203" s="221"/>
      <c r="J203" s="217"/>
      <c r="K203" s="217"/>
      <c r="L203" s="222"/>
      <c r="M203" s="223"/>
      <c r="N203" s="224"/>
      <c r="O203" s="224"/>
      <c r="P203" s="224"/>
      <c r="Q203" s="224"/>
      <c r="R203" s="224"/>
      <c r="S203" s="224"/>
      <c r="T203" s="225"/>
      <c r="AT203" s="226" t="s">
        <v>184</v>
      </c>
      <c r="AU203" s="226" t="s">
        <v>176</v>
      </c>
      <c r="AV203" s="14" t="s">
        <v>85</v>
      </c>
      <c r="AW203" s="14" t="s">
        <v>34</v>
      </c>
      <c r="AX203" s="14" t="s">
        <v>83</v>
      </c>
      <c r="AY203" s="226" t="s">
        <v>175</v>
      </c>
    </row>
    <row r="204" spans="1:65" s="2" customFormat="1" ht="24.2" customHeight="1">
      <c r="A204" s="35"/>
      <c r="B204" s="36"/>
      <c r="C204" s="254" t="s">
        <v>545</v>
      </c>
      <c r="D204" s="254" t="s">
        <v>539</v>
      </c>
      <c r="E204" s="255" t="s">
        <v>3156</v>
      </c>
      <c r="F204" s="256" t="s">
        <v>3157</v>
      </c>
      <c r="G204" s="257" t="s">
        <v>1527</v>
      </c>
      <c r="H204" s="258">
        <v>4</v>
      </c>
      <c r="I204" s="259"/>
      <c r="J204" s="260">
        <f>ROUND(I204*H204,2)</f>
        <v>0</v>
      </c>
      <c r="K204" s="256" t="s">
        <v>1</v>
      </c>
      <c r="L204" s="261"/>
      <c r="M204" s="262" t="s">
        <v>1</v>
      </c>
      <c r="N204" s="263" t="s">
        <v>41</v>
      </c>
      <c r="O204" s="72"/>
      <c r="P204" s="201">
        <f>O204*H204</f>
        <v>0</v>
      </c>
      <c r="Q204" s="201">
        <v>0</v>
      </c>
      <c r="R204" s="201">
        <f>Q204*H204</f>
        <v>0</v>
      </c>
      <c r="S204" s="201">
        <v>0</v>
      </c>
      <c r="T204" s="202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03" t="s">
        <v>1128</v>
      </c>
      <c r="AT204" s="203" t="s">
        <v>539</v>
      </c>
      <c r="AU204" s="203" t="s">
        <v>176</v>
      </c>
      <c r="AY204" s="18" t="s">
        <v>175</v>
      </c>
      <c r="BE204" s="204">
        <f>IF(N204="základní",J204,0)</f>
        <v>0</v>
      </c>
      <c r="BF204" s="204">
        <f>IF(N204="snížená",J204,0)</f>
        <v>0</v>
      </c>
      <c r="BG204" s="204">
        <f>IF(N204="zákl. přenesená",J204,0)</f>
        <v>0</v>
      </c>
      <c r="BH204" s="204">
        <f>IF(N204="sníž. přenesená",J204,0)</f>
        <v>0</v>
      </c>
      <c r="BI204" s="204">
        <f>IF(N204="nulová",J204,0)</f>
        <v>0</v>
      </c>
      <c r="BJ204" s="18" t="s">
        <v>83</v>
      </c>
      <c r="BK204" s="204">
        <f>ROUND(I204*H204,2)</f>
        <v>0</v>
      </c>
      <c r="BL204" s="18" t="s">
        <v>1128</v>
      </c>
      <c r="BM204" s="203" t="s">
        <v>3158</v>
      </c>
    </row>
    <row r="205" spans="1:65" s="2" customFormat="1" ht="24.2" customHeight="1">
      <c r="A205" s="35"/>
      <c r="B205" s="36"/>
      <c r="C205" s="254" t="s">
        <v>550</v>
      </c>
      <c r="D205" s="254" t="s">
        <v>539</v>
      </c>
      <c r="E205" s="255" t="s">
        <v>3159</v>
      </c>
      <c r="F205" s="256" t="s">
        <v>3160</v>
      </c>
      <c r="G205" s="257" t="s">
        <v>1527</v>
      </c>
      <c r="H205" s="258">
        <v>4</v>
      </c>
      <c r="I205" s="259"/>
      <c r="J205" s="260">
        <f>ROUND(I205*H205,2)</f>
        <v>0</v>
      </c>
      <c r="K205" s="256" t="s">
        <v>1</v>
      </c>
      <c r="L205" s="261"/>
      <c r="M205" s="262" t="s">
        <v>1</v>
      </c>
      <c r="N205" s="263" t="s">
        <v>41</v>
      </c>
      <c r="O205" s="72"/>
      <c r="P205" s="201">
        <f>O205*H205</f>
        <v>0</v>
      </c>
      <c r="Q205" s="201">
        <v>0</v>
      </c>
      <c r="R205" s="201">
        <f>Q205*H205</f>
        <v>0</v>
      </c>
      <c r="S205" s="201">
        <v>0</v>
      </c>
      <c r="T205" s="202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03" t="s">
        <v>1128</v>
      </c>
      <c r="AT205" s="203" t="s">
        <v>539</v>
      </c>
      <c r="AU205" s="203" t="s">
        <v>176</v>
      </c>
      <c r="AY205" s="18" t="s">
        <v>175</v>
      </c>
      <c r="BE205" s="204">
        <f>IF(N205="základní",J205,0)</f>
        <v>0</v>
      </c>
      <c r="BF205" s="204">
        <f>IF(N205="snížená",J205,0)</f>
        <v>0</v>
      </c>
      <c r="BG205" s="204">
        <f>IF(N205="zákl. přenesená",J205,0)</f>
        <v>0</v>
      </c>
      <c r="BH205" s="204">
        <f>IF(N205="sníž. přenesená",J205,0)</f>
        <v>0</v>
      </c>
      <c r="BI205" s="204">
        <f>IF(N205="nulová",J205,0)</f>
        <v>0</v>
      </c>
      <c r="BJ205" s="18" t="s">
        <v>83</v>
      </c>
      <c r="BK205" s="204">
        <f>ROUND(I205*H205,2)</f>
        <v>0</v>
      </c>
      <c r="BL205" s="18" t="s">
        <v>1128</v>
      </c>
      <c r="BM205" s="203" t="s">
        <v>3161</v>
      </c>
    </row>
    <row r="206" spans="1:65" s="14" customFormat="1" ht="11.25">
      <c r="B206" s="216"/>
      <c r="C206" s="217"/>
      <c r="D206" s="207" t="s">
        <v>184</v>
      </c>
      <c r="E206" s="218" t="s">
        <v>1</v>
      </c>
      <c r="F206" s="219" t="s">
        <v>182</v>
      </c>
      <c r="G206" s="217"/>
      <c r="H206" s="220">
        <v>4</v>
      </c>
      <c r="I206" s="221"/>
      <c r="J206" s="217"/>
      <c r="K206" s="217"/>
      <c r="L206" s="222"/>
      <c r="M206" s="223"/>
      <c r="N206" s="224"/>
      <c r="O206" s="224"/>
      <c r="P206" s="224"/>
      <c r="Q206" s="224"/>
      <c r="R206" s="224"/>
      <c r="S206" s="224"/>
      <c r="T206" s="225"/>
      <c r="AT206" s="226" t="s">
        <v>184</v>
      </c>
      <c r="AU206" s="226" t="s">
        <v>176</v>
      </c>
      <c r="AV206" s="14" t="s">
        <v>85</v>
      </c>
      <c r="AW206" s="14" t="s">
        <v>34</v>
      </c>
      <c r="AX206" s="14" t="s">
        <v>83</v>
      </c>
      <c r="AY206" s="226" t="s">
        <v>175</v>
      </c>
    </row>
    <row r="207" spans="1:65" s="2" customFormat="1" ht="24.2" customHeight="1">
      <c r="A207" s="35"/>
      <c r="B207" s="36"/>
      <c r="C207" s="192" t="s">
        <v>556</v>
      </c>
      <c r="D207" s="192" t="s">
        <v>178</v>
      </c>
      <c r="E207" s="193" t="s">
        <v>3162</v>
      </c>
      <c r="F207" s="194" t="s">
        <v>3163</v>
      </c>
      <c r="G207" s="195" t="s">
        <v>181</v>
      </c>
      <c r="H207" s="196">
        <v>10</v>
      </c>
      <c r="I207" s="197"/>
      <c r="J207" s="198">
        <f>ROUND(I207*H207,2)</f>
        <v>0</v>
      </c>
      <c r="K207" s="194" t="s">
        <v>224</v>
      </c>
      <c r="L207" s="40"/>
      <c r="M207" s="199" t="s">
        <v>1</v>
      </c>
      <c r="N207" s="200" t="s">
        <v>41</v>
      </c>
      <c r="O207" s="72"/>
      <c r="P207" s="201">
        <f>O207*H207</f>
        <v>0</v>
      </c>
      <c r="Q207" s="201">
        <v>0</v>
      </c>
      <c r="R207" s="201">
        <f>Q207*H207</f>
        <v>0</v>
      </c>
      <c r="S207" s="201">
        <v>0</v>
      </c>
      <c r="T207" s="202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03" t="s">
        <v>309</v>
      </c>
      <c r="AT207" s="203" t="s">
        <v>178</v>
      </c>
      <c r="AU207" s="203" t="s">
        <v>176</v>
      </c>
      <c r="AY207" s="18" t="s">
        <v>175</v>
      </c>
      <c r="BE207" s="204">
        <f>IF(N207="základní",J207,0)</f>
        <v>0</v>
      </c>
      <c r="BF207" s="204">
        <f>IF(N207="snížená",J207,0)</f>
        <v>0</v>
      </c>
      <c r="BG207" s="204">
        <f>IF(N207="zákl. přenesená",J207,0)</f>
        <v>0</v>
      </c>
      <c r="BH207" s="204">
        <f>IF(N207="sníž. přenesená",J207,0)</f>
        <v>0</v>
      </c>
      <c r="BI207" s="204">
        <f>IF(N207="nulová",J207,0)</f>
        <v>0</v>
      </c>
      <c r="BJ207" s="18" t="s">
        <v>83</v>
      </c>
      <c r="BK207" s="204">
        <f>ROUND(I207*H207,2)</f>
        <v>0</v>
      </c>
      <c r="BL207" s="18" t="s">
        <v>309</v>
      </c>
      <c r="BM207" s="203" t="s">
        <v>3164</v>
      </c>
    </row>
    <row r="208" spans="1:65" s="2" customFormat="1" ht="11.25">
      <c r="A208" s="35"/>
      <c r="B208" s="36"/>
      <c r="C208" s="37"/>
      <c r="D208" s="227" t="s">
        <v>193</v>
      </c>
      <c r="E208" s="37"/>
      <c r="F208" s="228" t="s">
        <v>3165</v>
      </c>
      <c r="G208" s="37"/>
      <c r="H208" s="37"/>
      <c r="I208" s="229"/>
      <c r="J208" s="37"/>
      <c r="K208" s="37"/>
      <c r="L208" s="40"/>
      <c r="M208" s="230"/>
      <c r="N208" s="231"/>
      <c r="O208" s="72"/>
      <c r="P208" s="72"/>
      <c r="Q208" s="72"/>
      <c r="R208" s="72"/>
      <c r="S208" s="72"/>
      <c r="T208" s="73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T208" s="18" t="s">
        <v>193</v>
      </c>
      <c r="AU208" s="18" t="s">
        <v>176</v>
      </c>
    </row>
    <row r="209" spans="1:65" s="2" customFormat="1" ht="16.5" customHeight="1">
      <c r="A209" s="35"/>
      <c r="B209" s="36"/>
      <c r="C209" s="254" t="s">
        <v>564</v>
      </c>
      <c r="D209" s="254" t="s">
        <v>539</v>
      </c>
      <c r="E209" s="255" t="s">
        <v>3166</v>
      </c>
      <c r="F209" s="256" t="s">
        <v>3167</v>
      </c>
      <c r="G209" s="257" t="s">
        <v>1527</v>
      </c>
      <c r="H209" s="258">
        <v>21</v>
      </c>
      <c r="I209" s="259"/>
      <c r="J209" s="260">
        <f>ROUND(I209*H209,2)</f>
        <v>0</v>
      </c>
      <c r="K209" s="256" t="s">
        <v>1</v>
      </c>
      <c r="L209" s="261"/>
      <c r="M209" s="262" t="s">
        <v>1</v>
      </c>
      <c r="N209" s="263" t="s">
        <v>41</v>
      </c>
      <c r="O209" s="72"/>
      <c r="P209" s="201">
        <f>O209*H209</f>
        <v>0</v>
      </c>
      <c r="Q209" s="201">
        <v>0</v>
      </c>
      <c r="R209" s="201">
        <f>Q209*H209</f>
        <v>0</v>
      </c>
      <c r="S209" s="201">
        <v>0</v>
      </c>
      <c r="T209" s="202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03" t="s">
        <v>1128</v>
      </c>
      <c r="AT209" s="203" t="s">
        <v>539</v>
      </c>
      <c r="AU209" s="203" t="s">
        <v>176</v>
      </c>
      <c r="AY209" s="18" t="s">
        <v>175</v>
      </c>
      <c r="BE209" s="204">
        <f>IF(N209="základní",J209,0)</f>
        <v>0</v>
      </c>
      <c r="BF209" s="204">
        <f>IF(N209="snížená",J209,0)</f>
        <v>0</v>
      </c>
      <c r="BG209" s="204">
        <f>IF(N209="zákl. přenesená",J209,0)</f>
        <v>0</v>
      </c>
      <c r="BH209" s="204">
        <f>IF(N209="sníž. přenesená",J209,0)</f>
        <v>0</v>
      </c>
      <c r="BI209" s="204">
        <f>IF(N209="nulová",J209,0)</f>
        <v>0</v>
      </c>
      <c r="BJ209" s="18" t="s">
        <v>83</v>
      </c>
      <c r="BK209" s="204">
        <f>ROUND(I209*H209,2)</f>
        <v>0</v>
      </c>
      <c r="BL209" s="18" t="s">
        <v>1128</v>
      </c>
      <c r="BM209" s="203" t="s">
        <v>3168</v>
      </c>
    </row>
    <row r="210" spans="1:65" s="14" customFormat="1" ht="11.25">
      <c r="B210" s="216"/>
      <c r="C210" s="217"/>
      <c r="D210" s="207" t="s">
        <v>184</v>
      </c>
      <c r="E210" s="218" t="s">
        <v>1</v>
      </c>
      <c r="F210" s="219" t="s">
        <v>7</v>
      </c>
      <c r="G210" s="217"/>
      <c r="H210" s="220">
        <v>21</v>
      </c>
      <c r="I210" s="221"/>
      <c r="J210" s="217"/>
      <c r="K210" s="217"/>
      <c r="L210" s="222"/>
      <c r="M210" s="223"/>
      <c r="N210" s="224"/>
      <c r="O210" s="224"/>
      <c r="P210" s="224"/>
      <c r="Q210" s="224"/>
      <c r="R210" s="224"/>
      <c r="S210" s="224"/>
      <c r="T210" s="225"/>
      <c r="AT210" s="226" t="s">
        <v>184</v>
      </c>
      <c r="AU210" s="226" t="s">
        <v>176</v>
      </c>
      <c r="AV210" s="14" t="s">
        <v>85</v>
      </c>
      <c r="AW210" s="14" t="s">
        <v>34</v>
      </c>
      <c r="AX210" s="14" t="s">
        <v>83</v>
      </c>
      <c r="AY210" s="226" t="s">
        <v>175</v>
      </c>
    </row>
    <row r="211" spans="1:65" s="2" customFormat="1" ht="24.2" customHeight="1">
      <c r="A211" s="35"/>
      <c r="B211" s="36"/>
      <c r="C211" s="192" t="s">
        <v>570</v>
      </c>
      <c r="D211" s="192" t="s">
        <v>178</v>
      </c>
      <c r="E211" s="193" t="s">
        <v>3169</v>
      </c>
      <c r="F211" s="194" t="s">
        <v>3170</v>
      </c>
      <c r="G211" s="195" t="s">
        <v>181</v>
      </c>
      <c r="H211" s="196">
        <v>21</v>
      </c>
      <c r="I211" s="197"/>
      <c r="J211" s="198">
        <f>ROUND(I211*H211,2)</f>
        <v>0</v>
      </c>
      <c r="K211" s="194" t="s">
        <v>224</v>
      </c>
      <c r="L211" s="40"/>
      <c r="M211" s="199" t="s">
        <v>1</v>
      </c>
      <c r="N211" s="200" t="s">
        <v>41</v>
      </c>
      <c r="O211" s="72"/>
      <c r="P211" s="201">
        <f>O211*H211</f>
        <v>0</v>
      </c>
      <c r="Q211" s="201">
        <v>0</v>
      </c>
      <c r="R211" s="201">
        <f>Q211*H211</f>
        <v>0</v>
      </c>
      <c r="S211" s="201">
        <v>0</v>
      </c>
      <c r="T211" s="202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03" t="s">
        <v>309</v>
      </c>
      <c r="AT211" s="203" t="s">
        <v>178</v>
      </c>
      <c r="AU211" s="203" t="s">
        <v>176</v>
      </c>
      <c r="AY211" s="18" t="s">
        <v>175</v>
      </c>
      <c r="BE211" s="204">
        <f>IF(N211="základní",J211,0)</f>
        <v>0</v>
      </c>
      <c r="BF211" s="204">
        <f>IF(N211="snížená",J211,0)</f>
        <v>0</v>
      </c>
      <c r="BG211" s="204">
        <f>IF(N211="zákl. přenesená",J211,0)</f>
        <v>0</v>
      </c>
      <c r="BH211" s="204">
        <f>IF(N211="sníž. přenesená",J211,0)</f>
        <v>0</v>
      </c>
      <c r="BI211" s="204">
        <f>IF(N211="nulová",J211,0)</f>
        <v>0</v>
      </c>
      <c r="BJ211" s="18" t="s">
        <v>83</v>
      </c>
      <c r="BK211" s="204">
        <f>ROUND(I211*H211,2)</f>
        <v>0</v>
      </c>
      <c r="BL211" s="18" t="s">
        <v>309</v>
      </c>
      <c r="BM211" s="203" t="s">
        <v>3171</v>
      </c>
    </row>
    <row r="212" spans="1:65" s="2" customFormat="1" ht="11.25">
      <c r="A212" s="35"/>
      <c r="B212" s="36"/>
      <c r="C212" s="37"/>
      <c r="D212" s="227" t="s">
        <v>193</v>
      </c>
      <c r="E212" s="37"/>
      <c r="F212" s="228" t="s">
        <v>3172</v>
      </c>
      <c r="G212" s="37"/>
      <c r="H212" s="37"/>
      <c r="I212" s="229"/>
      <c r="J212" s="37"/>
      <c r="K212" s="37"/>
      <c r="L212" s="40"/>
      <c r="M212" s="230"/>
      <c r="N212" s="231"/>
      <c r="O212" s="72"/>
      <c r="P212" s="72"/>
      <c r="Q212" s="72"/>
      <c r="R212" s="72"/>
      <c r="S212" s="72"/>
      <c r="T212" s="73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T212" s="18" t="s">
        <v>193</v>
      </c>
      <c r="AU212" s="18" t="s">
        <v>176</v>
      </c>
    </row>
    <row r="213" spans="1:65" s="2" customFormat="1" ht="16.5" customHeight="1">
      <c r="A213" s="35"/>
      <c r="B213" s="36"/>
      <c r="C213" s="254" t="s">
        <v>575</v>
      </c>
      <c r="D213" s="254" t="s">
        <v>539</v>
      </c>
      <c r="E213" s="255" t="s">
        <v>3173</v>
      </c>
      <c r="F213" s="256" t="s">
        <v>3174</v>
      </c>
      <c r="G213" s="257" t="s">
        <v>1527</v>
      </c>
      <c r="H213" s="258">
        <v>9</v>
      </c>
      <c r="I213" s="259"/>
      <c r="J213" s="260">
        <f>ROUND(I213*H213,2)</f>
        <v>0</v>
      </c>
      <c r="K213" s="256" t="s">
        <v>1</v>
      </c>
      <c r="L213" s="261"/>
      <c r="M213" s="262" t="s">
        <v>1</v>
      </c>
      <c r="N213" s="263" t="s">
        <v>41</v>
      </c>
      <c r="O213" s="72"/>
      <c r="P213" s="201">
        <f>O213*H213</f>
        <v>0</v>
      </c>
      <c r="Q213" s="201">
        <v>0</v>
      </c>
      <c r="R213" s="201">
        <f>Q213*H213</f>
        <v>0</v>
      </c>
      <c r="S213" s="201">
        <v>0</v>
      </c>
      <c r="T213" s="202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03" t="s">
        <v>1128</v>
      </c>
      <c r="AT213" s="203" t="s">
        <v>539</v>
      </c>
      <c r="AU213" s="203" t="s">
        <v>176</v>
      </c>
      <c r="AY213" s="18" t="s">
        <v>175</v>
      </c>
      <c r="BE213" s="204">
        <f>IF(N213="základní",J213,0)</f>
        <v>0</v>
      </c>
      <c r="BF213" s="204">
        <f>IF(N213="snížená",J213,0)</f>
        <v>0</v>
      </c>
      <c r="BG213" s="204">
        <f>IF(N213="zákl. přenesená",J213,0)</f>
        <v>0</v>
      </c>
      <c r="BH213" s="204">
        <f>IF(N213="sníž. přenesená",J213,0)</f>
        <v>0</v>
      </c>
      <c r="BI213" s="204">
        <f>IF(N213="nulová",J213,0)</f>
        <v>0</v>
      </c>
      <c r="BJ213" s="18" t="s">
        <v>83</v>
      </c>
      <c r="BK213" s="204">
        <f>ROUND(I213*H213,2)</f>
        <v>0</v>
      </c>
      <c r="BL213" s="18" t="s">
        <v>1128</v>
      </c>
      <c r="BM213" s="203" t="s">
        <v>3175</v>
      </c>
    </row>
    <row r="214" spans="1:65" s="14" customFormat="1" ht="11.25">
      <c r="B214" s="216"/>
      <c r="C214" s="217"/>
      <c r="D214" s="207" t="s">
        <v>184</v>
      </c>
      <c r="E214" s="218" t="s">
        <v>1</v>
      </c>
      <c r="F214" s="219" t="s">
        <v>3176</v>
      </c>
      <c r="G214" s="217"/>
      <c r="H214" s="220">
        <v>9</v>
      </c>
      <c r="I214" s="221"/>
      <c r="J214" s="217"/>
      <c r="K214" s="217"/>
      <c r="L214" s="222"/>
      <c r="M214" s="223"/>
      <c r="N214" s="224"/>
      <c r="O214" s="224"/>
      <c r="P214" s="224"/>
      <c r="Q214" s="224"/>
      <c r="R214" s="224"/>
      <c r="S214" s="224"/>
      <c r="T214" s="225"/>
      <c r="AT214" s="226" t="s">
        <v>184</v>
      </c>
      <c r="AU214" s="226" t="s">
        <v>176</v>
      </c>
      <c r="AV214" s="14" t="s">
        <v>85</v>
      </c>
      <c r="AW214" s="14" t="s">
        <v>34</v>
      </c>
      <c r="AX214" s="14" t="s">
        <v>83</v>
      </c>
      <c r="AY214" s="226" t="s">
        <v>175</v>
      </c>
    </row>
    <row r="215" spans="1:65" s="2" customFormat="1" ht="24.2" customHeight="1">
      <c r="A215" s="35"/>
      <c r="B215" s="36"/>
      <c r="C215" s="192" t="s">
        <v>581</v>
      </c>
      <c r="D215" s="192" t="s">
        <v>178</v>
      </c>
      <c r="E215" s="193" t="s">
        <v>3177</v>
      </c>
      <c r="F215" s="194" t="s">
        <v>3178</v>
      </c>
      <c r="G215" s="195" t="s">
        <v>181</v>
      </c>
      <c r="H215" s="196">
        <v>9</v>
      </c>
      <c r="I215" s="197"/>
      <c r="J215" s="198">
        <f>ROUND(I215*H215,2)</f>
        <v>0</v>
      </c>
      <c r="K215" s="194" t="s">
        <v>224</v>
      </c>
      <c r="L215" s="40"/>
      <c r="M215" s="199" t="s">
        <v>1</v>
      </c>
      <c r="N215" s="200" t="s">
        <v>41</v>
      </c>
      <c r="O215" s="72"/>
      <c r="P215" s="201">
        <f>O215*H215</f>
        <v>0</v>
      </c>
      <c r="Q215" s="201">
        <v>0</v>
      </c>
      <c r="R215" s="201">
        <f>Q215*H215</f>
        <v>0</v>
      </c>
      <c r="S215" s="201">
        <v>0</v>
      </c>
      <c r="T215" s="202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03" t="s">
        <v>309</v>
      </c>
      <c r="AT215" s="203" t="s">
        <v>178</v>
      </c>
      <c r="AU215" s="203" t="s">
        <v>176</v>
      </c>
      <c r="AY215" s="18" t="s">
        <v>175</v>
      </c>
      <c r="BE215" s="204">
        <f>IF(N215="základní",J215,0)</f>
        <v>0</v>
      </c>
      <c r="BF215" s="204">
        <f>IF(N215="snížená",J215,0)</f>
        <v>0</v>
      </c>
      <c r="BG215" s="204">
        <f>IF(N215="zákl. přenesená",J215,0)</f>
        <v>0</v>
      </c>
      <c r="BH215" s="204">
        <f>IF(N215="sníž. přenesená",J215,0)</f>
        <v>0</v>
      </c>
      <c r="BI215" s="204">
        <f>IF(N215="nulová",J215,0)</f>
        <v>0</v>
      </c>
      <c r="BJ215" s="18" t="s">
        <v>83</v>
      </c>
      <c r="BK215" s="204">
        <f>ROUND(I215*H215,2)</f>
        <v>0</v>
      </c>
      <c r="BL215" s="18" t="s">
        <v>309</v>
      </c>
      <c r="BM215" s="203" t="s">
        <v>3179</v>
      </c>
    </row>
    <row r="216" spans="1:65" s="2" customFormat="1" ht="11.25">
      <c r="A216" s="35"/>
      <c r="B216" s="36"/>
      <c r="C216" s="37"/>
      <c r="D216" s="227" t="s">
        <v>193</v>
      </c>
      <c r="E216" s="37"/>
      <c r="F216" s="228" t="s">
        <v>3180</v>
      </c>
      <c r="G216" s="37"/>
      <c r="H216" s="37"/>
      <c r="I216" s="229"/>
      <c r="J216" s="37"/>
      <c r="K216" s="37"/>
      <c r="L216" s="40"/>
      <c r="M216" s="230"/>
      <c r="N216" s="231"/>
      <c r="O216" s="72"/>
      <c r="P216" s="72"/>
      <c r="Q216" s="72"/>
      <c r="R216" s="72"/>
      <c r="S216" s="72"/>
      <c r="T216" s="73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T216" s="18" t="s">
        <v>193</v>
      </c>
      <c r="AU216" s="18" t="s">
        <v>176</v>
      </c>
    </row>
    <row r="217" spans="1:65" s="12" customFormat="1" ht="20.85" customHeight="1">
      <c r="B217" s="176"/>
      <c r="C217" s="177"/>
      <c r="D217" s="178" t="s">
        <v>75</v>
      </c>
      <c r="E217" s="190" t="s">
        <v>3181</v>
      </c>
      <c r="F217" s="190" t="s">
        <v>3182</v>
      </c>
      <c r="G217" s="177"/>
      <c r="H217" s="177"/>
      <c r="I217" s="180"/>
      <c r="J217" s="191">
        <f>BK217</f>
        <v>0</v>
      </c>
      <c r="K217" s="177"/>
      <c r="L217" s="182"/>
      <c r="M217" s="183"/>
      <c r="N217" s="184"/>
      <c r="O217" s="184"/>
      <c r="P217" s="185">
        <f>SUM(P218:P252)</f>
        <v>0</v>
      </c>
      <c r="Q217" s="184"/>
      <c r="R217" s="185">
        <f>SUM(R218:R252)</f>
        <v>0</v>
      </c>
      <c r="S217" s="184"/>
      <c r="T217" s="186">
        <f>SUM(T218:T252)</f>
        <v>0</v>
      </c>
      <c r="AR217" s="187" t="s">
        <v>85</v>
      </c>
      <c r="AT217" s="188" t="s">
        <v>75</v>
      </c>
      <c r="AU217" s="188" t="s">
        <v>85</v>
      </c>
      <c r="AY217" s="187" t="s">
        <v>175</v>
      </c>
      <c r="BK217" s="189">
        <f>SUM(BK218:BK252)</f>
        <v>0</v>
      </c>
    </row>
    <row r="218" spans="1:65" s="2" customFormat="1" ht="24.2" customHeight="1">
      <c r="A218" s="35"/>
      <c r="B218" s="36"/>
      <c r="C218" s="254" t="s">
        <v>586</v>
      </c>
      <c r="D218" s="254" t="s">
        <v>539</v>
      </c>
      <c r="E218" s="255" t="s">
        <v>3183</v>
      </c>
      <c r="F218" s="256" t="s">
        <v>3184</v>
      </c>
      <c r="G218" s="257" t="s">
        <v>1527</v>
      </c>
      <c r="H218" s="258">
        <v>2</v>
      </c>
      <c r="I218" s="259"/>
      <c r="J218" s="260">
        <f>ROUND(I218*H218,2)</f>
        <v>0</v>
      </c>
      <c r="K218" s="256" t="s">
        <v>1</v>
      </c>
      <c r="L218" s="261"/>
      <c r="M218" s="262" t="s">
        <v>1</v>
      </c>
      <c r="N218" s="263" t="s">
        <v>41</v>
      </c>
      <c r="O218" s="72"/>
      <c r="P218" s="201">
        <f>O218*H218</f>
        <v>0</v>
      </c>
      <c r="Q218" s="201">
        <v>0</v>
      </c>
      <c r="R218" s="201">
        <f>Q218*H218</f>
        <v>0</v>
      </c>
      <c r="S218" s="201">
        <v>0</v>
      </c>
      <c r="T218" s="202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03" t="s">
        <v>1128</v>
      </c>
      <c r="AT218" s="203" t="s">
        <v>539</v>
      </c>
      <c r="AU218" s="203" t="s">
        <v>176</v>
      </c>
      <c r="AY218" s="18" t="s">
        <v>175</v>
      </c>
      <c r="BE218" s="204">
        <f>IF(N218="základní",J218,0)</f>
        <v>0</v>
      </c>
      <c r="BF218" s="204">
        <f>IF(N218="snížená",J218,0)</f>
        <v>0</v>
      </c>
      <c r="BG218" s="204">
        <f>IF(N218="zákl. přenesená",J218,0)</f>
        <v>0</v>
      </c>
      <c r="BH218" s="204">
        <f>IF(N218="sníž. přenesená",J218,0)</f>
        <v>0</v>
      </c>
      <c r="BI218" s="204">
        <f>IF(N218="nulová",J218,0)</f>
        <v>0</v>
      </c>
      <c r="BJ218" s="18" t="s">
        <v>83</v>
      </c>
      <c r="BK218" s="204">
        <f>ROUND(I218*H218,2)</f>
        <v>0</v>
      </c>
      <c r="BL218" s="18" t="s">
        <v>1128</v>
      </c>
      <c r="BM218" s="203" t="s">
        <v>3185</v>
      </c>
    </row>
    <row r="219" spans="1:65" s="14" customFormat="1" ht="11.25">
      <c r="B219" s="216"/>
      <c r="C219" s="217"/>
      <c r="D219" s="207" t="s">
        <v>184</v>
      </c>
      <c r="E219" s="218" t="s">
        <v>1</v>
      </c>
      <c r="F219" s="219" t="s">
        <v>85</v>
      </c>
      <c r="G219" s="217"/>
      <c r="H219" s="220">
        <v>2</v>
      </c>
      <c r="I219" s="221"/>
      <c r="J219" s="217"/>
      <c r="K219" s="217"/>
      <c r="L219" s="222"/>
      <c r="M219" s="223"/>
      <c r="N219" s="224"/>
      <c r="O219" s="224"/>
      <c r="P219" s="224"/>
      <c r="Q219" s="224"/>
      <c r="R219" s="224"/>
      <c r="S219" s="224"/>
      <c r="T219" s="225"/>
      <c r="AT219" s="226" t="s">
        <v>184</v>
      </c>
      <c r="AU219" s="226" t="s">
        <v>176</v>
      </c>
      <c r="AV219" s="14" t="s">
        <v>85</v>
      </c>
      <c r="AW219" s="14" t="s">
        <v>34</v>
      </c>
      <c r="AX219" s="14" t="s">
        <v>83</v>
      </c>
      <c r="AY219" s="226" t="s">
        <v>175</v>
      </c>
    </row>
    <row r="220" spans="1:65" s="2" customFormat="1" ht="24.2" customHeight="1">
      <c r="A220" s="35"/>
      <c r="B220" s="36"/>
      <c r="C220" s="254" t="s">
        <v>592</v>
      </c>
      <c r="D220" s="254" t="s">
        <v>539</v>
      </c>
      <c r="E220" s="255" t="s">
        <v>3186</v>
      </c>
      <c r="F220" s="256" t="s">
        <v>3187</v>
      </c>
      <c r="G220" s="257" t="s">
        <v>1527</v>
      </c>
      <c r="H220" s="258">
        <v>2</v>
      </c>
      <c r="I220" s="259"/>
      <c r="J220" s="260">
        <f>ROUND(I220*H220,2)</f>
        <v>0</v>
      </c>
      <c r="K220" s="256" t="s">
        <v>1</v>
      </c>
      <c r="L220" s="261"/>
      <c r="M220" s="262" t="s">
        <v>1</v>
      </c>
      <c r="N220" s="263" t="s">
        <v>41</v>
      </c>
      <c r="O220" s="72"/>
      <c r="P220" s="201">
        <f>O220*H220</f>
        <v>0</v>
      </c>
      <c r="Q220" s="201">
        <v>0</v>
      </c>
      <c r="R220" s="201">
        <f>Q220*H220</f>
        <v>0</v>
      </c>
      <c r="S220" s="201">
        <v>0</v>
      </c>
      <c r="T220" s="202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03" t="s">
        <v>1128</v>
      </c>
      <c r="AT220" s="203" t="s">
        <v>539</v>
      </c>
      <c r="AU220" s="203" t="s">
        <v>176</v>
      </c>
      <c r="AY220" s="18" t="s">
        <v>175</v>
      </c>
      <c r="BE220" s="204">
        <f>IF(N220="základní",J220,0)</f>
        <v>0</v>
      </c>
      <c r="BF220" s="204">
        <f>IF(N220="snížená",J220,0)</f>
        <v>0</v>
      </c>
      <c r="BG220" s="204">
        <f>IF(N220="zákl. přenesená",J220,0)</f>
        <v>0</v>
      </c>
      <c r="BH220" s="204">
        <f>IF(N220="sníž. přenesená",J220,0)</f>
        <v>0</v>
      </c>
      <c r="BI220" s="204">
        <f>IF(N220="nulová",J220,0)</f>
        <v>0</v>
      </c>
      <c r="BJ220" s="18" t="s">
        <v>83</v>
      </c>
      <c r="BK220" s="204">
        <f>ROUND(I220*H220,2)</f>
        <v>0</v>
      </c>
      <c r="BL220" s="18" t="s">
        <v>1128</v>
      </c>
      <c r="BM220" s="203" t="s">
        <v>3188</v>
      </c>
    </row>
    <row r="221" spans="1:65" s="14" customFormat="1" ht="11.25">
      <c r="B221" s="216"/>
      <c r="C221" s="217"/>
      <c r="D221" s="207" t="s">
        <v>184</v>
      </c>
      <c r="E221" s="218" t="s">
        <v>1</v>
      </c>
      <c r="F221" s="219" t="s">
        <v>85</v>
      </c>
      <c r="G221" s="217"/>
      <c r="H221" s="220">
        <v>2</v>
      </c>
      <c r="I221" s="221"/>
      <c r="J221" s="217"/>
      <c r="K221" s="217"/>
      <c r="L221" s="222"/>
      <c r="M221" s="223"/>
      <c r="N221" s="224"/>
      <c r="O221" s="224"/>
      <c r="P221" s="224"/>
      <c r="Q221" s="224"/>
      <c r="R221" s="224"/>
      <c r="S221" s="224"/>
      <c r="T221" s="225"/>
      <c r="AT221" s="226" t="s">
        <v>184</v>
      </c>
      <c r="AU221" s="226" t="s">
        <v>176</v>
      </c>
      <c r="AV221" s="14" t="s">
        <v>85</v>
      </c>
      <c r="AW221" s="14" t="s">
        <v>34</v>
      </c>
      <c r="AX221" s="14" t="s">
        <v>83</v>
      </c>
      <c r="AY221" s="226" t="s">
        <v>175</v>
      </c>
    </row>
    <row r="222" spans="1:65" s="2" customFormat="1" ht="24.2" customHeight="1">
      <c r="A222" s="35"/>
      <c r="B222" s="36"/>
      <c r="C222" s="192" t="s">
        <v>599</v>
      </c>
      <c r="D222" s="192" t="s">
        <v>178</v>
      </c>
      <c r="E222" s="193" t="s">
        <v>3189</v>
      </c>
      <c r="F222" s="194" t="s">
        <v>3190</v>
      </c>
      <c r="G222" s="195" t="s">
        <v>181</v>
      </c>
      <c r="H222" s="196">
        <v>4</v>
      </c>
      <c r="I222" s="197"/>
      <c r="J222" s="198">
        <f>ROUND(I222*H222,2)</f>
        <v>0</v>
      </c>
      <c r="K222" s="194" t="s">
        <v>224</v>
      </c>
      <c r="L222" s="40"/>
      <c r="M222" s="199" t="s">
        <v>1</v>
      </c>
      <c r="N222" s="200" t="s">
        <v>41</v>
      </c>
      <c r="O222" s="72"/>
      <c r="P222" s="201">
        <f>O222*H222</f>
        <v>0</v>
      </c>
      <c r="Q222" s="201">
        <v>0</v>
      </c>
      <c r="R222" s="201">
        <f>Q222*H222</f>
        <v>0</v>
      </c>
      <c r="S222" s="201">
        <v>0</v>
      </c>
      <c r="T222" s="202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03" t="s">
        <v>309</v>
      </c>
      <c r="AT222" s="203" t="s">
        <v>178</v>
      </c>
      <c r="AU222" s="203" t="s">
        <v>176</v>
      </c>
      <c r="AY222" s="18" t="s">
        <v>175</v>
      </c>
      <c r="BE222" s="204">
        <f>IF(N222="základní",J222,0)</f>
        <v>0</v>
      </c>
      <c r="BF222" s="204">
        <f>IF(N222="snížená",J222,0)</f>
        <v>0</v>
      </c>
      <c r="BG222" s="204">
        <f>IF(N222="zákl. přenesená",J222,0)</f>
        <v>0</v>
      </c>
      <c r="BH222" s="204">
        <f>IF(N222="sníž. přenesená",J222,0)</f>
        <v>0</v>
      </c>
      <c r="BI222" s="204">
        <f>IF(N222="nulová",J222,0)</f>
        <v>0</v>
      </c>
      <c r="BJ222" s="18" t="s">
        <v>83</v>
      </c>
      <c r="BK222" s="204">
        <f>ROUND(I222*H222,2)</f>
        <v>0</v>
      </c>
      <c r="BL222" s="18" t="s">
        <v>309</v>
      </c>
      <c r="BM222" s="203" t="s">
        <v>3191</v>
      </c>
    </row>
    <row r="223" spans="1:65" s="2" customFormat="1" ht="11.25">
      <c r="A223" s="35"/>
      <c r="B223" s="36"/>
      <c r="C223" s="37"/>
      <c r="D223" s="227" t="s">
        <v>193</v>
      </c>
      <c r="E223" s="37"/>
      <c r="F223" s="228" t="s">
        <v>3192</v>
      </c>
      <c r="G223" s="37"/>
      <c r="H223" s="37"/>
      <c r="I223" s="229"/>
      <c r="J223" s="37"/>
      <c r="K223" s="37"/>
      <c r="L223" s="40"/>
      <c r="M223" s="230"/>
      <c r="N223" s="231"/>
      <c r="O223" s="72"/>
      <c r="P223" s="72"/>
      <c r="Q223" s="72"/>
      <c r="R223" s="72"/>
      <c r="S223" s="72"/>
      <c r="T223" s="73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T223" s="18" t="s">
        <v>193</v>
      </c>
      <c r="AU223" s="18" t="s">
        <v>176</v>
      </c>
    </row>
    <row r="224" spans="1:65" s="2" customFormat="1" ht="24.2" customHeight="1">
      <c r="A224" s="35"/>
      <c r="B224" s="36"/>
      <c r="C224" s="254" t="s">
        <v>611</v>
      </c>
      <c r="D224" s="254" t="s">
        <v>539</v>
      </c>
      <c r="E224" s="255" t="s">
        <v>3193</v>
      </c>
      <c r="F224" s="256" t="s">
        <v>3194</v>
      </c>
      <c r="G224" s="257" t="s">
        <v>1527</v>
      </c>
      <c r="H224" s="258">
        <v>1</v>
      </c>
      <c r="I224" s="259"/>
      <c r="J224" s="260">
        <f>ROUND(I224*H224,2)</f>
        <v>0</v>
      </c>
      <c r="K224" s="256" t="s">
        <v>1</v>
      </c>
      <c r="L224" s="261"/>
      <c r="M224" s="262" t="s">
        <v>1</v>
      </c>
      <c r="N224" s="263" t="s">
        <v>41</v>
      </c>
      <c r="O224" s="72"/>
      <c r="P224" s="201">
        <f>O224*H224</f>
        <v>0</v>
      </c>
      <c r="Q224" s="201">
        <v>0</v>
      </c>
      <c r="R224" s="201">
        <f>Q224*H224</f>
        <v>0</v>
      </c>
      <c r="S224" s="201">
        <v>0</v>
      </c>
      <c r="T224" s="202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03" t="s">
        <v>1128</v>
      </c>
      <c r="AT224" s="203" t="s">
        <v>539</v>
      </c>
      <c r="AU224" s="203" t="s">
        <v>176</v>
      </c>
      <c r="AY224" s="18" t="s">
        <v>175</v>
      </c>
      <c r="BE224" s="204">
        <f>IF(N224="základní",J224,0)</f>
        <v>0</v>
      </c>
      <c r="BF224" s="204">
        <f>IF(N224="snížená",J224,0)</f>
        <v>0</v>
      </c>
      <c r="BG224" s="204">
        <f>IF(N224="zákl. přenesená",J224,0)</f>
        <v>0</v>
      </c>
      <c r="BH224" s="204">
        <f>IF(N224="sníž. přenesená",J224,0)</f>
        <v>0</v>
      </c>
      <c r="BI224" s="204">
        <f>IF(N224="nulová",J224,0)</f>
        <v>0</v>
      </c>
      <c r="BJ224" s="18" t="s">
        <v>83</v>
      </c>
      <c r="BK224" s="204">
        <f>ROUND(I224*H224,2)</f>
        <v>0</v>
      </c>
      <c r="BL224" s="18" t="s">
        <v>1128</v>
      </c>
      <c r="BM224" s="203" t="s">
        <v>3195</v>
      </c>
    </row>
    <row r="225" spans="1:65" s="2" customFormat="1" ht="24.2" customHeight="1">
      <c r="A225" s="35"/>
      <c r="B225" s="36"/>
      <c r="C225" s="192" t="s">
        <v>615</v>
      </c>
      <c r="D225" s="192" t="s">
        <v>178</v>
      </c>
      <c r="E225" s="193" t="s">
        <v>3196</v>
      </c>
      <c r="F225" s="194" t="s">
        <v>3197</v>
      </c>
      <c r="G225" s="195" t="s">
        <v>181</v>
      </c>
      <c r="H225" s="196">
        <v>1</v>
      </c>
      <c r="I225" s="197"/>
      <c r="J225" s="198">
        <f>ROUND(I225*H225,2)</f>
        <v>0</v>
      </c>
      <c r="K225" s="194" t="s">
        <v>224</v>
      </c>
      <c r="L225" s="40"/>
      <c r="M225" s="199" t="s">
        <v>1</v>
      </c>
      <c r="N225" s="200" t="s">
        <v>41</v>
      </c>
      <c r="O225" s="72"/>
      <c r="P225" s="201">
        <f>O225*H225</f>
        <v>0</v>
      </c>
      <c r="Q225" s="201">
        <v>0</v>
      </c>
      <c r="R225" s="201">
        <f>Q225*H225</f>
        <v>0</v>
      </c>
      <c r="S225" s="201">
        <v>0</v>
      </c>
      <c r="T225" s="202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03" t="s">
        <v>559</v>
      </c>
      <c r="AT225" s="203" t="s">
        <v>178</v>
      </c>
      <c r="AU225" s="203" t="s">
        <v>176</v>
      </c>
      <c r="AY225" s="18" t="s">
        <v>175</v>
      </c>
      <c r="BE225" s="204">
        <f>IF(N225="základní",J225,0)</f>
        <v>0</v>
      </c>
      <c r="BF225" s="204">
        <f>IF(N225="snížená",J225,0)</f>
        <v>0</v>
      </c>
      <c r="BG225" s="204">
        <f>IF(N225="zákl. přenesená",J225,0)</f>
        <v>0</v>
      </c>
      <c r="BH225" s="204">
        <f>IF(N225="sníž. přenesená",J225,0)</f>
        <v>0</v>
      </c>
      <c r="BI225" s="204">
        <f>IF(N225="nulová",J225,0)</f>
        <v>0</v>
      </c>
      <c r="BJ225" s="18" t="s">
        <v>83</v>
      </c>
      <c r="BK225" s="204">
        <f>ROUND(I225*H225,2)</f>
        <v>0</v>
      </c>
      <c r="BL225" s="18" t="s">
        <v>559</v>
      </c>
      <c r="BM225" s="203" t="s">
        <v>3198</v>
      </c>
    </row>
    <row r="226" spans="1:65" s="2" customFormat="1" ht="11.25">
      <c r="A226" s="35"/>
      <c r="B226" s="36"/>
      <c r="C226" s="37"/>
      <c r="D226" s="227" t="s">
        <v>193</v>
      </c>
      <c r="E226" s="37"/>
      <c r="F226" s="228" t="s">
        <v>3199</v>
      </c>
      <c r="G226" s="37"/>
      <c r="H226" s="37"/>
      <c r="I226" s="229"/>
      <c r="J226" s="37"/>
      <c r="K226" s="37"/>
      <c r="L226" s="40"/>
      <c r="M226" s="230"/>
      <c r="N226" s="231"/>
      <c r="O226" s="72"/>
      <c r="P226" s="72"/>
      <c r="Q226" s="72"/>
      <c r="R226" s="72"/>
      <c r="S226" s="72"/>
      <c r="T226" s="73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T226" s="18" t="s">
        <v>193</v>
      </c>
      <c r="AU226" s="18" t="s">
        <v>176</v>
      </c>
    </row>
    <row r="227" spans="1:65" s="2" customFormat="1" ht="24.2" customHeight="1">
      <c r="A227" s="35"/>
      <c r="B227" s="36"/>
      <c r="C227" s="254" t="s">
        <v>624</v>
      </c>
      <c r="D227" s="254" t="s">
        <v>539</v>
      </c>
      <c r="E227" s="255" t="s">
        <v>3200</v>
      </c>
      <c r="F227" s="256" t="s">
        <v>3201</v>
      </c>
      <c r="G227" s="257" t="s">
        <v>1527</v>
      </c>
      <c r="H227" s="258">
        <v>2</v>
      </c>
      <c r="I227" s="259"/>
      <c r="J227" s="260">
        <f>ROUND(I227*H227,2)</f>
        <v>0</v>
      </c>
      <c r="K227" s="256" t="s">
        <v>1</v>
      </c>
      <c r="L227" s="261"/>
      <c r="M227" s="262" t="s">
        <v>1</v>
      </c>
      <c r="N227" s="263" t="s">
        <v>41</v>
      </c>
      <c r="O227" s="72"/>
      <c r="P227" s="201">
        <f>O227*H227</f>
        <v>0</v>
      </c>
      <c r="Q227" s="201">
        <v>0</v>
      </c>
      <c r="R227" s="201">
        <f>Q227*H227</f>
        <v>0</v>
      </c>
      <c r="S227" s="201">
        <v>0</v>
      </c>
      <c r="T227" s="202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03" t="s">
        <v>1128</v>
      </c>
      <c r="AT227" s="203" t="s">
        <v>539</v>
      </c>
      <c r="AU227" s="203" t="s">
        <v>176</v>
      </c>
      <c r="AY227" s="18" t="s">
        <v>175</v>
      </c>
      <c r="BE227" s="204">
        <f>IF(N227="základní",J227,0)</f>
        <v>0</v>
      </c>
      <c r="BF227" s="204">
        <f>IF(N227="snížená",J227,0)</f>
        <v>0</v>
      </c>
      <c r="BG227" s="204">
        <f>IF(N227="zákl. přenesená",J227,0)</f>
        <v>0</v>
      </c>
      <c r="BH227" s="204">
        <f>IF(N227="sníž. přenesená",J227,0)</f>
        <v>0</v>
      </c>
      <c r="BI227" s="204">
        <f>IF(N227="nulová",J227,0)</f>
        <v>0</v>
      </c>
      <c r="BJ227" s="18" t="s">
        <v>83</v>
      </c>
      <c r="BK227" s="204">
        <f>ROUND(I227*H227,2)</f>
        <v>0</v>
      </c>
      <c r="BL227" s="18" t="s">
        <v>1128</v>
      </c>
      <c r="BM227" s="203" t="s">
        <v>3202</v>
      </c>
    </row>
    <row r="228" spans="1:65" s="14" customFormat="1" ht="11.25">
      <c r="B228" s="216"/>
      <c r="C228" s="217"/>
      <c r="D228" s="207" t="s">
        <v>184</v>
      </c>
      <c r="E228" s="218" t="s">
        <v>1</v>
      </c>
      <c r="F228" s="219" t="s">
        <v>85</v>
      </c>
      <c r="G228" s="217"/>
      <c r="H228" s="220">
        <v>2</v>
      </c>
      <c r="I228" s="221"/>
      <c r="J228" s="217"/>
      <c r="K228" s="217"/>
      <c r="L228" s="222"/>
      <c r="M228" s="223"/>
      <c r="N228" s="224"/>
      <c r="O228" s="224"/>
      <c r="P228" s="224"/>
      <c r="Q228" s="224"/>
      <c r="R228" s="224"/>
      <c r="S228" s="224"/>
      <c r="T228" s="225"/>
      <c r="AT228" s="226" t="s">
        <v>184</v>
      </c>
      <c r="AU228" s="226" t="s">
        <v>176</v>
      </c>
      <c r="AV228" s="14" t="s">
        <v>85</v>
      </c>
      <c r="AW228" s="14" t="s">
        <v>34</v>
      </c>
      <c r="AX228" s="14" t="s">
        <v>76</v>
      </c>
      <c r="AY228" s="226" t="s">
        <v>175</v>
      </c>
    </row>
    <row r="229" spans="1:65" s="2" customFormat="1" ht="21.75" customHeight="1">
      <c r="A229" s="35"/>
      <c r="B229" s="36"/>
      <c r="C229" s="192" t="s">
        <v>631</v>
      </c>
      <c r="D229" s="192" t="s">
        <v>178</v>
      </c>
      <c r="E229" s="193" t="s">
        <v>3203</v>
      </c>
      <c r="F229" s="194" t="s">
        <v>3204</v>
      </c>
      <c r="G229" s="195" t="s">
        <v>181</v>
      </c>
      <c r="H229" s="196">
        <v>2</v>
      </c>
      <c r="I229" s="197"/>
      <c r="J229" s="198">
        <f>ROUND(I229*H229,2)</f>
        <v>0</v>
      </c>
      <c r="K229" s="194" t="s">
        <v>224</v>
      </c>
      <c r="L229" s="40"/>
      <c r="M229" s="199" t="s">
        <v>1</v>
      </c>
      <c r="N229" s="200" t="s">
        <v>41</v>
      </c>
      <c r="O229" s="72"/>
      <c r="P229" s="201">
        <f>O229*H229</f>
        <v>0</v>
      </c>
      <c r="Q229" s="201">
        <v>0</v>
      </c>
      <c r="R229" s="201">
        <f>Q229*H229</f>
        <v>0</v>
      </c>
      <c r="S229" s="201">
        <v>0</v>
      </c>
      <c r="T229" s="202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03" t="s">
        <v>559</v>
      </c>
      <c r="AT229" s="203" t="s">
        <v>178</v>
      </c>
      <c r="AU229" s="203" t="s">
        <v>176</v>
      </c>
      <c r="AY229" s="18" t="s">
        <v>175</v>
      </c>
      <c r="BE229" s="204">
        <f>IF(N229="základní",J229,0)</f>
        <v>0</v>
      </c>
      <c r="BF229" s="204">
        <f>IF(N229="snížená",J229,0)</f>
        <v>0</v>
      </c>
      <c r="BG229" s="204">
        <f>IF(N229="zákl. přenesená",J229,0)</f>
        <v>0</v>
      </c>
      <c r="BH229" s="204">
        <f>IF(N229="sníž. přenesená",J229,0)</f>
        <v>0</v>
      </c>
      <c r="BI229" s="204">
        <f>IF(N229="nulová",J229,0)</f>
        <v>0</v>
      </c>
      <c r="BJ229" s="18" t="s">
        <v>83</v>
      </c>
      <c r="BK229" s="204">
        <f>ROUND(I229*H229,2)</f>
        <v>0</v>
      </c>
      <c r="BL229" s="18" t="s">
        <v>559</v>
      </c>
      <c r="BM229" s="203" t="s">
        <v>3205</v>
      </c>
    </row>
    <row r="230" spans="1:65" s="2" customFormat="1" ht="11.25">
      <c r="A230" s="35"/>
      <c r="B230" s="36"/>
      <c r="C230" s="37"/>
      <c r="D230" s="227" t="s">
        <v>193</v>
      </c>
      <c r="E230" s="37"/>
      <c r="F230" s="228" t="s">
        <v>3206</v>
      </c>
      <c r="G230" s="37"/>
      <c r="H230" s="37"/>
      <c r="I230" s="229"/>
      <c r="J230" s="37"/>
      <c r="K230" s="37"/>
      <c r="L230" s="40"/>
      <c r="M230" s="230"/>
      <c r="N230" s="231"/>
      <c r="O230" s="72"/>
      <c r="P230" s="72"/>
      <c r="Q230" s="72"/>
      <c r="R230" s="72"/>
      <c r="S230" s="72"/>
      <c r="T230" s="73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T230" s="18" t="s">
        <v>193</v>
      </c>
      <c r="AU230" s="18" t="s">
        <v>176</v>
      </c>
    </row>
    <row r="231" spans="1:65" s="2" customFormat="1" ht="37.9" customHeight="1">
      <c r="A231" s="35"/>
      <c r="B231" s="36"/>
      <c r="C231" s="254" t="s">
        <v>636</v>
      </c>
      <c r="D231" s="254" t="s">
        <v>539</v>
      </c>
      <c r="E231" s="255" t="s">
        <v>3207</v>
      </c>
      <c r="F231" s="256" t="s">
        <v>3208</v>
      </c>
      <c r="G231" s="257" t="s">
        <v>1527</v>
      </c>
      <c r="H231" s="258">
        <v>4</v>
      </c>
      <c r="I231" s="259"/>
      <c r="J231" s="260">
        <f>ROUND(I231*H231,2)</f>
        <v>0</v>
      </c>
      <c r="K231" s="256" t="s">
        <v>1</v>
      </c>
      <c r="L231" s="261"/>
      <c r="M231" s="262" t="s">
        <v>1</v>
      </c>
      <c r="N231" s="263" t="s">
        <v>41</v>
      </c>
      <c r="O231" s="72"/>
      <c r="P231" s="201">
        <f>O231*H231</f>
        <v>0</v>
      </c>
      <c r="Q231" s="201">
        <v>0</v>
      </c>
      <c r="R231" s="201">
        <f>Q231*H231</f>
        <v>0</v>
      </c>
      <c r="S231" s="201">
        <v>0</v>
      </c>
      <c r="T231" s="202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03" t="s">
        <v>1128</v>
      </c>
      <c r="AT231" s="203" t="s">
        <v>539</v>
      </c>
      <c r="AU231" s="203" t="s">
        <v>176</v>
      </c>
      <c r="AY231" s="18" t="s">
        <v>175</v>
      </c>
      <c r="BE231" s="204">
        <f>IF(N231="základní",J231,0)</f>
        <v>0</v>
      </c>
      <c r="BF231" s="204">
        <f>IF(N231="snížená",J231,0)</f>
        <v>0</v>
      </c>
      <c r="BG231" s="204">
        <f>IF(N231="zákl. přenesená",J231,0)</f>
        <v>0</v>
      </c>
      <c r="BH231" s="204">
        <f>IF(N231="sníž. přenesená",J231,0)</f>
        <v>0</v>
      </c>
      <c r="BI231" s="204">
        <f>IF(N231="nulová",J231,0)</f>
        <v>0</v>
      </c>
      <c r="BJ231" s="18" t="s">
        <v>83</v>
      </c>
      <c r="BK231" s="204">
        <f>ROUND(I231*H231,2)</f>
        <v>0</v>
      </c>
      <c r="BL231" s="18" t="s">
        <v>1128</v>
      </c>
      <c r="BM231" s="203" t="s">
        <v>3209</v>
      </c>
    </row>
    <row r="232" spans="1:65" s="14" customFormat="1" ht="11.25">
      <c r="B232" s="216"/>
      <c r="C232" s="217"/>
      <c r="D232" s="207" t="s">
        <v>184</v>
      </c>
      <c r="E232" s="218" t="s">
        <v>1</v>
      </c>
      <c r="F232" s="219" t="s">
        <v>182</v>
      </c>
      <c r="G232" s="217"/>
      <c r="H232" s="220">
        <v>4</v>
      </c>
      <c r="I232" s="221"/>
      <c r="J232" s="217"/>
      <c r="K232" s="217"/>
      <c r="L232" s="222"/>
      <c r="M232" s="223"/>
      <c r="N232" s="224"/>
      <c r="O232" s="224"/>
      <c r="P232" s="224"/>
      <c r="Q232" s="224"/>
      <c r="R232" s="224"/>
      <c r="S232" s="224"/>
      <c r="T232" s="225"/>
      <c r="AT232" s="226" t="s">
        <v>184</v>
      </c>
      <c r="AU232" s="226" t="s">
        <v>176</v>
      </c>
      <c r="AV232" s="14" t="s">
        <v>85</v>
      </c>
      <c r="AW232" s="14" t="s">
        <v>34</v>
      </c>
      <c r="AX232" s="14" t="s">
        <v>83</v>
      </c>
      <c r="AY232" s="226" t="s">
        <v>175</v>
      </c>
    </row>
    <row r="233" spans="1:65" s="2" customFormat="1" ht="37.9" customHeight="1">
      <c r="A233" s="35"/>
      <c r="B233" s="36"/>
      <c r="C233" s="254" t="s">
        <v>641</v>
      </c>
      <c r="D233" s="254" t="s">
        <v>539</v>
      </c>
      <c r="E233" s="255" t="s">
        <v>3210</v>
      </c>
      <c r="F233" s="256" t="s">
        <v>3211</v>
      </c>
      <c r="G233" s="257" t="s">
        <v>1527</v>
      </c>
      <c r="H233" s="258">
        <v>5</v>
      </c>
      <c r="I233" s="259"/>
      <c r="J233" s="260">
        <f>ROUND(I233*H233,2)</f>
        <v>0</v>
      </c>
      <c r="K233" s="256" t="s">
        <v>1</v>
      </c>
      <c r="L233" s="261"/>
      <c r="M233" s="262" t="s">
        <v>1</v>
      </c>
      <c r="N233" s="263" t="s">
        <v>41</v>
      </c>
      <c r="O233" s="72"/>
      <c r="P233" s="201">
        <f>O233*H233</f>
        <v>0</v>
      </c>
      <c r="Q233" s="201">
        <v>0</v>
      </c>
      <c r="R233" s="201">
        <f>Q233*H233</f>
        <v>0</v>
      </c>
      <c r="S233" s="201">
        <v>0</v>
      </c>
      <c r="T233" s="202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03" t="s">
        <v>1128</v>
      </c>
      <c r="AT233" s="203" t="s">
        <v>539</v>
      </c>
      <c r="AU233" s="203" t="s">
        <v>176</v>
      </c>
      <c r="AY233" s="18" t="s">
        <v>175</v>
      </c>
      <c r="BE233" s="204">
        <f>IF(N233="základní",J233,0)</f>
        <v>0</v>
      </c>
      <c r="BF233" s="204">
        <f>IF(N233="snížená",J233,0)</f>
        <v>0</v>
      </c>
      <c r="BG233" s="204">
        <f>IF(N233="zákl. přenesená",J233,0)</f>
        <v>0</v>
      </c>
      <c r="BH233" s="204">
        <f>IF(N233="sníž. přenesená",J233,0)</f>
        <v>0</v>
      </c>
      <c r="BI233" s="204">
        <f>IF(N233="nulová",J233,0)</f>
        <v>0</v>
      </c>
      <c r="BJ233" s="18" t="s">
        <v>83</v>
      </c>
      <c r="BK233" s="204">
        <f>ROUND(I233*H233,2)</f>
        <v>0</v>
      </c>
      <c r="BL233" s="18" t="s">
        <v>1128</v>
      </c>
      <c r="BM233" s="203" t="s">
        <v>3212</v>
      </c>
    </row>
    <row r="234" spans="1:65" s="14" customFormat="1" ht="11.25">
      <c r="B234" s="216"/>
      <c r="C234" s="217"/>
      <c r="D234" s="207" t="s">
        <v>184</v>
      </c>
      <c r="E234" s="218" t="s">
        <v>1</v>
      </c>
      <c r="F234" s="219" t="s">
        <v>209</v>
      </c>
      <c r="G234" s="217"/>
      <c r="H234" s="220">
        <v>5</v>
      </c>
      <c r="I234" s="221"/>
      <c r="J234" s="217"/>
      <c r="K234" s="217"/>
      <c r="L234" s="222"/>
      <c r="M234" s="223"/>
      <c r="N234" s="224"/>
      <c r="O234" s="224"/>
      <c r="P234" s="224"/>
      <c r="Q234" s="224"/>
      <c r="R234" s="224"/>
      <c r="S234" s="224"/>
      <c r="T234" s="225"/>
      <c r="AT234" s="226" t="s">
        <v>184</v>
      </c>
      <c r="AU234" s="226" t="s">
        <v>176</v>
      </c>
      <c r="AV234" s="14" t="s">
        <v>85</v>
      </c>
      <c r="AW234" s="14" t="s">
        <v>34</v>
      </c>
      <c r="AX234" s="14" t="s">
        <v>83</v>
      </c>
      <c r="AY234" s="226" t="s">
        <v>175</v>
      </c>
    </row>
    <row r="235" spans="1:65" s="2" customFormat="1" ht="24.2" customHeight="1">
      <c r="A235" s="35"/>
      <c r="B235" s="36"/>
      <c r="C235" s="192" t="s">
        <v>646</v>
      </c>
      <c r="D235" s="192" t="s">
        <v>178</v>
      </c>
      <c r="E235" s="193" t="s">
        <v>3213</v>
      </c>
      <c r="F235" s="194" t="s">
        <v>3214</v>
      </c>
      <c r="G235" s="195" t="s">
        <v>181</v>
      </c>
      <c r="H235" s="196">
        <v>9</v>
      </c>
      <c r="I235" s="197"/>
      <c r="J235" s="198">
        <f>ROUND(I235*H235,2)</f>
        <v>0</v>
      </c>
      <c r="K235" s="194" t="s">
        <v>224</v>
      </c>
      <c r="L235" s="40"/>
      <c r="M235" s="199" t="s">
        <v>1</v>
      </c>
      <c r="N235" s="200" t="s">
        <v>41</v>
      </c>
      <c r="O235" s="72"/>
      <c r="P235" s="201">
        <f>O235*H235</f>
        <v>0</v>
      </c>
      <c r="Q235" s="201">
        <v>0</v>
      </c>
      <c r="R235" s="201">
        <f>Q235*H235</f>
        <v>0</v>
      </c>
      <c r="S235" s="201">
        <v>0</v>
      </c>
      <c r="T235" s="202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03" t="s">
        <v>309</v>
      </c>
      <c r="AT235" s="203" t="s">
        <v>178</v>
      </c>
      <c r="AU235" s="203" t="s">
        <v>176</v>
      </c>
      <c r="AY235" s="18" t="s">
        <v>175</v>
      </c>
      <c r="BE235" s="204">
        <f>IF(N235="základní",J235,0)</f>
        <v>0</v>
      </c>
      <c r="BF235" s="204">
        <f>IF(N235="snížená",J235,0)</f>
        <v>0</v>
      </c>
      <c r="BG235" s="204">
        <f>IF(N235="zákl. přenesená",J235,0)</f>
        <v>0</v>
      </c>
      <c r="BH235" s="204">
        <f>IF(N235="sníž. přenesená",J235,0)</f>
        <v>0</v>
      </c>
      <c r="BI235" s="204">
        <f>IF(N235="nulová",J235,0)</f>
        <v>0</v>
      </c>
      <c r="BJ235" s="18" t="s">
        <v>83</v>
      </c>
      <c r="BK235" s="204">
        <f>ROUND(I235*H235,2)</f>
        <v>0</v>
      </c>
      <c r="BL235" s="18" t="s">
        <v>309</v>
      </c>
      <c r="BM235" s="203" t="s">
        <v>3215</v>
      </c>
    </row>
    <row r="236" spans="1:65" s="2" customFormat="1" ht="11.25">
      <c r="A236" s="35"/>
      <c r="B236" s="36"/>
      <c r="C236" s="37"/>
      <c r="D236" s="227" t="s">
        <v>193</v>
      </c>
      <c r="E236" s="37"/>
      <c r="F236" s="228" t="s">
        <v>3216</v>
      </c>
      <c r="G236" s="37"/>
      <c r="H236" s="37"/>
      <c r="I236" s="229"/>
      <c r="J236" s="37"/>
      <c r="K236" s="37"/>
      <c r="L236" s="40"/>
      <c r="M236" s="230"/>
      <c r="N236" s="231"/>
      <c r="O236" s="72"/>
      <c r="P236" s="72"/>
      <c r="Q236" s="72"/>
      <c r="R236" s="72"/>
      <c r="S236" s="72"/>
      <c r="T236" s="73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T236" s="18" t="s">
        <v>193</v>
      </c>
      <c r="AU236" s="18" t="s">
        <v>176</v>
      </c>
    </row>
    <row r="237" spans="1:65" s="2" customFormat="1" ht="16.5" customHeight="1">
      <c r="A237" s="35"/>
      <c r="B237" s="36"/>
      <c r="C237" s="254" t="s">
        <v>651</v>
      </c>
      <c r="D237" s="254" t="s">
        <v>539</v>
      </c>
      <c r="E237" s="255" t="s">
        <v>3217</v>
      </c>
      <c r="F237" s="256" t="s">
        <v>3218</v>
      </c>
      <c r="G237" s="257" t="s">
        <v>1527</v>
      </c>
      <c r="H237" s="258">
        <v>1</v>
      </c>
      <c r="I237" s="259"/>
      <c r="J237" s="260">
        <f>ROUND(I237*H237,2)</f>
        <v>0</v>
      </c>
      <c r="K237" s="256" t="s">
        <v>1</v>
      </c>
      <c r="L237" s="261"/>
      <c r="M237" s="262" t="s">
        <v>1</v>
      </c>
      <c r="N237" s="263" t="s">
        <v>41</v>
      </c>
      <c r="O237" s="72"/>
      <c r="P237" s="201">
        <f>O237*H237</f>
        <v>0</v>
      </c>
      <c r="Q237" s="201">
        <v>0</v>
      </c>
      <c r="R237" s="201">
        <f>Q237*H237</f>
        <v>0</v>
      </c>
      <c r="S237" s="201">
        <v>0</v>
      </c>
      <c r="T237" s="202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03" t="s">
        <v>1128</v>
      </c>
      <c r="AT237" s="203" t="s">
        <v>539</v>
      </c>
      <c r="AU237" s="203" t="s">
        <v>176</v>
      </c>
      <c r="AY237" s="18" t="s">
        <v>175</v>
      </c>
      <c r="BE237" s="204">
        <f>IF(N237="základní",J237,0)</f>
        <v>0</v>
      </c>
      <c r="BF237" s="204">
        <f>IF(N237="snížená",J237,0)</f>
        <v>0</v>
      </c>
      <c r="BG237" s="204">
        <f>IF(N237="zákl. přenesená",J237,0)</f>
        <v>0</v>
      </c>
      <c r="BH237" s="204">
        <f>IF(N237="sníž. přenesená",J237,0)</f>
        <v>0</v>
      </c>
      <c r="BI237" s="204">
        <f>IF(N237="nulová",J237,0)</f>
        <v>0</v>
      </c>
      <c r="BJ237" s="18" t="s">
        <v>83</v>
      </c>
      <c r="BK237" s="204">
        <f>ROUND(I237*H237,2)</f>
        <v>0</v>
      </c>
      <c r="BL237" s="18" t="s">
        <v>1128</v>
      </c>
      <c r="BM237" s="203" t="s">
        <v>3219</v>
      </c>
    </row>
    <row r="238" spans="1:65" s="14" customFormat="1" ht="11.25">
      <c r="B238" s="216"/>
      <c r="C238" s="217"/>
      <c r="D238" s="207" t="s">
        <v>184</v>
      </c>
      <c r="E238" s="218" t="s">
        <v>1</v>
      </c>
      <c r="F238" s="219" t="s">
        <v>83</v>
      </c>
      <c r="G238" s="217"/>
      <c r="H238" s="220">
        <v>1</v>
      </c>
      <c r="I238" s="221"/>
      <c r="J238" s="217"/>
      <c r="K238" s="217"/>
      <c r="L238" s="222"/>
      <c r="M238" s="223"/>
      <c r="N238" s="224"/>
      <c r="O238" s="224"/>
      <c r="P238" s="224"/>
      <c r="Q238" s="224"/>
      <c r="R238" s="224"/>
      <c r="S238" s="224"/>
      <c r="T238" s="225"/>
      <c r="AT238" s="226" t="s">
        <v>184</v>
      </c>
      <c r="AU238" s="226" t="s">
        <v>176</v>
      </c>
      <c r="AV238" s="14" t="s">
        <v>85</v>
      </c>
      <c r="AW238" s="14" t="s">
        <v>34</v>
      </c>
      <c r="AX238" s="14" t="s">
        <v>83</v>
      </c>
      <c r="AY238" s="226" t="s">
        <v>175</v>
      </c>
    </row>
    <row r="239" spans="1:65" s="2" customFormat="1" ht="24.2" customHeight="1">
      <c r="A239" s="35"/>
      <c r="B239" s="36"/>
      <c r="C239" s="192" t="s">
        <v>661</v>
      </c>
      <c r="D239" s="192" t="s">
        <v>178</v>
      </c>
      <c r="E239" s="193" t="s">
        <v>3220</v>
      </c>
      <c r="F239" s="194" t="s">
        <v>3221</v>
      </c>
      <c r="G239" s="195" t="s">
        <v>181</v>
      </c>
      <c r="H239" s="196">
        <v>1</v>
      </c>
      <c r="I239" s="197"/>
      <c r="J239" s="198">
        <f>ROUND(I239*H239,2)</f>
        <v>0</v>
      </c>
      <c r="K239" s="194" t="s">
        <v>224</v>
      </c>
      <c r="L239" s="40"/>
      <c r="M239" s="199" t="s">
        <v>1</v>
      </c>
      <c r="N239" s="200" t="s">
        <v>41</v>
      </c>
      <c r="O239" s="72"/>
      <c r="P239" s="201">
        <f>O239*H239</f>
        <v>0</v>
      </c>
      <c r="Q239" s="201">
        <v>0</v>
      </c>
      <c r="R239" s="201">
        <f>Q239*H239</f>
        <v>0</v>
      </c>
      <c r="S239" s="201">
        <v>0</v>
      </c>
      <c r="T239" s="202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03" t="s">
        <v>309</v>
      </c>
      <c r="AT239" s="203" t="s">
        <v>178</v>
      </c>
      <c r="AU239" s="203" t="s">
        <v>176</v>
      </c>
      <c r="AY239" s="18" t="s">
        <v>175</v>
      </c>
      <c r="BE239" s="204">
        <f>IF(N239="základní",J239,0)</f>
        <v>0</v>
      </c>
      <c r="BF239" s="204">
        <f>IF(N239="snížená",J239,0)</f>
        <v>0</v>
      </c>
      <c r="BG239" s="204">
        <f>IF(N239="zákl. přenesená",J239,0)</f>
        <v>0</v>
      </c>
      <c r="BH239" s="204">
        <f>IF(N239="sníž. přenesená",J239,0)</f>
        <v>0</v>
      </c>
      <c r="BI239" s="204">
        <f>IF(N239="nulová",J239,0)</f>
        <v>0</v>
      </c>
      <c r="BJ239" s="18" t="s">
        <v>83</v>
      </c>
      <c r="BK239" s="204">
        <f>ROUND(I239*H239,2)</f>
        <v>0</v>
      </c>
      <c r="BL239" s="18" t="s">
        <v>309</v>
      </c>
      <c r="BM239" s="203" t="s">
        <v>3222</v>
      </c>
    </row>
    <row r="240" spans="1:65" s="2" customFormat="1" ht="11.25">
      <c r="A240" s="35"/>
      <c r="B240" s="36"/>
      <c r="C240" s="37"/>
      <c r="D240" s="227" t="s">
        <v>193</v>
      </c>
      <c r="E240" s="37"/>
      <c r="F240" s="228" t="s">
        <v>3223</v>
      </c>
      <c r="G240" s="37"/>
      <c r="H240" s="37"/>
      <c r="I240" s="229"/>
      <c r="J240" s="37"/>
      <c r="K240" s="37"/>
      <c r="L240" s="40"/>
      <c r="M240" s="230"/>
      <c r="N240" s="231"/>
      <c r="O240" s="72"/>
      <c r="P240" s="72"/>
      <c r="Q240" s="72"/>
      <c r="R240" s="72"/>
      <c r="S240" s="72"/>
      <c r="T240" s="73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T240" s="18" t="s">
        <v>193</v>
      </c>
      <c r="AU240" s="18" t="s">
        <v>176</v>
      </c>
    </row>
    <row r="241" spans="1:65" s="2" customFormat="1" ht="16.5" customHeight="1">
      <c r="A241" s="35"/>
      <c r="B241" s="36"/>
      <c r="C241" s="254" t="s">
        <v>678</v>
      </c>
      <c r="D241" s="254" t="s">
        <v>539</v>
      </c>
      <c r="E241" s="255" t="s">
        <v>3224</v>
      </c>
      <c r="F241" s="256" t="s">
        <v>3225</v>
      </c>
      <c r="G241" s="257" t="s">
        <v>1527</v>
      </c>
      <c r="H241" s="258">
        <v>1</v>
      </c>
      <c r="I241" s="259"/>
      <c r="J241" s="260">
        <f>ROUND(I241*H241,2)</f>
        <v>0</v>
      </c>
      <c r="K241" s="256" t="s">
        <v>1</v>
      </c>
      <c r="L241" s="261"/>
      <c r="M241" s="262" t="s">
        <v>1</v>
      </c>
      <c r="N241" s="263" t="s">
        <v>41</v>
      </c>
      <c r="O241" s="72"/>
      <c r="P241" s="201">
        <f>O241*H241</f>
        <v>0</v>
      </c>
      <c r="Q241" s="201">
        <v>0</v>
      </c>
      <c r="R241" s="201">
        <f>Q241*H241</f>
        <v>0</v>
      </c>
      <c r="S241" s="201">
        <v>0</v>
      </c>
      <c r="T241" s="202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03" t="s">
        <v>1128</v>
      </c>
      <c r="AT241" s="203" t="s">
        <v>539</v>
      </c>
      <c r="AU241" s="203" t="s">
        <v>176</v>
      </c>
      <c r="AY241" s="18" t="s">
        <v>175</v>
      </c>
      <c r="BE241" s="204">
        <f>IF(N241="základní",J241,0)</f>
        <v>0</v>
      </c>
      <c r="BF241" s="204">
        <f>IF(N241="snížená",J241,0)</f>
        <v>0</v>
      </c>
      <c r="BG241" s="204">
        <f>IF(N241="zákl. přenesená",J241,0)</f>
        <v>0</v>
      </c>
      <c r="BH241" s="204">
        <f>IF(N241="sníž. přenesená",J241,0)</f>
        <v>0</v>
      </c>
      <c r="BI241" s="204">
        <f>IF(N241="nulová",J241,0)</f>
        <v>0</v>
      </c>
      <c r="BJ241" s="18" t="s">
        <v>83</v>
      </c>
      <c r="BK241" s="204">
        <f>ROUND(I241*H241,2)</f>
        <v>0</v>
      </c>
      <c r="BL241" s="18" t="s">
        <v>1128</v>
      </c>
      <c r="BM241" s="203" t="s">
        <v>3226</v>
      </c>
    </row>
    <row r="242" spans="1:65" s="14" customFormat="1" ht="11.25">
      <c r="B242" s="216"/>
      <c r="C242" s="217"/>
      <c r="D242" s="207" t="s">
        <v>184</v>
      </c>
      <c r="E242" s="218" t="s">
        <v>1</v>
      </c>
      <c r="F242" s="219" t="s">
        <v>83</v>
      </c>
      <c r="G242" s="217"/>
      <c r="H242" s="220">
        <v>1</v>
      </c>
      <c r="I242" s="221"/>
      <c r="J242" s="217"/>
      <c r="K242" s="217"/>
      <c r="L242" s="222"/>
      <c r="M242" s="223"/>
      <c r="N242" s="224"/>
      <c r="O242" s="224"/>
      <c r="P242" s="224"/>
      <c r="Q242" s="224"/>
      <c r="R242" s="224"/>
      <c r="S242" s="224"/>
      <c r="T242" s="225"/>
      <c r="AT242" s="226" t="s">
        <v>184</v>
      </c>
      <c r="AU242" s="226" t="s">
        <v>176</v>
      </c>
      <c r="AV242" s="14" t="s">
        <v>85</v>
      </c>
      <c r="AW242" s="14" t="s">
        <v>34</v>
      </c>
      <c r="AX242" s="14" t="s">
        <v>76</v>
      </c>
      <c r="AY242" s="226" t="s">
        <v>175</v>
      </c>
    </row>
    <row r="243" spans="1:65" s="2" customFormat="1" ht="24.2" customHeight="1">
      <c r="A243" s="35"/>
      <c r="B243" s="36"/>
      <c r="C243" s="192" t="s">
        <v>693</v>
      </c>
      <c r="D243" s="192" t="s">
        <v>178</v>
      </c>
      <c r="E243" s="193" t="s">
        <v>3227</v>
      </c>
      <c r="F243" s="194" t="s">
        <v>3228</v>
      </c>
      <c r="G243" s="195" t="s">
        <v>181</v>
      </c>
      <c r="H243" s="196">
        <v>1</v>
      </c>
      <c r="I243" s="197"/>
      <c r="J243" s="198">
        <f>ROUND(I243*H243,2)</f>
        <v>0</v>
      </c>
      <c r="K243" s="194" t="s">
        <v>224</v>
      </c>
      <c r="L243" s="40"/>
      <c r="M243" s="199" t="s">
        <v>1</v>
      </c>
      <c r="N243" s="200" t="s">
        <v>41</v>
      </c>
      <c r="O243" s="72"/>
      <c r="P243" s="201">
        <f>O243*H243</f>
        <v>0</v>
      </c>
      <c r="Q243" s="201">
        <v>0</v>
      </c>
      <c r="R243" s="201">
        <f>Q243*H243</f>
        <v>0</v>
      </c>
      <c r="S243" s="201">
        <v>0</v>
      </c>
      <c r="T243" s="202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03" t="s">
        <v>559</v>
      </c>
      <c r="AT243" s="203" t="s">
        <v>178</v>
      </c>
      <c r="AU243" s="203" t="s">
        <v>176</v>
      </c>
      <c r="AY243" s="18" t="s">
        <v>175</v>
      </c>
      <c r="BE243" s="204">
        <f>IF(N243="základní",J243,0)</f>
        <v>0</v>
      </c>
      <c r="BF243" s="204">
        <f>IF(N243="snížená",J243,0)</f>
        <v>0</v>
      </c>
      <c r="BG243" s="204">
        <f>IF(N243="zákl. přenesená",J243,0)</f>
        <v>0</v>
      </c>
      <c r="BH243" s="204">
        <f>IF(N243="sníž. přenesená",J243,0)</f>
        <v>0</v>
      </c>
      <c r="BI243" s="204">
        <f>IF(N243="nulová",J243,0)</f>
        <v>0</v>
      </c>
      <c r="BJ243" s="18" t="s">
        <v>83</v>
      </c>
      <c r="BK243" s="204">
        <f>ROUND(I243*H243,2)</f>
        <v>0</v>
      </c>
      <c r="BL243" s="18" t="s">
        <v>559</v>
      </c>
      <c r="BM243" s="203" t="s">
        <v>3229</v>
      </c>
    </row>
    <row r="244" spans="1:65" s="2" customFormat="1" ht="11.25">
      <c r="A244" s="35"/>
      <c r="B244" s="36"/>
      <c r="C244" s="37"/>
      <c r="D244" s="227" t="s">
        <v>193</v>
      </c>
      <c r="E244" s="37"/>
      <c r="F244" s="228" t="s">
        <v>3230</v>
      </c>
      <c r="G244" s="37"/>
      <c r="H244" s="37"/>
      <c r="I244" s="229"/>
      <c r="J244" s="37"/>
      <c r="K244" s="37"/>
      <c r="L244" s="40"/>
      <c r="M244" s="230"/>
      <c r="N244" s="231"/>
      <c r="O244" s="72"/>
      <c r="P244" s="72"/>
      <c r="Q244" s="72"/>
      <c r="R244" s="72"/>
      <c r="S244" s="72"/>
      <c r="T244" s="73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T244" s="18" t="s">
        <v>193</v>
      </c>
      <c r="AU244" s="18" t="s">
        <v>176</v>
      </c>
    </row>
    <row r="245" spans="1:65" s="2" customFormat="1" ht="24.2" customHeight="1">
      <c r="A245" s="35"/>
      <c r="B245" s="36"/>
      <c r="C245" s="254" t="s">
        <v>700</v>
      </c>
      <c r="D245" s="254" t="s">
        <v>539</v>
      </c>
      <c r="E245" s="255" t="s">
        <v>3231</v>
      </c>
      <c r="F245" s="256" t="s">
        <v>3232</v>
      </c>
      <c r="G245" s="257" t="s">
        <v>1527</v>
      </c>
      <c r="H245" s="258">
        <v>1</v>
      </c>
      <c r="I245" s="259"/>
      <c r="J245" s="260">
        <f>ROUND(I245*H245,2)</f>
        <v>0</v>
      </c>
      <c r="K245" s="256" t="s">
        <v>1</v>
      </c>
      <c r="L245" s="261"/>
      <c r="M245" s="262" t="s">
        <v>1</v>
      </c>
      <c r="N245" s="263" t="s">
        <v>41</v>
      </c>
      <c r="O245" s="72"/>
      <c r="P245" s="201">
        <f>O245*H245</f>
        <v>0</v>
      </c>
      <c r="Q245" s="201">
        <v>0</v>
      </c>
      <c r="R245" s="201">
        <f>Q245*H245</f>
        <v>0</v>
      </c>
      <c r="S245" s="201">
        <v>0</v>
      </c>
      <c r="T245" s="202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03" t="s">
        <v>1128</v>
      </c>
      <c r="AT245" s="203" t="s">
        <v>539</v>
      </c>
      <c r="AU245" s="203" t="s">
        <v>176</v>
      </c>
      <c r="AY245" s="18" t="s">
        <v>175</v>
      </c>
      <c r="BE245" s="204">
        <f>IF(N245="základní",J245,0)</f>
        <v>0</v>
      </c>
      <c r="BF245" s="204">
        <f>IF(N245="snížená",J245,0)</f>
        <v>0</v>
      </c>
      <c r="BG245" s="204">
        <f>IF(N245="zákl. přenesená",J245,0)</f>
        <v>0</v>
      </c>
      <c r="BH245" s="204">
        <f>IF(N245="sníž. přenesená",J245,0)</f>
        <v>0</v>
      </c>
      <c r="BI245" s="204">
        <f>IF(N245="nulová",J245,0)</f>
        <v>0</v>
      </c>
      <c r="BJ245" s="18" t="s">
        <v>83</v>
      </c>
      <c r="BK245" s="204">
        <f>ROUND(I245*H245,2)</f>
        <v>0</v>
      </c>
      <c r="BL245" s="18" t="s">
        <v>1128</v>
      </c>
      <c r="BM245" s="203" t="s">
        <v>3233</v>
      </c>
    </row>
    <row r="246" spans="1:65" s="14" customFormat="1" ht="11.25">
      <c r="B246" s="216"/>
      <c r="C246" s="217"/>
      <c r="D246" s="207" t="s">
        <v>184</v>
      </c>
      <c r="E246" s="218" t="s">
        <v>1</v>
      </c>
      <c r="F246" s="219" t="s">
        <v>83</v>
      </c>
      <c r="G246" s="217"/>
      <c r="H246" s="220">
        <v>1</v>
      </c>
      <c r="I246" s="221"/>
      <c r="J246" s="217"/>
      <c r="K246" s="217"/>
      <c r="L246" s="222"/>
      <c r="M246" s="223"/>
      <c r="N246" s="224"/>
      <c r="O246" s="224"/>
      <c r="P246" s="224"/>
      <c r="Q246" s="224"/>
      <c r="R246" s="224"/>
      <c r="S246" s="224"/>
      <c r="T246" s="225"/>
      <c r="AT246" s="226" t="s">
        <v>184</v>
      </c>
      <c r="AU246" s="226" t="s">
        <v>176</v>
      </c>
      <c r="AV246" s="14" t="s">
        <v>85</v>
      </c>
      <c r="AW246" s="14" t="s">
        <v>34</v>
      </c>
      <c r="AX246" s="14" t="s">
        <v>83</v>
      </c>
      <c r="AY246" s="226" t="s">
        <v>175</v>
      </c>
    </row>
    <row r="247" spans="1:65" s="2" customFormat="1" ht="33" customHeight="1">
      <c r="A247" s="35"/>
      <c r="B247" s="36"/>
      <c r="C247" s="192" t="s">
        <v>706</v>
      </c>
      <c r="D247" s="192" t="s">
        <v>178</v>
      </c>
      <c r="E247" s="193" t="s">
        <v>3234</v>
      </c>
      <c r="F247" s="194" t="s">
        <v>3235</v>
      </c>
      <c r="G247" s="195" t="s">
        <v>181</v>
      </c>
      <c r="H247" s="196">
        <v>1</v>
      </c>
      <c r="I247" s="197"/>
      <c r="J247" s="198">
        <f>ROUND(I247*H247,2)</f>
        <v>0</v>
      </c>
      <c r="K247" s="194" t="s">
        <v>224</v>
      </c>
      <c r="L247" s="40"/>
      <c r="M247" s="199" t="s">
        <v>1</v>
      </c>
      <c r="N247" s="200" t="s">
        <v>41</v>
      </c>
      <c r="O247" s="72"/>
      <c r="P247" s="201">
        <f>O247*H247</f>
        <v>0</v>
      </c>
      <c r="Q247" s="201">
        <v>0</v>
      </c>
      <c r="R247" s="201">
        <f>Q247*H247</f>
        <v>0</v>
      </c>
      <c r="S247" s="201">
        <v>0</v>
      </c>
      <c r="T247" s="202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03" t="s">
        <v>309</v>
      </c>
      <c r="AT247" s="203" t="s">
        <v>178</v>
      </c>
      <c r="AU247" s="203" t="s">
        <v>176</v>
      </c>
      <c r="AY247" s="18" t="s">
        <v>175</v>
      </c>
      <c r="BE247" s="204">
        <f>IF(N247="základní",J247,0)</f>
        <v>0</v>
      </c>
      <c r="BF247" s="204">
        <f>IF(N247="snížená",J247,0)</f>
        <v>0</v>
      </c>
      <c r="BG247" s="204">
        <f>IF(N247="zákl. přenesená",J247,0)</f>
        <v>0</v>
      </c>
      <c r="BH247" s="204">
        <f>IF(N247="sníž. přenesená",J247,0)</f>
        <v>0</v>
      </c>
      <c r="BI247" s="204">
        <f>IF(N247="nulová",J247,0)</f>
        <v>0</v>
      </c>
      <c r="BJ247" s="18" t="s">
        <v>83</v>
      </c>
      <c r="BK247" s="204">
        <f>ROUND(I247*H247,2)</f>
        <v>0</v>
      </c>
      <c r="BL247" s="18" t="s">
        <v>309</v>
      </c>
      <c r="BM247" s="203" t="s">
        <v>3236</v>
      </c>
    </row>
    <row r="248" spans="1:65" s="2" customFormat="1" ht="11.25">
      <c r="A248" s="35"/>
      <c r="B248" s="36"/>
      <c r="C248" s="37"/>
      <c r="D248" s="227" t="s">
        <v>193</v>
      </c>
      <c r="E248" s="37"/>
      <c r="F248" s="228" t="s">
        <v>3237</v>
      </c>
      <c r="G248" s="37"/>
      <c r="H248" s="37"/>
      <c r="I248" s="229"/>
      <c r="J248" s="37"/>
      <c r="K248" s="37"/>
      <c r="L248" s="40"/>
      <c r="M248" s="230"/>
      <c r="N248" s="231"/>
      <c r="O248" s="72"/>
      <c r="P248" s="72"/>
      <c r="Q248" s="72"/>
      <c r="R248" s="72"/>
      <c r="S248" s="72"/>
      <c r="T248" s="73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T248" s="18" t="s">
        <v>193</v>
      </c>
      <c r="AU248" s="18" t="s">
        <v>176</v>
      </c>
    </row>
    <row r="249" spans="1:65" s="2" customFormat="1" ht="16.5" customHeight="1">
      <c r="A249" s="35"/>
      <c r="B249" s="36"/>
      <c r="C249" s="254" t="s">
        <v>711</v>
      </c>
      <c r="D249" s="254" t="s">
        <v>539</v>
      </c>
      <c r="E249" s="255" t="s">
        <v>3238</v>
      </c>
      <c r="F249" s="256" t="s">
        <v>3239</v>
      </c>
      <c r="G249" s="257" t="s">
        <v>1527</v>
      </c>
      <c r="H249" s="258">
        <v>30</v>
      </c>
      <c r="I249" s="259"/>
      <c r="J249" s="260">
        <f>ROUND(I249*H249,2)</f>
        <v>0</v>
      </c>
      <c r="K249" s="256" t="s">
        <v>1</v>
      </c>
      <c r="L249" s="261"/>
      <c r="M249" s="262" t="s">
        <v>1</v>
      </c>
      <c r="N249" s="263" t="s">
        <v>41</v>
      </c>
      <c r="O249" s="72"/>
      <c r="P249" s="201">
        <f>O249*H249</f>
        <v>0</v>
      </c>
      <c r="Q249" s="201">
        <v>0</v>
      </c>
      <c r="R249" s="201">
        <f>Q249*H249</f>
        <v>0</v>
      </c>
      <c r="S249" s="201">
        <v>0</v>
      </c>
      <c r="T249" s="202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03" t="s">
        <v>1128</v>
      </c>
      <c r="AT249" s="203" t="s">
        <v>539</v>
      </c>
      <c r="AU249" s="203" t="s">
        <v>176</v>
      </c>
      <c r="AY249" s="18" t="s">
        <v>175</v>
      </c>
      <c r="BE249" s="204">
        <f>IF(N249="základní",J249,0)</f>
        <v>0</v>
      </c>
      <c r="BF249" s="204">
        <f>IF(N249="snížená",J249,0)</f>
        <v>0</v>
      </c>
      <c r="BG249" s="204">
        <f>IF(N249="zákl. přenesená",J249,0)</f>
        <v>0</v>
      </c>
      <c r="BH249" s="204">
        <f>IF(N249="sníž. přenesená",J249,0)</f>
        <v>0</v>
      </c>
      <c r="BI249" s="204">
        <f>IF(N249="nulová",J249,0)</f>
        <v>0</v>
      </c>
      <c r="BJ249" s="18" t="s">
        <v>83</v>
      </c>
      <c r="BK249" s="204">
        <f>ROUND(I249*H249,2)</f>
        <v>0</v>
      </c>
      <c r="BL249" s="18" t="s">
        <v>1128</v>
      </c>
      <c r="BM249" s="203" t="s">
        <v>3240</v>
      </c>
    </row>
    <row r="250" spans="1:65" s="14" customFormat="1" ht="11.25">
      <c r="B250" s="216"/>
      <c r="C250" s="217"/>
      <c r="D250" s="207" t="s">
        <v>184</v>
      </c>
      <c r="E250" s="218" t="s">
        <v>1</v>
      </c>
      <c r="F250" s="219" t="s">
        <v>508</v>
      </c>
      <c r="G250" s="217"/>
      <c r="H250" s="220">
        <v>30</v>
      </c>
      <c r="I250" s="221"/>
      <c r="J250" s="217"/>
      <c r="K250" s="217"/>
      <c r="L250" s="222"/>
      <c r="M250" s="223"/>
      <c r="N250" s="224"/>
      <c r="O250" s="224"/>
      <c r="P250" s="224"/>
      <c r="Q250" s="224"/>
      <c r="R250" s="224"/>
      <c r="S250" s="224"/>
      <c r="T250" s="225"/>
      <c r="AT250" s="226" t="s">
        <v>184</v>
      </c>
      <c r="AU250" s="226" t="s">
        <v>176</v>
      </c>
      <c r="AV250" s="14" t="s">
        <v>85</v>
      </c>
      <c r="AW250" s="14" t="s">
        <v>34</v>
      </c>
      <c r="AX250" s="14" t="s">
        <v>83</v>
      </c>
      <c r="AY250" s="226" t="s">
        <v>175</v>
      </c>
    </row>
    <row r="251" spans="1:65" s="2" customFormat="1" ht="24.2" customHeight="1">
      <c r="A251" s="35"/>
      <c r="B251" s="36"/>
      <c r="C251" s="192" t="s">
        <v>718</v>
      </c>
      <c r="D251" s="192" t="s">
        <v>178</v>
      </c>
      <c r="E251" s="193" t="s">
        <v>3241</v>
      </c>
      <c r="F251" s="194" t="s">
        <v>3242</v>
      </c>
      <c r="G251" s="195" t="s">
        <v>181</v>
      </c>
      <c r="H251" s="196">
        <v>30</v>
      </c>
      <c r="I251" s="197"/>
      <c r="J251" s="198">
        <f>ROUND(I251*H251,2)</f>
        <v>0</v>
      </c>
      <c r="K251" s="194" t="s">
        <v>224</v>
      </c>
      <c r="L251" s="40"/>
      <c r="M251" s="199" t="s">
        <v>1</v>
      </c>
      <c r="N251" s="200" t="s">
        <v>41</v>
      </c>
      <c r="O251" s="72"/>
      <c r="P251" s="201">
        <f>O251*H251</f>
        <v>0</v>
      </c>
      <c r="Q251" s="201">
        <v>0</v>
      </c>
      <c r="R251" s="201">
        <f>Q251*H251</f>
        <v>0</v>
      </c>
      <c r="S251" s="201">
        <v>0</v>
      </c>
      <c r="T251" s="202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03" t="s">
        <v>309</v>
      </c>
      <c r="AT251" s="203" t="s">
        <v>178</v>
      </c>
      <c r="AU251" s="203" t="s">
        <v>176</v>
      </c>
      <c r="AY251" s="18" t="s">
        <v>175</v>
      </c>
      <c r="BE251" s="204">
        <f>IF(N251="základní",J251,0)</f>
        <v>0</v>
      </c>
      <c r="BF251" s="204">
        <f>IF(N251="snížená",J251,0)</f>
        <v>0</v>
      </c>
      <c r="BG251" s="204">
        <f>IF(N251="zákl. přenesená",J251,0)</f>
        <v>0</v>
      </c>
      <c r="BH251" s="204">
        <f>IF(N251="sníž. přenesená",J251,0)</f>
        <v>0</v>
      </c>
      <c r="BI251" s="204">
        <f>IF(N251="nulová",J251,0)</f>
        <v>0</v>
      </c>
      <c r="BJ251" s="18" t="s">
        <v>83</v>
      </c>
      <c r="BK251" s="204">
        <f>ROUND(I251*H251,2)</f>
        <v>0</v>
      </c>
      <c r="BL251" s="18" t="s">
        <v>309</v>
      </c>
      <c r="BM251" s="203" t="s">
        <v>3243</v>
      </c>
    </row>
    <row r="252" spans="1:65" s="2" customFormat="1" ht="11.25">
      <c r="A252" s="35"/>
      <c r="B252" s="36"/>
      <c r="C252" s="37"/>
      <c r="D252" s="227" t="s">
        <v>193</v>
      </c>
      <c r="E252" s="37"/>
      <c r="F252" s="228" t="s">
        <v>3244</v>
      </c>
      <c r="G252" s="37"/>
      <c r="H252" s="37"/>
      <c r="I252" s="229"/>
      <c r="J252" s="37"/>
      <c r="K252" s="37"/>
      <c r="L252" s="40"/>
      <c r="M252" s="230"/>
      <c r="N252" s="231"/>
      <c r="O252" s="72"/>
      <c r="P252" s="72"/>
      <c r="Q252" s="72"/>
      <c r="R252" s="72"/>
      <c r="S252" s="72"/>
      <c r="T252" s="73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T252" s="18" t="s">
        <v>193</v>
      </c>
      <c r="AU252" s="18" t="s">
        <v>176</v>
      </c>
    </row>
    <row r="253" spans="1:65" s="12" customFormat="1" ht="20.85" customHeight="1">
      <c r="B253" s="176"/>
      <c r="C253" s="177"/>
      <c r="D253" s="178" t="s">
        <v>75</v>
      </c>
      <c r="E253" s="190" t="s">
        <v>3245</v>
      </c>
      <c r="F253" s="190" t="s">
        <v>3246</v>
      </c>
      <c r="G253" s="177"/>
      <c r="H253" s="177"/>
      <c r="I253" s="180"/>
      <c r="J253" s="191">
        <f>BK253</f>
        <v>0</v>
      </c>
      <c r="K253" s="177"/>
      <c r="L253" s="182"/>
      <c r="M253" s="183"/>
      <c r="N253" s="184"/>
      <c r="O253" s="184"/>
      <c r="P253" s="185">
        <f>SUM(P254:P282)</f>
        <v>0</v>
      </c>
      <c r="Q253" s="184"/>
      <c r="R253" s="185">
        <f>SUM(R254:R282)</f>
        <v>0</v>
      </c>
      <c r="S253" s="184"/>
      <c r="T253" s="186">
        <f>SUM(T254:T282)</f>
        <v>0</v>
      </c>
      <c r="AR253" s="187" t="s">
        <v>85</v>
      </c>
      <c r="AT253" s="188" t="s">
        <v>75</v>
      </c>
      <c r="AU253" s="188" t="s">
        <v>85</v>
      </c>
      <c r="AY253" s="187" t="s">
        <v>175</v>
      </c>
      <c r="BK253" s="189">
        <f>SUM(BK254:BK282)</f>
        <v>0</v>
      </c>
    </row>
    <row r="254" spans="1:65" s="2" customFormat="1" ht="24.2" customHeight="1">
      <c r="A254" s="35"/>
      <c r="B254" s="36"/>
      <c r="C254" s="254" t="s">
        <v>725</v>
      </c>
      <c r="D254" s="254" t="s">
        <v>539</v>
      </c>
      <c r="E254" s="255" t="s">
        <v>3183</v>
      </c>
      <c r="F254" s="256" t="s">
        <v>3184</v>
      </c>
      <c r="G254" s="257" t="s">
        <v>1527</v>
      </c>
      <c r="H254" s="258">
        <v>3</v>
      </c>
      <c r="I254" s="259"/>
      <c r="J254" s="260">
        <f>ROUND(I254*H254,2)</f>
        <v>0</v>
      </c>
      <c r="K254" s="256" t="s">
        <v>1</v>
      </c>
      <c r="L254" s="261"/>
      <c r="M254" s="262" t="s">
        <v>1</v>
      </c>
      <c r="N254" s="263" t="s">
        <v>41</v>
      </c>
      <c r="O254" s="72"/>
      <c r="P254" s="201">
        <f>O254*H254</f>
        <v>0</v>
      </c>
      <c r="Q254" s="201">
        <v>0</v>
      </c>
      <c r="R254" s="201">
        <f>Q254*H254</f>
        <v>0</v>
      </c>
      <c r="S254" s="201">
        <v>0</v>
      </c>
      <c r="T254" s="202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03" t="s">
        <v>1128</v>
      </c>
      <c r="AT254" s="203" t="s">
        <v>539</v>
      </c>
      <c r="AU254" s="203" t="s">
        <v>176</v>
      </c>
      <c r="AY254" s="18" t="s">
        <v>175</v>
      </c>
      <c r="BE254" s="204">
        <f>IF(N254="základní",J254,0)</f>
        <v>0</v>
      </c>
      <c r="BF254" s="204">
        <f>IF(N254="snížená",J254,0)</f>
        <v>0</v>
      </c>
      <c r="BG254" s="204">
        <f>IF(N254="zákl. přenesená",J254,0)</f>
        <v>0</v>
      </c>
      <c r="BH254" s="204">
        <f>IF(N254="sníž. přenesená",J254,0)</f>
        <v>0</v>
      </c>
      <c r="BI254" s="204">
        <f>IF(N254="nulová",J254,0)</f>
        <v>0</v>
      </c>
      <c r="BJ254" s="18" t="s">
        <v>83</v>
      </c>
      <c r="BK254" s="204">
        <f>ROUND(I254*H254,2)</f>
        <v>0</v>
      </c>
      <c r="BL254" s="18" t="s">
        <v>1128</v>
      </c>
      <c r="BM254" s="203" t="s">
        <v>3247</v>
      </c>
    </row>
    <row r="255" spans="1:65" s="14" customFormat="1" ht="11.25">
      <c r="B255" s="216"/>
      <c r="C255" s="217"/>
      <c r="D255" s="207" t="s">
        <v>184</v>
      </c>
      <c r="E255" s="218" t="s">
        <v>1</v>
      </c>
      <c r="F255" s="219" t="s">
        <v>176</v>
      </c>
      <c r="G255" s="217"/>
      <c r="H255" s="220">
        <v>3</v>
      </c>
      <c r="I255" s="221"/>
      <c r="J255" s="217"/>
      <c r="K255" s="217"/>
      <c r="L255" s="222"/>
      <c r="M255" s="223"/>
      <c r="N255" s="224"/>
      <c r="O255" s="224"/>
      <c r="P255" s="224"/>
      <c r="Q255" s="224"/>
      <c r="R255" s="224"/>
      <c r="S255" s="224"/>
      <c r="T255" s="225"/>
      <c r="AT255" s="226" t="s">
        <v>184</v>
      </c>
      <c r="AU255" s="226" t="s">
        <v>176</v>
      </c>
      <c r="AV255" s="14" t="s">
        <v>85</v>
      </c>
      <c r="AW255" s="14" t="s">
        <v>34</v>
      </c>
      <c r="AX255" s="14" t="s">
        <v>83</v>
      </c>
      <c r="AY255" s="226" t="s">
        <v>175</v>
      </c>
    </row>
    <row r="256" spans="1:65" s="2" customFormat="1" ht="24.2" customHeight="1">
      <c r="A256" s="35"/>
      <c r="B256" s="36"/>
      <c r="C256" s="254" t="s">
        <v>731</v>
      </c>
      <c r="D256" s="254" t="s">
        <v>539</v>
      </c>
      <c r="E256" s="255" t="s">
        <v>3186</v>
      </c>
      <c r="F256" s="256" t="s">
        <v>3187</v>
      </c>
      <c r="G256" s="257" t="s">
        <v>1527</v>
      </c>
      <c r="H256" s="258">
        <v>2</v>
      </c>
      <c r="I256" s="259"/>
      <c r="J256" s="260">
        <f>ROUND(I256*H256,2)</f>
        <v>0</v>
      </c>
      <c r="K256" s="256" t="s">
        <v>1</v>
      </c>
      <c r="L256" s="261"/>
      <c r="M256" s="262" t="s">
        <v>1</v>
      </c>
      <c r="N256" s="263" t="s">
        <v>41</v>
      </c>
      <c r="O256" s="72"/>
      <c r="P256" s="201">
        <f>O256*H256</f>
        <v>0</v>
      </c>
      <c r="Q256" s="201">
        <v>0</v>
      </c>
      <c r="R256" s="201">
        <f>Q256*H256</f>
        <v>0</v>
      </c>
      <c r="S256" s="201">
        <v>0</v>
      </c>
      <c r="T256" s="202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03" t="s">
        <v>1128</v>
      </c>
      <c r="AT256" s="203" t="s">
        <v>539</v>
      </c>
      <c r="AU256" s="203" t="s">
        <v>176</v>
      </c>
      <c r="AY256" s="18" t="s">
        <v>175</v>
      </c>
      <c r="BE256" s="204">
        <f>IF(N256="základní",J256,0)</f>
        <v>0</v>
      </c>
      <c r="BF256" s="204">
        <f>IF(N256="snížená",J256,0)</f>
        <v>0</v>
      </c>
      <c r="BG256" s="204">
        <f>IF(N256="zákl. přenesená",J256,0)</f>
        <v>0</v>
      </c>
      <c r="BH256" s="204">
        <f>IF(N256="sníž. přenesená",J256,0)</f>
        <v>0</v>
      </c>
      <c r="BI256" s="204">
        <f>IF(N256="nulová",J256,0)</f>
        <v>0</v>
      </c>
      <c r="BJ256" s="18" t="s">
        <v>83</v>
      </c>
      <c r="BK256" s="204">
        <f>ROUND(I256*H256,2)</f>
        <v>0</v>
      </c>
      <c r="BL256" s="18" t="s">
        <v>1128</v>
      </c>
      <c r="BM256" s="203" t="s">
        <v>3248</v>
      </c>
    </row>
    <row r="257" spans="1:65" s="14" customFormat="1" ht="11.25">
      <c r="B257" s="216"/>
      <c r="C257" s="217"/>
      <c r="D257" s="207" t="s">
        <v>184</v>
      </c>
      <c r="E257" s="218" t="s">
        <v>1</v>
      </c>
      <c r="F257" s="219" t="s">
        <v>85</v>
      </c>
      <c r="G257" s="217"/>
      <c r="H257" s="220">
        <v>2</v>
      </c>
      <c r="I257" s="221"/>
      <c r="J257" s="217"/>
      <c r="K257" s="217"/>
      <c r="L257" s="222"/>
      <c r="M257" s="223"/>
      <c r="N257" s="224"/>
      <c r="O257" s="224"/>
      <c r="P257" s="224"/>
      <c r="Q257" s="224"/>
      <c r="R257" s="224"/>
      <c r="S257" s="224"/>
      <c r="T257" s="225"/>
      <c r="AT257" s="226" t="s">
        <v>184</v>
      </c>
      <c r="AU257" s="226" t="s">
        <v>176</v>
      </c>
      <c r="AV257" s="14" t="s">
        <v>85</v>
      </c>
      <c r="AW257" s="14" t="s">
        <v>34</v>
      </c>
      <c r="AX257" s="14" t="s">
        <v>83</v>
      </c>
      <c r="AY257" s="226" t="s">
        <v>175</v>
      </c>
    </row>
    <row r="258" spans="1:65" s="2" customFormat="1" ht="24.2" customHeight="1">
      <c r="A258" s="35"/>
      <c r="B258" s="36"/>
      <c r="C258" s="254" t="s">
        <v>274</v>
      </c>
      <c r="D258" s="254" t="s">
        <v>539</v>
      </c>
      <c r="E258" s="255" t="s">
        <v>3249</v>
      </c>
      <c r="F258" s="256" t="s">
        <v>3250</v>
      </c>
      <c r="G258" s="257" t="s">
        <v>1527</v>
      </c>
      <c r="H258" s="258">
        <v>3</v>
      </c>
      <c r="I258" s="259"/>
      <c r="J258" s="260">
        <f>ROUND(I258*H258,2)</f>
        <v>0</v>
      </c>
      <c r="K258" s="256" t="s">
        <v>1</v>
      </c>
      <c r="L258" s="261"/>
      <c r="M258" s="262" t="s">
        <v>1</v>
      </c>
      <c r="N258" s="263" t="s">
        <v>41</v>
      </c>
      <c r="O258" s="72"/>
      <c r="P258" s="201">
        <f>O258*H258</f>
        <v>0</v>
      </c>
      <c r="Q258" s="201">
        <v>0</v>
      </c>
      <c r="R258" s="201">
        <f>Q258*H258</f>
        <v>0</v>
      </c>
      <c r="S258" s="201">
        <v>0</v>
      </c>
      <c r="T258" s="202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03" t="s">
        <v>1128</v>
      </c>
      <c r="AT258" s="203" t="s">
        <v>539</v>
      </c>
      <c r="AU258" s="203" t="s">
        <v>176</v>
      </c>
      <c r="AY258" s="18" t="s">
        <v>175</v>
      </c>
      <c r="BE258" s="204">
        <f>IF(N258="základní",J258,0)</f>
        <v>0</v>
      </c>
      <c r="BF258" s="204">
        <f>IF(N258="snížená",J258,0)</f>
        <v>0</v>
      </c>
      <c r="BG258" s="204">
        <f>IF(N258="zákl. přenesená",J258,0)</f>
        <v>0</v>
      </c>
      <c r="BH258" s="204">
        <f>IF(N258="sníž. přenesená",J258,0)</f>
        <v>0</v>
      </c>
      <c r="BI258" s="204">
        <f>IF(N258="nulová",J258,0)</f>
        <v>0</v>
      </c>
      <c r="BJ258" s="18" t="s">
        <v>83</v>
      </c>
      <c r="BK258" s="204">
        <f>ROUND(I258*H258,2)</f>
        <v>0</v>
      </c>
      <c r="BL258" s="18" t="s">
        <v>1128</v>
      </c>
      <c r="BM258" s="203" t="s">
        <v>3251</v>
      </c>
    </row>
    <row r="259" spans="1:65" s="14" customFormat="1" ht="11.25">
      <c r="B259" s="216"/>
      <c r="C259" s="217"/>
      <c r="D259" s="207" t="s">
        <v>184</v>
      </c>
      <c r="E259" s="218" t="s">
        <v>1</v>
      </c>
      <c r="F259" s="219" t="s">
        <v>176</v>
      </c>
      <c r="G259" s="217"/>
      <c r="H259" s="220">
        <v>3</v>
      </c>
      <c r="I259" s="221"/>
      <c r="J259" s="217"/>
      <c r="K259" s="217"/>
      <c r="L259" s="222"/>
      <c r="M259" s="223"/>
      <c r="N259" s="224"/>
      <c r="O259" s="224"/>
      <c r="P259" s="224"/>
      <c r="Q259" s="224"/>
      <c r="R259" s="224"/>
      <c r="S259" s="224"/>
      <c r="T259" s="225"/>
      <c r="AT259" s="226" t="s">
        <v>184</v>
      </c>
      <c r="AU259" s="226" t="s">
        <v>176</v>
      </c>
      <c r="AV259" s="14" t="s">
        <v>85</v>
      </c>
      <c r="AW259" s="14" t="s">
        <v>34</v>
      </c>
      <c r="AX259" s="14" t="s">
        <v>76</v>
      </c>
      <c r="AY259" s="226" t="s">
        <v>175</v>
      </c>
    </row>
    <row r="260" spans="1:65" s="2" customFormat="1" ht="24.2" customHeight="1">
      <c r="A260" s="35"/>
      <c r="B260" s="36"/>
      <c r="C260" s="192" t="s">
        <v>743</v>
      </c>
      <c r="D260" s="192" t="s">
        <v>178</v>
      </c>
      <c r="E260" s="193" t="s">
        <v>3189</v>
      </c>
      <c r="F260" s="194" t="s">
        <v>3190</v>
      </c>
      <c r="G260" s="195" t="s">
        <v>181</v>
      </c>
      <c r="H260" s="196">
        <v>8</v>
      </c>
      <c r="I260" s="197"/>
      <c r="J260" s="198">
        <f>ROUND(I260*H260,2)</f>
        <v>0</v>
      </c>
      <c r="K260" s="194" t="s">
        <v>224</v>
      </c>
      <c r="L260" s="40"/>
      <c r="M260" s="199" t="s">
        <v>1</v>
      </c>
      <c r="N260" s="200" t="s">
        <v>41</v>
      </c>
      <c r="O260" s="72"/>
      <c r="P260" s="201">
        <f>O260*H260</f>
        <v>0</v>
      </c>
      <c r="Q260" s="201">
        <v>0</v>
      </c>
      <c r="R260" s="201">
        <f>Q260*H260</f>
        <v>0</v>
      </c>
      <c r="S260" s="201">
        <v>0</v>
      </c>
      <c r="T260" s="202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03" t="s">
        <v>309</v>
      </c>
      <c r="AT260" s="203" t="s">
        <v>178</v>
      </c>
      <c r="AU260" s="203" t="s">
        <v>176</v>
      </c>
      <c r="AY260" s="18" t="s">
        <v>175</v>
      </c>
      <c r="BE260" s="204">
        <f>IF(N260="základní",J260,0)</f>
        <v>0</v>
      </c>
      <c r="BF260" s="204">
        <f>IF(N260="snížená",J260,0)</f>
        <v>0</v>
      </c>
      <c r="BG260" s="204">
        <f>IF(N260="zákl. přenesená",J260,0)</f>
        <v>0</v>
      </c>
      <c r="BH260" s="204">
        <f>IF(N260="sníž. přenesená",J260,0)</f>
        <v>0</v>
      </c>
      <c r="BI260" s="204">
        <f>IF(N260="nulová",J260,0)</f>
        <v>0</v>
      </c>
      <c r="BJ260" s="18" t="s">
        <v>83</v>
      </c>
      <c r="BK260" s="204">
        <f>ROUND(I260*H260,2)</f>
        <v>0</v>
      </c>
      <c r="BL260" s="18" t="s">
        <v>309</v>
      </c>
      <c r="BM260" s="203" t="s">
        <v>3252</v>
      </c>
    </row>
    <row r="261" spans="1:65" s="2" customFormat="1" ht="11.25">
      <c r="A261" s="35"/>
      <c r="B261" s="36"/>
      <c r="C261" s="37"/>
      <c r="D261" s="227" t="s">
        <v>193</v>
      </c>
      <c r="E261" s="37"/>
      <c r="F261" s="228" t="s">
        <v>3192</v>
      </c>
      <c r="G261" s="37"/>
      <c r="H261" s="37"/>
      <c r="I261" s="229"/>
      <c r="J261" s="37"/>
      <c r="K261" s="37"/>
      <c r="L261" s="40"/>
      <c r="M261" s="230"/>
      <c r="N261" s="231"/>
      <c r="O261" s="72"/>
      <c r="P261" s="72"/>
      <c r="Q261" s="72"/>
      <c r="R261" s="72"/>
      <c r="S261" s="72"/>
      <c r="T261" s="73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T261" s="18" t="s">
        <v>193</v>
      </c>
      <c r="AU261" s="18" t="s">
        <v>176</v>
      </c>
    </row>
    <row r="262" spans="1:65" s="2" customFormat="1" ht="24.2" customHeight="1">
      <c r="A262" s="35"/>
      <c r="B262" s="36"/>
      <c r="C262" s="254" t="s">
        <v>368</v>
      </c>
      <c r="D262" s="254" t="s">
        <v>539</v>
      </c>
      <c r="E262" s="255" t="s">
        <v>3253</v>
      </c>
      <c r="F262" s="256" t="s">
        <v>3254</v>
      </c>
      <c r="G262" s="257" t="s">
        <v>1527</v>
      </c>
      <c r="H262" s="258">
        <v>1</v>
      </c>
      <c r="I262" s="259"/>
      <c r="J262" s="260">
        <f>ROUND(I262*H262,2)</f>
        <v>0</v>
      </c>
      <c r="K262" s="256" t="s">
        <v>1</v>
      </c>
      <c r="L262" s="261"/>
      <c r="M262" s="262" t="s">
        <v>1</v>
      </c>
      <c r="N262" s="263" t="s">
        <v>41</v>
      </c>
      <c r="O262" s="72"/>
      <c r="P262" s="201">
        <f>O262*H262</f>
        <v>0</v>
      </c>
      <c r="Q262" s="201">
        <v>0</v>
      </c>
      <c r="R262" s="201">
        <f>Q262*H262</f>
        <v>0</v>
      </c>
      <c r="S262" s="201">
        <v>0</v>
      </c>
      <c r="T262" s="202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03" t="s">
        <v>1128</v>
      </c>
      <c r="AT262" s="203" t="s">
        <v>539</v>
      </c>
      <c r="AU262" s="203" t="s">
        <v>176</v>
      </c>
      <c r="AY262" s="18" t="s">
        <v>175</v>
      </c>
      <c r="BE262" s="204">
        <f>IF(N262="základní",J262,0)</f>
        <v>0</v>
      </c>
      <c r="BF262" s="204">
        <f>IF(N262="snížená",J262,0)</f>
        <v>0</v>
      </c>
      <c r="BG262" s="204">
        <f>IF(N262="zákl. přenesená",J262,0)</f>
        <v>0</v>
      </c>
      <c r="BH262" s="204">
        <f>IF(N262="sníž. přenesená",J262,0)</f>
        <v>0</v>
      </c>
      <c r="BI262" s="204">
        <f>IF(N262="nulová",J262,0)</f>
        <v>0</v>
      </c>
      <c r="BJ262" s="18" t="s">
        <v>83</v>
      </c>
      <c r="BK262" s="204">
        <f>ROUND(I262*H262,2)</f>
        <v>0</v>
      </c>
      <c r="BL262" s="18" t="s">
        <v>1128</v>
      </c>
      <c r="BM262" s="203" t="s">
        <v>3255</v>
      </c>
    </row>
    <row r="263" spans="1:65" s="2" customFormat="1" ht="24.2" customHeight="1">
      <c r="A263" s="35"/>
      <c r="B263" s="36"/>
      <c r="C263" s="192" t="s">
        <v>559</v>
      </c>
      <c r="D263" s="192" t="s">
        <v>178</v>
      </c>
      <c r="E263" s="193" t="s">
        <v>3196</v>
      </c>
      <c r="F263" s="194" t="s">
        <v>3197</v>
      </c>
      <c r="G263" s="195" t="s">
        <v>181</v>
      </c>
      <c r="H263" s="196">
        <v>1</v>
      </c>
      <c r="I263" s="197"/>
      <c r="J263" s="198">
        <f>ROUND(I263*H263,2)</f>
        <v>0</v>
      </c>
      <c r="K263" s="194" t="s">
        <v>224</v>
      </c>
      <c r="L263" s="40"/>
      <c r="M263" s="199" t="s">
        <v>1</v>
      </c>
      <c r="N263" s="200" t="s">
        <v>41</v>
      </c>
      <c r="O263" s="72"/>
      <c r="P263" s="201">
        <f>O263*H263</f>
        <v>0</v>
      </c>
      <c r="Q263" s="201">
        <v>0</v>
      </c>
      <c r="R263" s="201">
        <f>Q263*H263</f>
        <v>0</v>
      </c>
      <c r="S263" s="201">
        <v>0</v>
      </c>
      <c r="T263" s="202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03" t="s">
        <v>559</v>
      </c>
      <c r="AT263" s="203" t="s">
        <v>178</v>
      </c>
      <c r="AU263" s="203" t="s">
        <v>176</v>
      </c>
      <c r="AY263" s="18" t="s">
        <v>175</v>
      </c>
      <c r="BE263" s="204">
        <f>IF(N263="základní",J263,0)</f>
        <v>0</v>
      </c>
      <c r="BF263" s="204">
        <f>IF(N263="snížená",J263,0)</f>
        <v>0</v>
      </c>
      <c r="BG263" s="204">
        <f>IF(N263="zákl. přenesená",J263,0)</f>
        <v>0</v>
      </c>
      <c r="BH263" s="204">
        <f>IF(N263="sníž. přenesená",J263,0)</f>
        <v>0</v>
      </c>
      <c r="BI263" s="204">
        <f>IF(N263="nulová",J263,0)</f>
        <v>0</v>
      </c>
      <c r="BJ263" s="18" t="s">
        <v>83</v>
      </c>
      <c r="BK263" s="204">
        <f>ROUND(I263*H263,2)</f>
        <v>0</v>
      </c>
      <c r="BL263" s="18" t="s">
        <v>559</v>
      </c>
      <c r="BM263" s="203" t="s">
        <v>3256</v>
      </c>
    </row>
    <row r="264" spans="1:65" s="2" customFormat="1" ht="11.25">
      <c r="A264" s="35"/>
      <c r="B264" s="36"/>
      <c r="C264" s="37"/>
      <c r="D264" s="227" t="s">
        <v>193</v>
      </c>
      <c r="E264" s="37"/>
      <c r="F264" s="228" t="s">
        <v>3199</v>
      </c>
      <c r="G264" s="37"/>
      <c r="H264" s="37"/>
      <c r="I264" s="229"/>
      <c r="J264" s="37"/>
      <c r="K264" s="37"/>
      <c r="L264" s="40"/>
      <c r="M264" s="230"/>
      <c r="N264" s="231"/>
      <c r="O264" s="72"/>
      <c r="P264" s="72"/>
      <c r="Q264" s="72"/>
      <c r="R264" s="72"/>
      <c r="S264" s="72"/>
      <c r="T264" s="73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T264" s="18" t="s">
        <v>193</v>
      </c>
      <c r="AU264" s="18" t="s">
        <v>176</v>
      </c>
    </row>
    <row r="265" spans="1:65" s="2" customFormat="1" ht="24.2" customHeight="1">
      <c r="A265" s="35"/>
      <c r="B265" s="36"/>
      <c r="C265" s="254" t="s">
        <v>767</v>
      </c>
      <c r="D265" s="254" t="s">
        <v>539</v>
      </c>
      <c r="E265" s="255" t="s">
        <v>3200</v>
      </c>
      <c r="F265" s="256" t="s">
        <v>3201</v>
      </c>
      <c r="G265" s="257" t="s">
        <v>1527</v>
      </c>
      <c r="H265" s="258">
        <v>3</v>
      </c>
      <c r="I265" s="259"/>
      <c r="J265" s="260">
        <f>ROUND(I265*H265,2)</f>
        <v>0</v>
      </c>
      <c r="K265" s="256" t="s">
        <v>1</v>
      </c>
      <c r="L265" s="261"/>
      <c r="M265" s="262" t="s">
        <v>1</v>
      </c>
      <c r="N265" s="263" t="s">
        <v>41</v>
      </c>
      <c r="O265" s="72"/>
      <c r="P265" s="201">
        <f>O265*H265</f>
        <v>0</v>
      </c>
      <c r="Q265" s="201">
        <v>0</v>
      </c>
      <c r="R265" s="201">
        <f>Q265*H265</f>
        <v>0</v>
      </c>
      <c r="S265" s="201">
        <v>0</v>
      </c>
      <c r="T265" s="202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03" t="s">
        <v>1128</v>
      </c>
      <c r="AT265" s="203" t="s">
        <v>539</v>
      </c>
      <c r="AU265" s="203" t="s">
        <v>176</v>
      </c>
      <c r="AY265" s="18" t="s">
        <v>175</v>
      </c>
      <c r="BE265" s="204">
        <f>IF(N265="základní",J265,0)</f>
        <v>0</v>
      </c>
      <c r="BF265" s="204">
        <f>IF(N265="snížená",J265,0)</f>
        <v>0</v>
      </c>
      <c r="BG265" s="204">
        <f>IF(N265="zákl. přenesená",J265,0)</f>
        <v>0</v>
      </c>
      <c r="BH265" s="204">
        <f>IF(N265="sníž. přenesená",J265,0)</f>
        <v>0</v>
      </c>
      <c r="BI265" s="204">
        <f>IF(N265="nulová",J265,0)</f>
        <v>0</v>
      </c>
      <c r="BJ265" s="18" t="s">
        <v>83</v>
      </c>
      <c r="BK265" s="204">
        <f>ROUND(I265*H265,2)</f>
        <v>0</v>
      </c>
      <c r="BL265" s="18" t="s">
        <v>1128</v>
      </c>
      <c r="BM265" s="203" t="s">
        <v>3257</v>
      </c>
    </row>
    <row r="266" spans="1:65" s="14" customFormat="1" ht="11.25">
      <c r="B266" s="216"/>
      <c r="C266" s="217"/>
      <c r="D266" s="207" t="s">
        <v>184</v>
      </c>
      <c r="E266" s="218" t="s">
        <v>1</v>
      </c>
      <c r="F266" s="219" t="s">
        <v>176</v>
      </c>
      <c r="G266" s="217"/>
      <c r="H266" s="220">
        <v>3</v>
      </c>
      <c r="I266" s="221"/>
      <c r="J266" s="217"/>
      <c r="K266" s="217"/>
      <c r="L266" s="222"/>
      <c r="M266" s="223"/>
      <c r="N266" s="224"/>
      <c r="O266" s="224"/>
      <c r="P266" s="224"/>
      <c r="Q266" s="224"/>
      <c r="R266" s="224"/>
      <c r="S266" s="224"/>
      <c r="T266" s="225"/>
      <c r="AT266" s="226" t="s">
        <v>184</v>
      </c>
      <c r="AU266" s="226" t="s">
        <v>176</v>
      </c>
      <c r="AV266" s="14" t="s">
        <v>85</v>
      </c>
      <c r="AW266" s="14" t="s">
        <v>34</v>
      </c>
      <c r="AX266" s="14" t="s">
        <v>76</v>
      </c>
      <c r="AY266" s="226" t="s">
        <v>175</v>
      </c>
    </row>
    <row r="267" spans="1:65" s="2" customFormat="1" ht="21.75" customHeight="1">
      <c r="A267" s="35"/>
      <c r="B267" s="36"/>
      <c r="C267" s="192" t="s">
        <v>774</v>
      </c>
      <c r="D267" s="192" t="s">
        <v>178</v>
      </c>
      <c r="E267" s="193" t="s">
        <v>3203</v>
      </c>
      <c r="F267" s="194" t="s">
        <v>3204</v>
      </c>
      <c r="G267" s="195" t="s">
        <v>181</v>
      </c>
      <c r="H267" s="196">
        <v>3</v>
      </c>
      <c r="I267" s="197"/>
      <c r="J267" s="198">
        <f>ROUND(I267*H267,2)</f>
        <v>0</v>
      </c>
      <c r="K267" s="194" t="s">
        <v>224</v>
      </c>
      <c r="L267" s="40"/>
      <c r="M267" s="199" t="s">
        <v>1</v>
      </c>
      <c r="N267" s="200" t="s">
        <v>41</v>
      </c>
      <c r="O267" s="72"/>
      <c r="P267" s="201">
        <f>O267*H267</f>
        <v>0</v>
      </c>
      <c r="Q267" s="201">
        <v>0</v>
      </c>
      <c r="R267" s="201">
        <f>Q267*H267</f>
        <v>0</v>
      </c>
      <c r="S267" s="201">
        <v>0</v>
      </c>
      <c r="T267" s="202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03" t="s">
        <v>559</v>
      </c>
      <c r="AT267" s="203" t="s">
        <v>178</v>
      </c>
      <c r="AU267" s="203" t="s">
        <v>176</v>
      </c>
      <c r="AY267" s="18" t="s">
        <v>175</v>
      </c>
      <c r="BE267" s="204">
        <f>IF(N267="základní",J267,0)</f>
        <v>0</v>
      </c>
      <c r="BF267" s="204">
        <f>IF(N267="snížená",J267,0)</f>
        <v>0</v>
      </c>
      <c r="BG267" s="204">
        <f>IF(N267="zákl. přenesená",J267,0)</f>
        <v>0</v>
      </c>
      <c r="BH267" s="204">
        <f>IF(N267="sníž. přenesená",J267,0)</f>
        <v>0</v>
      </c>
      <c r="BI267" s="204">
        <f>IF(N267="nulová",J267,0)</f>
        <v>0</v>
      </c>
      <c r="BJ267" s="18" t="s">
        <v>83</v>
      </c>
      <c r="BK267" s="204">
        <f>ROUND(I267*H267,2)</f>
        <v>0</v>
      </c>
      <c r="BL267" s="18" t="s">
        <v>559</v>
      </c>
      <c r="BM267" s="203" t="s">
        <v>3258</v>
      </c>
    </row>
    <row r="268" spans="1:65" s="2" customFormat="1" ht="11.25">
      <c r="A268" s="35"/>
      <c r="B268" s="36"/>
      <c r="C268" s="37"/>
      <c r="D268" s="227" t="s">
        <v>193</v>
      </c>
      <c r="E268" s="37"/>
      <c r="F268" s="228" t="s">
        <v>3206</v>
      </c>
      <c r="G268" s="37"/>
      <c r="H268" s="37"/>
      <c r="I268" s="229"/>
      <c r="J268" s="37"/>
      <c r="K268" s="37"/>
      <c r="L268" s="40"/>
      <c r="M268" s="230"/>
      <c r="N268" s="231"/>
      <c r="O268" s="72"/>
      <c r="P268" s="72"/>
      <c r="Q268" s="72"/>
      <c r="R268" s="72"/>
      <c r="S268" s="72"/>
      <c r="T268" s="73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T268" s="18" t="s">
        <v>193</v>
      </c>
      <c r="AU268" s="18" t="s">
        <v>176</v>
      </c>
    </row>
    <row r="269" spans="1:65" s="2" customFormat="1" ht="37.9" customHeight="1">
      <c r="A269" s="35"/>
      <c r="B269" s="36"/>
      <c r="C269" s="254" t="s">
        <v>779</v>
      </c>
      <c r="D269" s="254" t="s">
        <v>539</v>
      </c>
      <c r="E269" s="255" t="s">
        <v>3207</v>
      </c>
      <c r="F269" s="256" t="s">
        <v>3208</v>
      </c>
      <c r="G269" s="257" t="s">
        <v>1527</v>
      </c>
      <c r="H269" s="258">
        <v>7</v>
      </c>
      <c r="I269" s="259"/>
      <c r="J269" s="260">
        <f>ROUND(I269*H269,2)</f>
        <v>0</v>
      </c>
      <c r="K269" s="256" t="s">
        <v>1</v>
      </c>
      <c r="L269" s="261"/>
      <c r="M269" s="262" t="s">
        <v>1</v>
      </c>
      <c r="N269" s="263" t="s">
        <v>41</v>
      </c>
      <c r="O269" s="72"/>
      <c r="P269" s="201">
        <f>O269*H269</f>
        <v>0</v>
      </c>
      <c r="Q269" s="201">
        <v>0</v>
      </c>
      <c r="R269" s="201">
        <f>Q269*H269</f>
        <v>0</v>
      </c>
      <c r="S269" s="201">
        <v>0</v>
      </c>
      <c r="T269" s="202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03" t="s">
        <v>1128</v>
      </c>
      <c r="AT269" s="203" t="s">
        <v>539</v>
      </c>
      <c r="AU269" s="203" t="s">
        <v>176</v>
      </c>
      <c r="AY269" s="18" t="s">
        <v>175</v>
      </c>
      <c r="BE269" s="204">
        <f>IF(N269="základní",J269,0)</f>
        <v>0</v>
      </c>
      <c r="BF269" s="204">
        <f>IF(N269="snížená",J269,0)</f>
        <v>0</v>
      </c>
      <c r="BG269" s="204">
        <f>IF(N269="zákl. přenesená",J269,0)</f>
        <v>0</v>
      </c>
      <c r="BH269" s="204">
        <f>IF(N269="sníž. přenesená",J269,0)</f>
        <v>0</v>
      </c>
      <c r="BI269" s="204">
        <f>IF(N269="nulová",J269,0)</f>
        <v>0</v>
      </c>
      <c r="BJ269" s="18" t="s">
        <v>83</v>
      </c>
      <c r="BK269" s="204">
        <f>ROUND(I269*H269,2)</f>
        <v>0</v>
      </c>
      <c r="BL269" s="18" t="s">
        <v>1128</v>
      </c>
      <c r="BM269" s="203" t="s">
        <v>3259</v>
      </c>
    </row>
    <row r="270" spans="1:65" s="14" customFormat="1" ht="11.25">
      <c r="B270" s="216"/>
      <c r="C270" s="217"/>
      <c r="D270" s="207" t="s">
        <v>184</v>
      </c>
      <c r="E270" s="218" t="s">
        <v>1</v>
      </c>
      <c r="F270" s="219" t="s">
        <v>200</v>
      </c>
      <c r="G270" s="217"/>
      <c r="H270" s="220">
        <v>7</v>
      </c>
      <c r="I270" s="221"/>
      <c r="J270" s="217"/>
      <c r="K270" s="217"/>
      <c r="L270" s="222"/>
      <c r="M270" s="223"/>
      <c r="N270" s="224"/>
      <c r="O270" s="224"/>
      <c r="P270" s="224"/>
      <c r="Q270" s="224"/>
      <c r="R270" s="224"/>
      <c r="S270" s="224"/>
      <c r="T270" s="225"/>
      <c r="AT270" s="226" t="s">
        <v>184</v>
      </c>
      <c r="AU270" s="226" t="s">
        <v>176</v>
      </c>
      <c r="AV270" s="14" t="s">
        <v>85</v>
      </c>
      <c r="AW270" s="14" t="s">
        <v>34</v>
      </c>
      <c r="AX270" s="14" t="s">
        <v>83</v>
      </c>
      <c r="AY270" s="226" t="s">
        <v>175</v>
      </c>
    </row>
    <row r="271" spans="1:65" s="2" customFormat="1" ht="37.9" customHeight="1">
      <c r="A271" s="35"/>
      <c r="B271" s="36"/>
      <c r="C271" s="254" t="s">
        <v>784</v>
      </c>
      <c r="D271" s="254" t="s">
        <v>539</v>
      </c>
      <c r="E271" s="255" t="s">
        <v>3210</v>
      </c>
      <c r="F271" s="256" t="s">
        <v>3211</v>
      </c>
      <c r="G271" s="257" t="s">
        <v>1527</v>
      </c>
      <c r="H271" s="258">
        <v>16</v>
      </c>
      <c r="I271" s="259"/>
      <c r="J271" s="260">
        <f>ROUND(I271*H271,2)</f>
        <v>0</v>
      </c>
      <c r="K271" s="256" t="s">
        <v>1</v>
      </c>
      <c r="L271" s="261"/>
      <c r="M271" s="262" t="s">
        <v>1</v>
      </c>
      <c r="N271" s="263" t="s">
        <v>41</v>
      </c>
      <c r="O271" s="72"/>
      <c r="P271" s="201">
        <f>O271*H271</f>
        <v>0</v>
      </c>
      <c r="Q271" s="201">
        <v>0</v>
      </c>
      <c r="R271" s="201">
        <f>Q271*H271</f>
        <v>0</v>
      </c>
      <c r="S271" s="201">
        <v>0</v>
      </c>
      <c r="T271" s="202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03" t="s">
        <v>1128</v>
      </c>
      <c r="AT271" s="203" t="s">
        <v>539</v>
      </c>
      <c r="AU271" s="203" t="s">
        <v>176</v>
      </c>
      <c r="AY271" s="18" t="s">
        <v>175</v>
      </c>
      <c r="BE271" s="204">
        <f>IF(N271="základní",J271,0)</f>
        <v>0</v>
      </c>
      <c r="BF271" s="204">
        <f>IF(N271="snížená",J271,0)</f>
        <v>0</v>
      </c>
      <c r="BG271" s="204">
        <f>IF(N271="zákl. přenesená",J271,0)</f>
        <v>0</v>
      </c>
      <c r="BH271" s="204">
        <f>IF(N271="sníž. přenesená",J271,0)</f>
        <v>0</v>
      </c>
      <c r="BI271" s="204">
        <f>IF(N271="nulová",J271,0)</f>
        <v>0</v>
      </c>
      <c r="BJ271" s="18" t="s">
        <v>83</v>
      </c>
      <c r="BK271" s="204">
        <f>ROUND(I271*H271,2)</f>
        <v>0</v>
      </c>
      <c r="BL271" s="18" t="s">
        <v>1128</v>
      </c>
      <c r="BM271" s="203" t="s">
        <v>3260</v>
      </c>
    </row>
    <row r="272" spans="1:65" s="14" customFormat="1" ht="11.25">
      <c r="B272" s="216"/>
      <c r="C272" s="217"/>
      <c r="D272" s="207" t="s">
        <v>184</v>
      </c>
      <c r="E272" s="218" t="s">
        <v>1</v>
      </c>
      <c r="F272" s="219" t="s">
        <v>309</v>
      </c>
      <c r="G272" s="217"/>
      <c r="H272" s="220">
        <v>16</v>
      </c>
      <c r="I272" s="221"/>
      <c r="J272" s="217"/>
      <c r="K272" s="217"/>
      <c r="L272" s="222"/>
      <c r="M272" s="223"/>
      <c r="N272" s="224"/>
      <c r="O272" s="224"/>
      <c r="P272" s="224"/>
      <c r="Q272" s="224"/>
      <c r="R272" s="224"/>
      <c r="S272" s="224"/>
      <c r="T272" s="225"/>
      <c r="AT272" s="226" t="s">
        <v>184</v>
      </c>
      <c r="AU272" s="226" t="s">
        <v>176</v>
      </c>
      <c r="AV272" s="14" t="s">
        <v>85</v>
      </c>
      <c r="AW272" s="14" t="s">
        <v>34</v>
      </c>
      <c r="AX272" s="14" t="s">
        <v>83</v>
      </c>
      <c r="AY272" s="226" t="s">
        <v>175</v>
      </c>
    </row>
    <row r="273" spans="1:65" s="2" customFormat="1" ht="24.2" customHeight="1">
      <c r="A273" s="35"/>
      <c r="B273" s="36"/>
      <c r="C273" s="192" t="s">
        <v>789</v>
      </c>
      <c r="D273" s="192" t="s">
        <v>178</v>
      </c>
      <c r="E273" s="193" t="s">
        <v>3213</v>
      </c>
      <c r="F273" s="194" t="s">
        <v>3214</v>
      </c>
      <c r="G273" s="195" t="s">
        <v>181</v>
      </c>
      <c r="H273" s="196">
        <v>23</v>
      </c>
      <c r="I273" s="197"/>
      <c r="J273" s="198">
        <f>ROUND(I273*H273,2)</f>
        <v>0</v>
      </c>
      <c r="K273" s="194" t="s">
        <v>224</v>
      </c>
      <c r="L273" s="40"/>
      <c r="M273" s="199" t="s">
        <v>1</v>
      </c>
      <c r="N273" s="200" t="s">
        <v>41</v>
      </c>
      <c r="O273" s="72"/>
      <c r="P273" s="201">
        <f>O273*H273</f>
        <v>0</v>
      </c>
      <c r="Q273" s="201">
        <v>0</v>
      </c>
      <c r="R273" s="201">
        <f>Q273*H273</f>
        <v>0</v>
      </c>
      <c r="S273" s="201">
        <v>0</v>
      </c>
      <c r="T273" s="202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03" t="s">
        <v>309</v>
      </c>
      <c r="AT273" s="203" t="s">
        <v>178</v>
      </c>
      <c r="AU273" s="203" t="s">
        <v>176</v>
      </c>
      <c r="AY273" s="18" t="s">
        <v>175</v>
      </c>
      <c r="BE273" s="204">
        <f>IF(N273="základní",J273,0)</f>
        <v>0</v>
      </c>
      <c r="BF273" s="204">
        <f>IF(N273="snížená",J273,0)</f>
        <v>0</v>
      </c>
      <c r="BG273" s="204">
        <f>IF(N273="zákl. přenesená",J273,0)</f>
        <v>0</v>
      </c>
      <c r="BH273" s="204">
        <f>IF(N273="sníž. přenesená",J273,0)</f>
        <v>0</v>
      </c>
      <c r="BI273" s="204">
        <f>IF(N273="nulová",J273,0)</f>
        <v>0</v>
      </c>
      <c r="BJ273" s="18" t="s">
        <v>83</v>
      </c>
      <c r="BK273" s="204">
        <f>ROUND(I273*H273,2)</f>
        <v>0</v>
      </c>
      <c r="BL273" s="18" t="s">
        <v>309</v>
      </c>
      <c r="BM273" s="203" t="s">
        <v>3261</v>
      </c>
    </row>
    <row r="274" spans="1:65" s="2" customFormat="1" ht="11.25">
      <c r="A274" s="35"/>
      <c r="B274" s="36"/>
      <c r="C274" s="37"/>
      <c r="D274" s="227" t="s">
        <v>193</v>
      </c>
      <c r="E274" s="37"/>
      <c r="F274" s="228" t="s">
        <v>3216</v>
      </c>
      <c r="G274" s="37"/>
      <c r="H274" s="37"/>
      <c r="I274" s="229"/>
      <c r="J274" s="37"/>
      <c r="K274" s="37"/>
      <c r="L274" s="40"/>
      <c r="M274" s="230"/>
      <c r="N274" s="231"/>
      <c r="O274" s="72"/>
      <c r="P274" s="72"/>
      <c r="Q274" s="72"/>
      <c r="R274" s="72"/>
      <c r="S274" s="72"/>
      <c r="T274" s="73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T274" s="18" t="s">
        <v>193</v>
      </c>
      <c r="AU274" s="18" t="s">
        <v>176</v>
      </c>
    </row>
    <row r="275" spans="1:65" s="2" customFormat="1" ht="24.2" customHeight="1">
      <c r="A275" s="35"/>
      <c r="B275" s="36"/>
      <c r="C275" s="254" t="s">
        <v>794</v>
      </c>
      <c r="D275" s="254" t="s">
        <v>539</v>
      </c>
      <c r="E275" s="255" t="s">
        <v>3262</v>
      </c>
      <c r="F275" s="256" t="s">
        <v>3263</v>
      </c>
      <c r="G275" s="257" t="s">
        <v>1527</v>
      </c>
      <c r="H275" s="258">
        <v>1</v>
      </c>
      <c r="I275" s="259"/>
      <c r="J275" s="260">
        <f>ROUND(I275*H275,2)</f>
        <v>0</v>
      </c>
      <c r="K275" s="256" t="s">
        <v>1</v>
      </c>
      <c r="L275" s="261"/>
      <c r="M275" s="262" t="s">
        <v>1</v>
      </c>
      <c r="N275" s="263" t="s">
        <v>41</v>
      </c>
      <c r="O275" s="72"/>
      <c r="P275" s="201">
        <f>O275*H275</f>
        <v>0</v>
      </c>
      <c r="Q275" s="201">
        <v>0</v>
      </c>
      <c r="R275" s="201">
        <f>Q275*H275</f>
        <v>0</v>
      </c>
      <c r="S275" s="201">
        <v>0</v>
      </c>
      <c r="T275" s="202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03" t="s">
        <v>1128</v>
      </c>
      <c r="AT275" s="203" t="s">
        <v>539</v>
      </c>
      <c r="AU275" s="203" t="s">
        <v>176</v>
      </c>
      <c r="AY275" s="18" t="s">
        <v>175</v>
      </c>
      <c r="BE275" s="204">
        <f>IF(N275="základní",J275,0)</f>
        <v>0</v>
      </c>
      <c r="BF275" s="204">
        <f>IF(N275="snížená",J275,0)</f>
        <v>0</v>
      </c>
      <c r="BG275" s="204">
        <f>IF(N275="zákl. přenesená",J275,0)</f>
        <v>0</v>
      </c>
      <c r="BH275" s="204">
        <f>IF(N275="sníž. přenesená",J275,0)</f>
        <v>0</v>
      </c>
      <c r="BI275" s="204">
        <f>IF(N275="nulová",J275,0)</f>
        <v>0</v>
      </c>
      <c r="BJ275" s="18" t="s">
        <v>83</v>
      </c>
      <c r="BK275" s="204">
        <f>ROUND(I275*H275,2)</f>
        <v>0</v>
      </c>
      <c r="BL275" s="18" t="s">
        <v>1128</v>
      </c>
      <c r="BM275" s="203" t="s">
        <v>3264</v>
      </c>
    </row>
    <row r="276" spans="1:65" s="14" customFormat="1" ht="11.25">
      <c r="B276" s="216"/>
      <c r="C276" s="217"/>
      <c r="D276" s="207" t="s">
        <v>184</v>
      </c>
      <c r="E276" s="218" t="s">
        <v>1</v>
      </c>
      <c r="F276" s="219" t="s">
        <v>83</v>
      </c>
      <c r="G276" s="217"/>
      <c r="H276" s="220">
        <v>1</v>
      </c>
      <c r="I276" s="221"/>
      <c r="J276" s="217"/>
      <c r="K276" s="217"/>
      <c r="L276" s="222"/>
      <c r="M276" s="223"/>
      <c r="N276" s="224"/>
      <c r="O276" s="224"/>
      <c r="P276" s="224"/>
      <c r="Q276" s="224"/>
      <c r="R276" s="224"/>
      <c r="S276" s="224"/>
      <c r="T276" s="225"/>
      <c r="AT276" s="226" t="s">
        <v>184</v>
      </c>
      <c r="AU276" s="226" t="s">
        <v>176</v>
      </c>
      <c r="AV276" s="14" t="s">
        <v>85</v>
      </c>
      <c r="AW276" s="14" t="s">
        <v>34</v>
      </c>
      <c r="AX276" s="14" t="s">
        <v>76</v>
      </c>
      <c r="AY276" s="226" t="s">
        <v>175</v>
      </c>
    </row>
    <row r="277" spans="1:65" s="2" customFormat="1" ht="24.2" customHeight="1">
      <c r="A277" s="35"/>
      <c r="B277" s="36"/>
      <c r="C277" s="192" t="s">
        <v>799</v>
      </c>
      <c r="D277" s="192" t="s">
        <v>178</v>
      </c>
      <c r="E277" s="193" t="s">
        <v>3265</v>
      </c>
      <c r="F277" s="194" t="s">
        <v>3266</v>
      </c>
      <c r="G277" s="195" t="s">
        <v>181</v>
      </c>
      <c r="H277" s="196">
        <v>1</v>
      </c>
      <c r="I277" s="197"/>
      <c r="J277" s="198">
        <f>ROUND(I277*H277,2)</f>
        <v>0</v>
      </c>
      <c r="K277" s="194" t="s">
        <v>224</v>
      </c>
      <c r="L277" s="40"/>
      <c r="M277" s="199" t="s">
        <v>1</v>
      </c>
      <c r="N277" s="200" t="s">
        <v>41</v>
      </c>
      <c r="O277" s="72"/>
      <c r="P277" s="201">
        <f>O277*H277</f>
        <v>0</v>
      </c>
      <c r="Q277" s="201">
        <v>0</v>
      </c>
      <c r="R277" s="201">
        <f>Q277*H277</f>
        <v>0</v>
      </c>
      <c r="S277" s="201">
        <v>0</v>
      </c>
      <c r="T277" s="202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03" t="s">
        <v>309</v>
      </c>
      <c r="AT277" s="203" t="s">
        <v>178</v>
      </c>
      <c r="AU277" s="203" t="s">
        <v>176</v>
      </c>
      <c r="AY277" s="18" t="s">
        <v>175</v>
      </c>
      <c r="BE277" s="204">
        <f>IF(N277="základní",J277,0)</f>
        <v>0</v>
      </c>
      <c r="BF277" s="204">
        <f>IF(N277="snížená",J277,0)</f>
        <v>0</v>
      </c>
      <c r="BG277" s="204">
        <f>IF(N277="zákl. přenesená",J277,0)</f>
        <v>0</v>
      </c>
      <c r="BH277" s="204">
        <f>IF(N277="sníž. přenesená",J277,0)</f>
        <v>0</v>
      </c>
      <c r="BI277" s="204">
        <f>IF(N277="nulová",J277,0)</f>
        <v>0</v>
      </c>
      <c r="BJ277" s="18" t="s">
        <v>83</v>
      </c>
      <c r="BK277" s="204">
        <f>ROUND(I277*H277,2)</f>
        <v>0</v>
      </c>
      <c r="BL277" s="18" t="s">
        <v>309</v>
      </c>
      <c r="BM277" s="203" t="s">
        <v>3267</v>
      </c>
    </row>
    <row r="278" spans="1:65" s="2" customFormat="1" ht="11.25">
      <c r="A278" s="35"/>
      <c r="B278" s="36"/>
      <c r="C278" s="37"/>
      <c r="D278" s="227" t="s">
        <v>193</v>
      </c>
      <c r="E278" s="37"/>
      <c r="F278" s="228" t="s">
        <v>3268</v>
      </c>
      <c r="G278" s="37"/>
      <c r="H278" s="37"/>
      <c r="I278" s="229"/>
      <c r="J278" s="37"/>
      <c r="K278" s="37"/>
      <c r="L278" s="40"/>
      <c r="M278" s="230"/>
      <c r="N278" s="231"/>
      <c r="O278" s="72"/>
      <c r="P278" s="72"/>
      <c r="Q278" s="72"/>
      <c r="R278" s="72"/>
      <c r="S278" s="72"/>
      <c r="T278" s="73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T278" s="18" t="s">
        <v>193</v>
      </c>
      <c r="AU278" s="18" t="s">
        <v>176</v>
      </c>
    </row>
    <row r="279" spans="1:65" s="2" customFormat="1" ht="16.5" customHeight="1">
      <c r="A279" s="35"/>
      <c r="B279" s="36"/>
      <c r="C279" s="254" t="s">
        <v>804</v>
      </c>
      <c r="D279" s="254" t="s">
        <v>539</v>
      </c>
      <c r="E279" s="255" t="s">
        <v>3238</v>
      </c>
      <c r="F279" s="256" t="s">
        <v>3239</v>
      </c>
      <c r="G279" s="257" t="s">
        <v>1527</v>
      </c>
      <c r="H279" s="258">
        <v>61</v>
      </c>
      <c r="I279" s="259"/>
      <c r="J279" s="260">
        <f>ROUND(I279*H279,2)</f>
        <v>0</v>
      </c>
      <c r="K279" s="256" t="s">
        <v>1</v>
      </c>
      <c r="L279" s="261"/>
      <c r="M279" s="262" t="s">
        <v>1</v>
      </c>
      <c r="N279" s="263" t="s">
        <v>41</v>
      </c>
      <c r="O279" s="72"/>
      <c r="P279" s="201">
        <f>O279*H279</f>
        <v>0</v>
      </c>
      <c r="Q279" s="201">
        <v>0</v>
      </c>
      <c r="R279" s="201">
        <f>Q279*H279</f>
        <v>0</v>
      </c>
      <c r="S279" s="201">
        <v>0</v>
      </c>
      <c r="T279" s="202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03" t="s">
        <v>1128</v>
      </c>
      <c r="AT279" s="203" t="s">
        <v>539</v>
      </c>
      <c r="AU279" s="203" t="s">
        <v>176</v>
      </c>
      <c r="AY279" s="18" t="s">
        <v>175</v>
      </c>
      <c r="BE279" s="204">
        <f>IF(N279="základní",J279,0)</f>
        <v>0</v>
      </c>
      <c r="BF279" s="204">
        <f>IF(N279="snížená",J279,0)</f>
        <v>0</v>
      </c>
      <c r="BG279" s="204">
        <f>IF(N279="zákl. přenesená",J279,0)</f>
        <v>0</v>
      </c>
      <c r="BH279" s="204">
        <f>IF(N279="sníž. přenesená",J279,0)</f>
        <v>0</v>
      </c>
      <c r="BI279" s="204">
        <f>IF(N279="nulová",J279,0)</f>
        <v>0</v>
      </c>
      <c r="BJ279" s="18" t="s">
        <v>83</v>
      </c>
      <c r="BK279" s="204">
        <f>ROUND(I279*H279,2)</f>
        <v>0</v>
      </c>
      <c r="BL279" s="18" t="s">
        <v>1128</v>
      </c>
      <c r="BM279" s="203" t="s">
        <v>3269</v>
      </c>
    </row>
    <row r="280" spans="1:65" s="14" customFormat="1" ht="11.25">
      <c r="B280" s="216"/>
      <c r="C280" s="217"/>
      <c r="D280" s="207" t="s">
        <v>184</v>
      </c>
      <c r="E280" s="218" t="s">
        <v>1</v>
      </c>
      <c r="F280" s="219" t="s">
        <v>274</v>
      </c>
      <c r="G280" s="217"/>
      <c r="H280" s="220">
        <v>61</v>
      </c>
      <c r="I280" s="221"/>
      <c r="J280" s="217"/>
      <c r="K280" s="217"/>
      <c r="L280" s="222"/>
      <c r="M280" s="223"/>
      <c r="N280" s="224"/>
      <c r="O280" s="224"/>
      <c r="P280" s="224"/>
      <c r="Q280" s="224"/>
      <c r="R280" s="224"/>
      <c r="S280" s="224"/>
      <c r="T280" s="225"/>
      <c r="AT280" s="226" t="s">
        <v>184</v>
      </c>
      <c r="AU280" s="226" t="s">
        <v>176</v>
      </c>
      <c r="AV280" s="14" t="s">
        <v>85</v>
      </c>
      <c r="AW280" s="14" t="s">
        <v>34</v>
      </c>
      <c r="AX280" s="14" t="s">
        <v>83</v>
      </c>
      <c r="AY280" s="226" t="s">
        <v>175</v>
      </c>
    </row>
    <row r="281" spans="1:65" s="2" customFormat="1" ht="24.2" customHeight="1">
      <c r="A281" s="35"/>
      <c r="B281" s="36"/>
      <c r="C281" s="192" t="s">
        <v>809</v>
      </c>
      <c r="D281" s="192" t="s">
        <v>178</v>
      </c>
      <c r="E281" s="193" t="s">
        <v>3241</v>
      </c>
      <c r="F281" s="194" t="s">
        <v>3242</v>
      </c>
      <c r="G281" s="195" t="s">
        <v>181</v>
      </c>
      <c r="H281" s="196">
        <v>61</v>
      </c>
      <c r="I281" s="197"/>
      <c r="J281" s="198">
        <f>ROUND(I281*H281,2)</f>
        <v>0</v>
      </c>
      <c r="K281" s="194" t="s">
        <v>224</v>
      </c>
      <c r="L281" s="40"/>
      <c r="M281" s="199" t="s">
        <v>1</v>
      </c>
      <c r="N281" s="200" t="s">
        <v>41</v>
      </c>
      <c r="O281" s="72"/>
      <c r="P281" s="201">
        <f>O281*H281</f>
        <v>0</v>
      </c>
      <c r="Q281" s="201">
        <v>0</v>
      </c>
      <c r="R281" s="201">
        <f>Q281*H281</f>
        <v>0</v>
      </c>
      <c r="S281" s="201">
        <v>0</v>
      </c>
      <c r="T281" s="202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03" t="s">
        <v>309</v>
      </c>
      <c r="AT281" s="203" t="s">
        <v>178</v>
      </c>
      <c r="AU281" s="203" t="s">
        <v>176</v>
      </c>
      <c r="AY281" s="18" t="s">
        <v>175</v>
      </c>
      <c r="BE281" s="204">
        <f>IF(N281="základní",J281,0)</f>
        <v>0</v>
      </c>
      <c r="BF281" s="204">
        <f>IF(N281="snížená",J281,0)</f>
        <v>0</v>
      </c>
      <c r="BG281" s="204">
        <f>IF(N281="zákl. přenesená",J281,0)</f>
        <v>0</v>
      </c>
      <c r="BH281" s="204">
        <f>IF(N281="sníž. přenesená",J281,0)</f>
        <v>0</v>
      </c>
      <c r="BI281" s="204">
        <f>IF(N281="nulová",J281,0)</f>
        <v>0</v>
      </c>
      <c r="BJ281" s="18" t="s">
        <v>83</v>
      </c>
      <c r="BK281" s="204">
        <f>ROUND(I281*H281,2)</f>
        <v>0</v>
      </c>
      <c r="BL281" s="18" t="s">
        <v>309</v>
      </c>
      <c r="BM281" s="203" t="s">
        <v>3270</v>
      </c>
    </row>
    <row r="282" spans="1:65" s="2" customFormat="1" ht="11.25">
      <c r="A282" s="35"/>
      <c r="B282" s="36"/>
      <c r="C282" s="37"/>
      <c r="D282" s="227" t="s">
        <v>193</v>
      </c>
      <c r="E282" s="37"/>
      <c r="F282" s="228" t="s">
        <v>3244</v>
      </c>
      <c r="G282" s="37"/>
      <c r="H282" s="37"/>
      <c r="I282" s="229"/>
      <c r="J282" s="37"/>
      <c r="K282" s="37"/>
      <c r="L282" s="40"/>
      <c r="M282" s="230"/>
      <c r="N282" s="231"/>
      <c r="O282" s="72"/>
      <c r="P282" s="72"/>
      <c r="Q282" s="72"/>
      <c r="R282" s="72"/>
      <c r="S282" s="72"/>
      <c r="T282" s="73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T282" s="18" t="s">
        <v>193</v>
      </c>
      <c r="AU282" s="18" t="s">
        <v>176</v>
      </c>
    </row>
    <row r="283" spans="1:65" s="12" customFormat="1" ht="20.85" customHeight="1">
      <c r="B283" s="176"/>
      <c r="C283" s="177"/>
      <c r="D283" s="178" t="s">
        <v>75</v>
      </c>
      <c r="E283" s="190" t="s">
        <v>3271</v>
      </c>
      <c r="F283" s="190" t="s">
        <v>3272</v>
      </c>
      <c r="G283" s="177"/>
      <c r="H283" s="177"/>
      <c r="I283" s="180"/>
      <c r="J283" s="191">
        <f>BK283</f>
        <v>0</v>
      </c>
      <c r="K283" s="177"/>
      <c r="L283" s="182"/>
      <c r="M283" s="183"/>
      <c r="N283" s="184"/>
      <c r="O283" s="184"/>
      <c r="P283" s="185">
        <f>SUM(P284:P313)</f>
        <v>0</v>
      </c>
      <c r="Q283" s="184"/>
      <c r="R283" s="185">
        <f>SUM(R284:R313)</f>
        <v>0</v>
      </c>
      <c r="S283" s="184"/>
      <c r="T283" s="186">
        <f>SUM(T284:T313)</f>
        <v>0</v>
      </c>
      <c r="AR283" s="187" t="s">
        <v>85</v>
      </c>
      <c r="AT283" s="188" t="s">
        <v>75</v>
      </c>
      <c r="AU283" s="188" t="s">
        <v>85</v>
      </c>
      <c r="AY283" s="187" t="s">
        <v>175</v>
      </c>
      <c r="BK283" s="189">
        <f>SUM(BK284:BK313)</f>
        <v>0</v>
      </c>
    </row>
    <row r="284" spans="1:65" s="2" customFormat="1" ht="49.15" customHeight="1">
      <c r="A284" s="35"/>
      <c r="B284" s="36"/>
      <c r="C284" s="254" t="s">
        <v>814</v>
      </c>
      <c r="D284" s="254" t="s">
        <v>539</v>
      </c>
      <c r="E284" s="255" t="s">
        <v>3273</v>
      </c>
      <c r="F284" s="256" t="s">
        <v>3274</v>
      </c>
      <c r="G284" s="257" t="s">
        <v>1527</v>
      </c>
      <c r="H284" s="258">
        <v>1</v>
      </c>
      <c r="I284" s="259"/>
      <c r="J284" s="260">
        <f>ROUND(I284*H284,2)</f>
        <v>0</v>
      </c>
      <c r="K284" s="256" t="s">
        <v>1</v>
      </c>
      <c r="L284" s="261"/>
      <c r="M284" s="262" t="s">
        <v>1</v>
      </c>
      <c r="N284" s="263" t="s">
        <v>41</v>
      </c>
      <c r="O284" s="72"/>
      <c r="P284" s="201">
        <f>O284*H284</f>
        <v>0</v>
      </c>
      <c r="Q284" s="201">
        <v>0</v>
      </c>
      <c r="R284" s="201">
        <f>Q284*H284</f>
        <v>0</v>
      </c>
      <c r="S284" s="201">
        <v>0</v>
      </c>
      <c r="T284" s="202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03" t="s">
        <v>1128</v>
      </c>
      <c r="AT284" s="203" t="s">
        <v>539</v>
      </c>
      <c r="AU284" s="203" t="s">
        <v>176</v>
      </c>
      <c r="AY284" s="18" t="s">
        <v>175</v>
      </c>
      <c r="BE284" s="204">
        <f>IF(N284="základní",J284,0)</f>
        <v>0</v>
      </c>
      <c r="BF284" s="204">
        <f>IF(N284="snížená",J284,0)</f>
        <v>0</v>
      </c>
      <c r="BG284" s="204">
        <f>IF(N284="zákl. přenesená",J284,0)</f>
        <v>0</v>
      </c>
      <c r="BH284" s="204">
        <f>IF(N284="sníž. přenesená",J284,0)</f>
        <v>0</v>
      </c>
      <c r="BI284" s="204">
        <f>IF(N284="nulová",J284,0)</f>
        <v>0</v>
      </c>
      <c r="BJ284" s="18" t="s">
        <v>83</v>
      </c>
      <c r="BK284" s="204">
        <f>ROUND(I284*H284,2)</f>
        <v>0</v>
      </c>
      <c r="BL284" s="18" t="s">
        <v>1128</v>
      </c>
      <c r="BM284" s="203" t="s">
        <v>3275</v>
      </c>
    </row>
    <row r="285" spans="1:65" s="14" customFormat="1" ht="11.25">
      <c r="B285" s="216"/>
      <c r="C285" s="217"/>
      <c r="D285" s="207" t="s">
        <v>184</v>
      </c>
      <c r="E285" s="218" t="s">
        <v>1</v>
      </c>
      <c r="F285" s="219" t="s">
        <v>83</v>
      </c>
      <c r="G285" s="217"/>
      <c r="H285" s="220">
        <v>1</v>
      </c>
      <c r="I285" s="221"/>
      <c r="J285" s="217"/>
      <c r="K285" s="217"/>
      <c r="L285" s="222"/>
      <c r="M285" s="223"/>
      <c r="N285" s="224"/>
      <c r="O285" s="224"/>
      <c r="P285" s="224"/>
      <c r="Q285" s="224"/>
      <c r="R285" s="224"/>
      <c r="S285" s="224"/>
      <c r="T285" s="225"/>
      <c r="AT285" s="226" t="s">
        <v>184</v>
      </c>
      <c r="AU285" s="226" t="s">
        <v>176</v>
      </c>
      <c r="AV285" s="14" t="s">
        <v>85</v>
      </c>
      <c r="AW285" s="14" t="s">
        <v>34</v>
      </c>
      <c r="AX285" s="14" t="s">
        <v>76</v>
      </c>
      <c r="AY285" s="226" t="s">
        <v>175</v>
      </c>
    </row>
    <row r="286" spans="1:65" s="2" customFormat="1" ht="24.2" customHeight="1">
      <c r="A286" s="35"/>
      <c r="B286" s="36"/>
      <c r="C286" s="192" t="s">
        <v>819</v>
      </c>
      <c r="D286" s="192" t="s">
        <v>178</v>
      </c>
      <c r="E286" s="193" t="s">
        <v>3276</v>
      </c>
      <c r="F286" s="194" t="s">
        <v>3277</v>
      </c>
      <c r="G286" s="195" t="s">
        <v>181</v>
      </c>
      <c r="H286" s="196">
        <v>1</v>
      </c>
      <c r="I286" s="197"/>
      <c r="J286" s="198">
        <f>ROUND(I286*H286,2)</f>
        <v>0</v>
      </c>
      <c r="K286" s="194" t="s">
        <v>224</v>
      </c>
      <c r="L286" s="40"/>
      <c r="M286" s="199" t="s">
        <v>1</v>
      </c>
      <c r="N286" s="200" t="s">
        <v>41</v>
      </c>
      <c r="O286" s="72"/>
      <c r="P286" s="201">
        <f>O286*H286</f>
        <v>0</v>
      </c>
      <c r="Q286" s="201">
        <v>0</v>
      </c>
      <c r="R286" s="201">
        <f>Q286*H286</f>
        <v>0</v>
      </c>
      <c r="S286" s="201">
        <v>0</v>
      </c>
      <c r="T286" s="202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03" t="s">
        <v>309</v>
      </c>
      <c r="AT286" s="203" t="s">
        <v>178</v>
      </c>
      <c r="AU286" s="203" t="s">
        <v>176</v>
      </c>
      <c r="AY286" s="18" t="s">
        <v>175</v>
      </c>
      <c r="BE286" s="204">
        <f>IF(N286="základní",J286,0)</f>
        <v>0</v>
      </c>
      <c r="BF286" s="204">
        <f>IF(N286="snížená",J286,0)</f>
        <v>0</v>
      </c>
      <c r="BG286" s="204">
        <f>IF(N286="zákl. přenesená",J286,0)</f>
        <v>0</v>
      </c>
      <c r="BH286" s="204">
        <f>IF(N286="sníž. přenesená",J286,0)</f>
        <v>0</v>
      </c>
      <c r="BI286" s="204">
        <f>IF(N286="nulová",J286,0)</f>
        <v>0</v>
      </c>
      <c r="BJ286" s="18" t="s">
        <v>83</v>
      </c>
      <c r="BK286" s="204">
        <f>ROUND(I286*H286,2)</f>
        <v>0</v>
      </c>
      <c r="BL286" s="18" t="s">
        <v>309</v>
      </c>
      <c r="BM286" s="203" t="s">
        <v>3278</v>
      </c>
    </row>
    <row r="287" spans="1:65" s="2" customFormat="1" ht="11.25">
      <c r="A287" s="35"/>
      <c r="B287" s="36"/>
      <c r="C287" s="37"/>
      <c r="D287" s="227" t="s">
        <v>193</v>
      </c>
      <c r="E287" s="37"/>
      <c r="F287" s="228" t="s">
        <v>3279</v>
      </c>
      <c r="G287" s="37"/>
      <c r="H287" s="37"/>
      <c r="I287" s="229"/>
      <c r="J287" s="37"/>
      <c r="K287" s="37"/>
      <c r="L287" s="40"/>
      <c r="M287" s="230"/>
      <c r="N287" s="231"/>
      <c r="O287" s="72"/>
      <c r="P287" s="72"/>
      <c r="Q287" s="72"/>
      <c r="R287" s="72"/>
      <c r="S287" s="72"/>
      <c r="T287" s="73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T287" s="18" t="s">
        <v>193</v>
      </c>
      <c r="AU287" s="18" t="s">
        <v>176</v>
      </c>
    </row>
    <row r="288" spans="1:65" s="2" customFormat="1" ht="24.2" customHeight="1">
      <c r="A288" s="35"/>
      <c r="B288" s="36"/>
      <c r="C288" s="254" t="s">
        <v>824</v>
      </c>
      <c r="D288" s="254" t="s">
        <v>539</v>
      </c>
      <c r="E288" s="255" t="s">
        <v>3280</v>
      </c>
      <c r="F288" s="256" t="s">
        <v>3281</v>
      </c>
      <c r="G288" s="257" t="s">
        <v>1527</v>
      </c>
      <c r="H288" s="258">
        <v>2</v>
      </c>
      <c r="I288" s="259"/>
      <c r="J288" s="260">
        <f>ROUND(I288*H288,2)</f>
        <v>0</v>
      </c>
      <c r="K288" s="256" t="s">
        <v>1</v>
      </c>
      <c r="L288" s="261"/>
      <c r="M288" s="262" t="s">
        <v>1</v>
      </c>
      <c r="N288" s="263" t="s">
        <v>41</v>
      </c>
      <c r="O288" s="72"/>
      <c r="P288" s="201">
        <f>O288*H288</f>
        <v>0</v>
      </c>
      <c r="Q288" s="201">
        <v>0</v>
      </c>
      <c r="R288" s="201">
        <f>Q288*H288</f>
        <v>0</v>
      </c>
      <c r="S288" s="201">
        <v>0</v>
      </c>
      <c r="T288" s="202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03" t="s">
        <v>1128</v>
      </c>
      <c r="AT288" s="203" t="s">
        <v>539</v>
      </c>
      <c r="AU288" s="203" t="s">
        <v>176</v>
      </c>
      <c r="AY288" s="18" t="s">
        <v>175</v>
      </c>
      <c r="BE288" s="204">
        <f>IF(N288="základní",J288,0)</f>
        <v>0</v>
      </c>
      <c r="BF288" s="204">
        <f>IF(N288="snížená",J288,0)</f>
        <v>0</v>
      </c>
      <c r="BG288" s="204">
        <f>IF(N288="zákl. přenesená",J288,0)</f>
        <v>0</v>
      </c>
      <c r="BH288" s="204">
        <f>IF(N288="sníž. přenesená",J288,0)</f>
        <v>0</v>
      </c>
      <c r="BI288" s="204">
        <f>IF(N288="nulová",J288,0)</f>
        <v>0</v>
      </c>
      <c r="BJ288" s="18" t="s">
        <v>83</v>
      </c>
      <c r="BK288" s="204">
        <f>ROUND(I288*H288,2)</f>
        <v>0</v>
      </c>
      <c r="BL288" s="18" t="s">
        <v>1128</v>
      </c>
      <c r="BM288" s="203" t="s">
        <v>3282</v>
      </c>
    </row>
    <row r="289" spans="1:65" s="14" customFormat="1" ht="11.25">
      <c r="B289" s="216"/>
      <c r="C289" s="217"/>
      <c r="D289" s="207" t="s">
        <v>184</v>
      </c>
      <c r="E289" s="218" t="s">
        <v>1</v>
      </c>
      <c r="F289" s="219" t="s">
        <v>85</v>
      </c>
      <c r="G289" s="217"/>
      <c r="H289" s="220">
        <v>2</v>
      </c>
      <c r="I289" s="221"/>
      <c r="J289" s="217"/>
      <c r="K289" s="217"/>
      <c r="L289" s="222"/>
      <c r="M289" s="223"/>
      <c r="N289" s="224"/>
      <c r="O289" s="224"/>
      <c r="P289" s="224"/>
      <c r="Q289" s="224"/>
      <c r="R289" s="224"/>
      <c r="S289" s="224"/>
      <c r="T289" s="225"/>
      <c r="AT289" s="226" t="s">
        <v>184</v>
      </c>
      <c r="AU289" s="226" t="s">
        <v>176</v>
      </c>
      <c r="AV289" s="14" t="s">
        <v>85</v>
      </c>
      <c r="AW289" s="14" t="s">
        <v>34</v>
      </c>
      <c r="AX289" s="14" t="s">
        <v>76</v>
      </c>
      <c r="AY289" s="226" t="s">
        <v>175</v>
      </c>
    </row>
    <row r="290" spans="1:65" s="2" customFormat="1" ht="24.2" customHeight="1">
      <c r="A290" s="35"/>
      <c r="B290" s="36"/>
      <c r="C290" s="192" t="s">
        <v>829</v>
      </c>
      <c r="D290" s="192" t="s">
        <v>178</v>
      </c>
      <c r="E290" s="193" t="s">
        <v>3283</v>
      </c>
      <c r="F290" s="194" t="s">
        <v>3284</v>
      </c>
      <c r="G290" s="195" t="s">
        <v>181</v>
      </c>
      <c r="H290" s="196">
        <v>2</v>
      </c>
      <c r="I290" s="197"/>
      <c r="J290" s="198">
        <f>ROUND(I290*H290,2)</f>
        <v>0</v>
      </c>
      <c r="K290" s="194" t="s">
        <v>224</v>
      </c>
      <c r="L290" s="40"/>
      <c r="M290" s="199" t="s">
        <v>1</v>
      </c>
      <c r="N290" s="200" t="s">
        <v>41</v>
      </c>
      <c r="O290" s="72"/>
      <c r="P290" s="201">
        <f>O290*H290</f>
        <v>0</v>
      </c>
      <c r="Q290" s="201">
        <v>0</v>
      </c>
      <c r="R290" s="201">
        <f>Q290*H290</f>
        <v>0</v>
      </c>
      <c r="S290" s="201">
        <v>0</v>
      </c>
      <c r="T290" s="202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03" t="s">
        <v>309</v>
      </c>
      <c r="AT290" s="203" t="s">
        <v>178</v>
      </c>
      <c r="AU290" s="203" t="s">
        <v>176</v>
      </c>
      <c r="AY290" s="18" t="s">
        <v>175</v>
      </c>
      <c r="BE290" s="204">
        <f>IF(N290="základní",J290,0)</f>
        <v>0</v>
      </c>
      <c r="BF290" s="204">
        <f>IF(N290="snížená",J290,0)</f>
        <v>0</v>
      </c>
      <c r="BG290" s="204">
        <f>IF(N290="zákl. přenesená",J290,0)</f>
        <v>0</v>
      </c>
      <c r="BH290" s="204">
        <f>IF(N290="sníž. přenesená",J290,0)</f>
        <v>0</v>
      </c>
      <c r="BI290" s="204">
        <f>IF(N290="nulová",J290,0)</f>
        <v>0</v>
      </c>
      <c r="BJ290" s="18" t="s">
        <v>83</v>
      </c>
      <c r="BK290" s="204">
        <f>ROUND(I290*H290,2)</f>
        <v>0</v>
      </c>
      <c r="BL290" s="18" t="s">
        <v>309</v>
      </c>
      <c r="BM290" s="203" t="s">
        <v>3285</v>
      </c>
    </row>
    <row r="291" spans="1:65" s="2" customFormat="1" ht="11.25">
      <c r="A291" s="35"/>
      <c r="B291" s="36"/>
      <c r="C291" s="37"/>
      <c r="D291" s="227" t="s">
        <v>193</v>
      </c>
      <c r="E291" s="37"/>
      <c r="F291" s="228" t="s">
        <v>3286</v>
      </c>
      <c r="G291" s="37"/>
      <c r="H291" s="37"/>
      <c r="I291" s="229"/>
      <c r="J291" s="37"/>
      <c r="K291" s="37"/>
      <c r="L291" s="40"/>
      <c r="M291" s="230"/>
      <c r="N291" s="231"/>
      <c r="O291" s="72"/>
      <c r="P291" s="72"/>
      <c r="Q291" s="72"/>
      <c r="R291" s="72"/>
      <c r="S291" s="72"/>
      <c r="T291" s="73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T291" s="18" t="s">
        <v>193</v>
      </c>
      <c r="AU291" s="18" t="s">
        <v>176</v>
      </c>
    </row>
    <row r="292" spans="1:65" s="2" customFormat="1" ht="37.9" customHeight="1">
      <c r="A292" s="35"/>
      <c r="B292" s="36"/>
      <c r="C292" s="254" t="s">
        <v>834</v>
      </c>
      <c r="D292" s="254" t="s">
        <v>539</v>
      </c>
      <c r="E292" s="255" t="s">
        <v>3287</v>
      </c>
      <c r="F292" s="256" t="s">
        <v>3288</v>
      </c>
      <c r="G292" s="257" t="s">
        <v>181</v>
      </c>
      <c r="H292" s="258">
        <v>2</v>
      </c>
      <c r="I292" s="259"/>
      <c r="J292" s="260">
        <f>ROUND(I292*H292,2)</f>
        <v>0</v>
      </c>
      <c r="K292" s="256" t="s">
        <v>1</v>
      </c>
      <c r="L292" s="261"/>
      <c r="M292" s="262" t="s">
        <v>1</v>
      </c>
      <c r="N292" s="263" t="s">
        <v>41</v>
      </c>
      <c r="O292" s="72"/>
      <c r="P292" s="201">
        <f>O292*H292</f>
        <v>0</v>
      </c>
      <c r="Q292" s="201">
        <v>0</v>
      </c>
      <c r="R292" s="201">
        <f>Q292*H292</f>
        <v>0</v>
      </c>
      <c r="S292" s="201">
        <v>0</v>
      </c>
      <c r="T292" s="202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03" t="s">
        <v>1798</v>
      </c>
      <c r="AT292" s="203" t="s">
        <v>539</v>
      </c>
      <c r="AU292" s="203" t="s">
        <v>176</v>
      </c>
      <c r="AY292" s="18" t="s">
        <v>175</v>
      </c>
      <c r="BE292" s="204">
        <f>IF(N292="základní",J292,0)</f>
        <v>0</v>
      </c>
      <c r="BF292" s="204">
        <f>IF(N292="snížená",J292,0)</f>
        <v>0</v>
      </c>
      <c r="BG292" s="204">
        <f>IF(N292="zákl. přenesená",J292,0)</f>
        <v>0</v>
      </c>
      <c r="BH292" s="204">
        <f>IF(N292="sníž. přenesená",J292,0)</f>
        <v>0</v>
      </c>
      <c r="BI292" s="204">
        <f>IF(N292="nulová",J292,0)</f>
        <v>0</v>
      </c>
      <c r="BJ292" s="18" t="s">
        <v>83</v>
      </c>
      <c r="BK292" s="204">
        <f>ROUND(I292*H292,2)</f>
        <v>0</v>
      </c>
      <c r="BL292" s="18" t="s">
        <v>559</v>
      </c>
      <c r="BM292" s="203" t="s">
        <v>3289</v>
      </c>
    </row>
    <row r="293" spans="1:65" s="14" customFormat="1" ht="11.25">
      <c r="B293" s="216"/>
      <c r="C293" s="217"/>
      <c r="D293" s="207" t="s">
        <v>184</v>
      </c>
      <c r="E293" s="218" t="s">
        <v>1</v>
      </c>
      <c r="F293" s="219" t="s">
        <v>85</v>
      </c>
      <c r="G293" s="217"/>
      <c r="H293" s="220">
        <v>2</v>
      </c>
      <c r="I293" s="221"/>
      <c r="J293" s="217"/>
      <c r="K293" s="217"/>
      <c r="L293" s="222"/>
      <c r="M293" s="223"/>
      <c r="N293" s="224"/>
      <c r="O293" s="224"/>
      <c r="P293" s="224"/>
      <c r="Q293" s="224"/>
      <c r="R293" s="224"/>
      <c r="S293" s="224"/>
      <c r="T293" s="225"/>
      <c r="AT293" s="226" t="s">
        <v>184</v>
      </c>
      <c r="AU293" s="226" t="s">
        <v>176</v>
      </c>
      <c r="AV293" s="14" t="s">
        <v>85</v>
      </c>
      <c r="AW293" s="14" t="s">
        <v>34</v>
      </c>
      <c r="AX293" s="14" t="s">
        <v>76</v>
      </c>
      <c r="AY293" s="226" t="s">
        <v>175</v>
      </c>
    </row>
    <row r="294" spans="1:65" s="2" customFormat="1" ht="33" customHeight="1">
      <c r="A294" s="35"/>
      <c r="B294" s="36"/>
      <c r="C294" s="192" t="s">
        <v>839</v>
      </c>
      <c r="D294" s="192" t="s">
        <v>178</v>
      </c>
      <c r="E294" s="193" t="s">
        <v>3290</v>
      </c>
      <c r="F294" s="194" t="s">
        <v>3291</v>
      </c>
      <c r="G294" s="195" t="s">
        <v>181</v>
      </c>
      <c r="H294" s="196">
        <v>2</v>
      </c>
      <c r="I294" s="197"/>
      <c r="J294" s="198">
        <f>ROUND(I294*H294,2)</f>
        <v>0</v>
      </c>
      <c r="K294" s="194" t="s">
        <v>224</v>
      </c>
      <c r="L294" s="40"/>
      <c r="M294" s="199" t="s">
        <v>1</v>
      </c>
      <c r="N294" s="200" t="s">
        <v>41</v>
      </c>
      <c r="O294" s="72"/>
      <c r="P294" s="201">
        <f>O294*H294</f>
        <v>0</v>
      </c>
      <c r="Q294" s="201">
        <v>0</v>
      </c>
      <c r="R294" s="201">
        <f>Q294*H294</f>
        <v>0</v>
      </c>
      <c r="S294" s="201">
        <v>0</v>
      </c>
      <c r="T294" s="202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03" t="s">
        <v>309</v>
      </c>
      <c r="AT294" s="203" t="s">
        <v>178</v>
      </c>
      <c r="AU294" s="203" t="s">
        <v>176</v>
      </c>
      <c r="AY294" s="18" t="s">
        <v>175</v>
      </c>
      <c r="BE294" s="204">
        <f>IF(N294="základní",J294,0)</f>
        <v>0</v>
      </c>
      <c r="BF294" s="204">
        <f>IF(N294="snížená",J294,0)</f>
        <v>0</v>
      </c>
      <c r="BG294" s="204">
        <f>IF(N294="zákl. přenesená",J294,0)</f>
        <v>0</v>
      </c>
      <c r="BH294" s="204">
        <f>IF(N294="sníž. přenesená",J294,0)</f>
        <v>0</v>
      </c>
      <c r="BI294" s="204">
        <f>IF(N294="nulová",J294,0)</f>
        <v>0</v>
      </c>
      <c r="BJ294" s="18" t="s">
        <v>83</v>
      </c>
      <c r="BK294" s="204">
        <f>ROUND(I294*H294,2)</f>
        <v>0</v>
      </c>
      <c r="BL294" s="18" t="s">
        <v>309</v>
      </c>
      <c r="BM294" s="203" t="s">
        <v>3292</v>
      </c>
    </row>
    <row r="295" spans="1:65" s="2" customFormat="1" ht="11.25">
      <c r="A295" s="35"/>
      <c r="B295" s="36"/>
      <c r="C295" s="37"/>
      <c r="D295" s="227" t="s">
        <v>193</v>
      </c>
      <c r="E295" s="37"/>
      <c r="F295" s="228" t="s">
        <v>3293</v>
      </c>
      <c r="G295" s="37"/>
      <c r="H295" s="37"/>
      <c r="I295" s="229"/>
      <c r="J295" s="37"/>
      <c r="K295" s="37"/>
      <c r="L295" s="40"/>
      <c r="M295" s="230"/>
      <c r="N295" s="231"/>
      <c r="O295" s="72"/>
      <c r="P295" s="72"/>
      <c r="Q295" s="72"/>
      <c r="R295" s="72"/>
      <c r="S295" s="72"/>
      <c r="T295" s="73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T295" s="18" t="s">
        <v>193</v>
      </c>
      <c r="AU295" s="18" t="s">
        <v>176</v>
      </c>
    </row>
    <row r="296" spans="1:65" s="2" customFormat="1" ht="37.9" customHeight="1">
      <c r="A296" s="35"/>
      <c r="B296" s="36"/>
      <c r="C296" s="254" t="s">
        <v>845</v>
      </c>
      <c r="D296" s="254" t="s">
        <v>539</v>
      </c>
      <c r="E296" s="255" t="s">
        <v>3102</v>
      </c>
      <c r="F296" s="256" t="s">
        <v>3103</v>
      </c>
      <c r="G296" s="257" t="s">
        <v>1527</v>
      </c>
      <c r="H296" s="258">
        <v>2</v>
      </c>
      <c r="I296" s="259"/>
      <c r="J296" s="260">
        <f>ROUND(I296*H296,2)</f>
        <v>0</v>
      </c>
      <c r="K296" s="256" t="s">
        <v>1</v>
      </c>
      <c r="L296" s="261"/>
      <c r="M296" s="262" t="s">
        <v>1</v>
      </c>
      <c r="N296" s="263" t="s">
        <v>41</v>
      </c>
      <c r="O296" s="72"/>
      <c r="P296" s="201">
        <f>O296*H296</f>
        <v>0</v>
      </c>
      <c r="Q296" s="201">
        <v>0</v>
      </c>
      <c r="R296" s="201">
        <f>Q296*H296</f>
        <v>0</v>
      </c>
      <c r="S296" s="201">
        <v>0</v>
      </c>
      <c r="T296" s="202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03" t="s">
        <v>1128</v>
      </c>
      <c r="AT296" s="203" t="s">
        <v>539</v>
      </c>
      <c r="AU296" s="203" t="s">
        <v>176</v>
      </c>
      <c r="AY296" s="18" t="s">
        <v>175</v>
      </c>
      <c r="BE296" s="204">
        <f>IF(N296="základní",J296,0)</f>
        <v>0</v>
      </c>
      <c r="BF296" s="204">
        <f>IF(N296="snížená",J296,0)</f>
        <v>0</v>
      </c>
      <c r="BG296" s="204">
        <f>IF(N296="zákl. přenesená",J296,0)</f>
        <v>0</v>
      </c>
      <c r="BH296" s="204">
        <f>IF(N296="sníž. přenesená",J296,0)</f>
        <v>0</v>
      </c>
      <c r="BI296" s="204">
        <f>IF(N296="nulová",J296,0)</f>
        <v>0</v>
      </c>
      <c r="BJ296" s="18" t="s">
        <v>83</v>
      </c>
      <c r="BK296" s="204">
        <f>ROUND(I296*H296,2)</f>
        <v>0</v>
      </c>
      <c r="BL296" s="18" t="s">
        <v>1128</v>
      </c>
      <c r="BM296" s="203" t="s">
        <v>3294</v>
      </c>
    </row>
    <row r="297" spans="1:65" s="14" customFormat="1" ht="11.25">
      <c r="B297" s="216"/>
      <c r="C297" s="217"/>
      <c r="D297" s="207" t="s">
        <v>184</v>
      </c>
      <c r="E297" s="218" t="s">
        <v>1</v>
      </c>
      <c r="F297" s="219" t="s">
        <v>85</v>
      </c>
      <c r="G297" s="217"/>
      <c r="H297" s="220">
        <v>2</v>
      </c>
      <c r="I297" s="221"/>
      <c r="J297" s="217"/>
      <c r="K297" s="217"/>
      <c r="L297" s="222"/>
      <c r="M297" s="223"/>
      <c r="N297" s="224"/>
      <c r="O297" s="224"/>
      <c r="P297" s="224"/>
      <c r="Q297" s="224"/>
      <c r="R297" s="224"/>
      <c r="S297" s="224"/>
      <c r="T297" s="225"/>
      <c r="AT297" s="226" t="s">
        <v>184</v>
      </c>
      <c r="AU297" s="226" t="s">
        <v>176</v>
      </c>
      <c r="AV297" s="14" t="s">
        <v>85</v>
      </c>
      <c r="AW297" s="14" t="s">
        <v>34</v>
      </c>
      <c r="AX297" s="14" t="s">
        <v>76</v>
      </c>
      <c r="AY297" s="226" t="s">
        <v>175</v>
      </c>
    </row>
    <row r="298" spans="1:65" s="2" customFormat="1" ht="24.2" customHeight="1">
      <c r="A298" s="35"/>
      <c r="B298" s="36"/>
      <c r="C298" s="192" t="s">
        <v>850</v>
      </c>
      <c r="D298" s="192" t="s">
        <v>178</v>
      </c>
      <c r="E298" s="193" t="s">
        <v>3105</v>
      </c>
      <c r="F298" s="194" t="s">
        <v>3106</v>
      </c>
      <c r="G298" s="195" t="s">
        <v>181</v>
      </c>
      <c r="H298" s="196">
        <v>2</v>
      </c>
      <c r="I298" s="197"/>
      <c r="J298" s="198">
        <f>ROUND(I298*H298,2)</f>
        <v>0</v>
      </c>
      <c r="K298" s="194" t="s">
        <v>224</v>
      </c>
      <c r="L298" s="40"/>
      <c r="M298" s="199" t="s">
        <v>1</v>
      </c>
      <c r="N298" s="200" t="s">
        <v>41</v>
      </c>
      <c r="O298" s="72"/>
      <c r="P298" s="201">
        <f>O298*H298</f>
        <v>0</v>
      </c>
      <c r="Q298" s="201">
        <v>0</v>
      </c>
      <c r="R298" s="201">
        <f>Q298*H298</f>
        <v>0</v>
      </c>
      <c r="S298" s="201">
        <v>0</v>
      </c>
      <c r="T298" s="202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03" t="s">
        <v>309</v>
      </c>
      <c r="AT298" s="203" t="s">
        <v>178</v>
      </c>
      <c r="AU298" s="203" t="s">
        <v>176</v>
      </c>
      <c r="AY298" s="18" t="s">
        <v>175</v>
      </c>
      <c r="BE298" s="204">
        <f>IF(N298="základní",J298,0)</f>
        <v>0</v>
      </c>
      <c r="BF298" s="204">
        <f>IF(N298="snížená",J298,0)</f>
        <v>0</v>
      </c>
      <c r="BG298" s="204">
        <f>IF(N298="zákl. přenesená",J298,0)</f>
        <v>0</v>
      </c>
      <c r="BH298" s="204">
        <f>IF(N298="sníž. přenesená",J298,0)</f>
        <v>0</v>
      </c>
      <c r="BI298" s="204">
        <f>IF(N298="nulová",J298,0)</f>
        <v>0</v>
      </c>
      <c r="BJ298" s="18" t="s">
        <v>83</v>
      </c>
      <c r="BK298" s="204">
        <f>ROUND(I298*H298,2)</f>
        <v>0</v>
      </c>
      <c r="BL298" s="18" t="s">
        <v>309</v>
      </c>
      <c r="BM298" s="203" t="s">
        <v>3295</v>
      </c>
    </row>
    <row r="299" spans="1:65" s="2" customFormat="1" ht="11.25">
      <c r="A299" s="35"/>
      <c r="B299" s="36"/>
      <c r="C299" s="37"/>
      <c r="D299" s="227" t="s">
        <v>193</v>
      </c>
      <c r="E299" s="37"/>
      <c r="F299" s="228" t="s">
        <v>3108</v>
      </c>
      <c r="G299" s="37"/>
      <c r="H299" s="37"/>
      <c r="I299" s="229"/>
      <c r="J299" s="37"/>
      <c r="K299" s="37"/>
      <c r="L299" s="40"/>
      <c r="M299" s="230"/>
      <c r="N299" s="231"/>
      <c r="O299" s="72"/>
      <c r="P299" s="72"/>
      <c r="Q299" s="72"/>
      <c r="R299" s="72"/>
      <c r="S299" s="72"/>
      <c r="T299" s="73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T299" s="18" t="s">
        <v>193</v>
      </c>
      <c r="AU299" s="18" t="s">
        <v>176</v>
      </c>
    </row>
    <row r="300" spans="1:65" s="2" customFormat="1" ht="37.9" customHeight="1">
      <c r="A300" s="35"/>
      <c r="B300" s="36"/>
      <c r="C300" s="254" t="s">
        <v>855</v>
      </c>
      <c r="D300" s="254" t="s">
        <v>539</v>
      </c>
      <c r="E300" s="255" t="s">
        <v>3296</v>
      </c>
      <c r="F300" s="256" t="s">
        <v>3297</v>
      </c>
      <c r="G300" s="257" t="s">
        <v>1527</v>
      </c>
      <c r="H300" s="258">
        <v>6</v>
      </c>
      <c r="I300" s="259"/>
      <c r="J300" s="260">
        <f>ROUND(I300*H300,2)</f>
        <v>0</v>
      </c>
      <c r="K300" s="256" t="s">
        <v>1</v>
      </c>
      <c r="L300" s="261"/>
      <c r="M300" s="262" t="s">
        <v>1</v>
      </c>
      <c r="N300" s="263" t="s">
        <v>41</v>
      </c>
      <c r="O300" s="72"/>
      <c r="P300" s="201">
        <f>O300*H300</f>
        <v>0</v>
      </c>
      <c r="Q300" s="201">
        <v>0</v>
      </c>
      <c r="R300" s="201">
        <f>Q300*H300</f>
        <v>0</v>
      </c>
      <c r="S300" s="201">
        <v>0</v>
      </c>
      <c r="T300" s="202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03" t="s">
        <v>1128</v>
      </c>
      <c r="AT300" s="203" t="s">
        <v>539</v>
      </c>
      <c r="AU300" s="203" t="s">
        <v>176</v>
      </c>
      <c r="AY300" s="18" t="s">
        <v>175</v>
      </c>
      <c r="BE300" s="204">
        <f>IF(N300="základní",J300,0)</f>
        <v>0</v>
      </c>
      <c r="BF300" s="204">
        <f>IF(N300="snížená",J300,0)</f>
        <v>0</v>
      </c>
      <c r="BG300" s="204">
        <f>IF(N300="zákl. přenesená",J300,0)</f>
        <v>0</v>
      </c>
      <c r="BH300" s="204">
        <f>IF(N300="sníž. přenesená",J300,0)</f>
        <v>0</v>
      </c>
      <c r="BI300" s="204">
        <f>IF(N300="nulová",J300,0)</f>
        <v>0</v>
      </c>
      <c r="BJ300" s="18" t="s">
        <v>83</v>
      </c>
      <c r="BK300" s="204">
        <f>ROUND(I300*H300,2)</f>
        <v>0</v>
      </c>
      <c r="BL300" s="18" t="s">
        <v>1128</v>
      </c>
      <c r="BM300" s="203" t="s">
        <v>3298</v>
      </c>
    </row>
    <row r="301" spans="1:65" s="14" customFormat="1" ht="11.25">
      <c r="B301" s="216"/>
      <c r="C301" s="217"/>
      <c r="D301" s="207" t="s">
        <v>184</v>
      </c>
      <c r="E301" s="218" t="s">
        <v>1</v>
      </c>
      <c r="F301" s="219" t="s">
        <v>221</v>
      </c>
      <c r="G301" s="217"/>
      <c r="H301" s="220">
        <v>6</v>
      </c>
      <c r="I301" s="221"/>
      <c r="J301" s="217"/>
      <c r="K301" s="217"/>
      <c r="L301" s="222"/>
      <c r="M301" s="223"/>
      <c r="N301" s="224"/>
      <c r="O301" s="224"/>
      <c r="P301" s="224"/>
      <c r="Q301" s="224"/>
      <c r="R301" s="224"/>
      <c r="S301" s="224"/>
      <c r="T301" s="225"/>
      <c r="AT301" s="226" t="s">
        <v>184</v>
      </c>
      <c r="AU301" s="226" t="s">
        <v>176</v>
      </c>
      <c r="AV301" s="14" t="s">
        <v>85</v>
      </c>
      <c r="AW301" s="14" t="s">
        <v>34</v>
      </c>
      <c r="AX301" s="14" t="s">
        <v>83</v>
      </c>
      <c r="AY301" s="226" t="s">
        <v>175</v>
      </c>
    </row>
    <row r="302" spans="1:65" s="2" customFormat="1" ht="24.2" customHeight="1">
      <c r="A302" s="35"/>
      <c r="B302" s="36"/>
      <c r="C302" s="192" t="s">
        <v>860</v>
      </c>
      <c r="D302" s="192" t="s">
        <v>178</v>
      </c>
      <c r="E302" s="193" t="s">
        <v>3119</v>
      </c>
      <c r="F302" s="194" t="s">
        <v>3120</v>
      </c>
      <c r="G302" s="195" t="s">
        <v>181</v>
      </c>
      <c r="H302" s="196">
        <v>6</v>
      </c>
      <c r="I302" s="197"/>
      <c r="J302" s="198">
        <f>ROUND(I302*H302,2)</f>
        <v>0</v>
      </c>
      <c r="K302" s="194" t="s">
        <v>224</v>
      </c>
      <c r="L302" s="40"/>
      <c r="M302" s="199" t="s">
        <v>1</v>
      </c>
      <c r="N302" s="200" t="s">
        <v>41</v>
      </c>
      <c r="O302" s="72"/>
      <c r="P302" s="201">
        <f>O302*H302</f>
        <v>0</v>
      </c>
      <c r="Q302" s="201">
        <v>0</v>
      </c>
      <c r="R302" s="201">
        <f>Q302*H302</f>
        <v>0</v>
      </c>
      <c r="S302" s="201">
        <v>0</v>
      </c>
      <c r="T302" s="202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03" t="s">
        <v>559</v>
      </c>
      <c r="AT302" s="203" t="s">
        <v>178</v>
      </c>
      <c r="AU302" s="203" t="s">
        <v>176</v>
      </c>
      <c r="AY302" s="18" t="s">
        <v>175</v>
      </c>
      <c r="BE302" s="204">
        <f>IF(N302="základní",J302,0)</f>
        <v>0</v>
      </c>
      <c r="BF302" s="204">
        <f>IF(N302="snížená",J302,0)</f>
        <v>0</v>
      </c>
      <c r="BG302" s="204">
        <f>IF(N302="zákl. přenesená",J302,0)</f>
        <v>0</v>
      </c>
      <c r="BH302" s="204">
        <f>IF(N302="sníž. přenesená",J302,0)</f>
        <v>0</v>
      </c>
      <c r="BI302" s="204">
        <f>IF(N302="nulová",J302,0)</f>
        <v>0</v>
      </c>
      <c r="BJ302" s="18" t="s">
        <v>83</v>
      </c>
      <c r="BK302" s="204">
        <f>ROUND(I302*H302,2)</f>
        <v>0</v>
      </c>
      <c r="BL302" s="18" t="s">
        <v>559</v>
      </c>
      <c r="BM302" s="203" t="s">
        <v>3299</v>
      </c>
    </row>
    <row r="303" spans="1:65" s="2" customFormat="1" ht="11.25">
      <c r="A303" s="35"/>
      <c r="B303" s="36"/>
      <c r="C303" s="37"/>
      <c r="D303" s="227" t="s">
        <v>193</v>
      </c>
      <c r="E303" s="37"/>
      <c r="F303" s="228" t="s">
        <v>3122</v>
      </c>
      <c r="G303" s="37"/>
      <c r="H303" s="37"/>
      <c r="I303" s="229"/>
      <c r="J303" s="37"/>
      <c r="K303" s="37"/>
      <c r="L303" s="40"/>
      <c r="M303" s="230"/>
      <c r="N303" s="231"/>
      <c r="O303" s="72"/>
      <c r="P303" s="72"/>
      <c r="Q303" s="72"/>
      <c r="R303" s="72"/>
      <c r="S303" s="72"/>
      <c r="T303" s="73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T303" s="18" t="s">
        <v>193</v>
      </c>
      <c r="AU303" s="18" t="s">
        <v>176</v>
      </c>
    </row>
    <row r="304" spans="1:65" s="2" customFormat="1" ht="24.2" customHeight="1">
      <c r="A304" s="35"/>
      <c r="B304" s="36"/>
      <c r="C304" s="254" t="s">
        <v>865</v>
      </c>
      <c r="D304" s="254" t="s">
        <v>539</v>
      </c>
      <c r="E304" s="255" t="s">
        <v>3300</v>
      </c>
      <c r="F304" s="256" t="s">
        <v>3301</v>
      </c>
      <c r="G304" s="257" t="s">
        <v>1527</v>
      </c>
      <c r="H304" s="258">
        <v>2</v>
      </c>
      <c r="I304" s="259"/>
      <c r="J304" s="260">
        <f>ROUND(I304*H304,2)</f>
        <v>0</v>
      </c>
      <c r="K304" s="256" t="s">
        <v>1</v>
      </c>
      <c r="L304" s="261"/>
      <c r="M304" s="262" t="s">
        <v>1</v>
      </c>
      <c r="N304" s="263" t="s">
        <v>41</v>
      </c>
      <c r="O304" s="72"/>
      <c r="P304" s="201">
        <f>O304*H304</f>
        <v>0</v>
      </c>
      <c r="Q304" s="201">
        <v>0</v>
      </c>
      <c r="R304" s="201">
        <f>Q304*H304</f>
        <v>0</v>
      </c>
      <c r="S304" s="201">
        <v>0</v>
      </c>
      <c r="T304" s="202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03" t="s">
        <v>1128</v>
      </c>
      <c r="AT304" s="203" t="s">
        <v>539</v>
      </c>
      <c r="AU304" s="203" t="s">
        <v>176</v>
      </c>
      <c r="AY304" s="18" t="s">
        <v>175</v>
      </c>
      <c r="BE304" s="204">
        <f>IF(N304="základní",J304,0)</f>
        <v>0</v>
      </c>
      <c r="BF304" s="204">
        <f>IF(N304="snížená",J304,0)</f>
        <v>0</v>
      </c>
      <c r="BG304" s="204">
        <f>IF(N304="zákl. přenesená",J304,0)</f>
        <v>0</v>
      </c>
      <c r="BH304" s="204">
        <f>IF(N304="sníž. přenesená",J304,0)</f>
        <v>0</v>
      </c>
      <c r="BI304" s="204">
        <f>IF(N304="nulová",J304,0)</f>
        <v>0</v>
      </c>
      <c r="BJ304" s="18" t="s">
        <v>83</v>
      </c>
      <c r="BK304" s="204">
        <f>ROUND(I304*H304,2)</f>
        <v>0</v>
      </c>
      <c r="BL304" s="18" t="s">
        <v>1128</v>
      </c>
      <c r="BM304" s="203" t="s">
        <v>3302</v>
      </c>
    </row>
    <row r="305" spans="1:65" s="14" customFormat="1" ht="11.25">
      <c r="B305" s="216"/>
      <c r="C305" s="217"/>
      <c r="D305" s="207" t="s">
        <v>184</v>
      </c>
      <c r="E305" s="218" t="s">
        <v>1</v>
      </c>
      <c r="F305" s="219" t="s">
        <v>85</v>
      </c>
      <c r="G305" s="217"/>
      <c r="H305" s="220">
        <v>2</v>
      </c>
      <c r="I305" s="221"/>
      <c r="J305" s="217"/>
      <c r="K305" s="217"/>
      <c r="L305" s="222"/>
      <c r="M305" s="223"/>
      <c r="N305" s="224"/>
      <c r="O305" s="224"/>
      <c r="P305" s="224"/>
      <c r="Q305" s="224"/>
      <c r="R305" s="224"/>
      <c r="S305" s="224"/>
      <c r="T305" s="225"/>
      <c r="AT305" s="226" t="s">
        <v>184</v>
      </c>
      <c r="AU305" s="226" t="s">
        <v>176</v>
      </c>
      <c r="AV305" s="14" t="s">
        <v>85</v>
      </c>
      <c r="AW305" s="14" t="s">
        <v>34</v>
      </c>
      <c r="AX305" s="14" t="s">
        <v>83</v>
      </c>
      <c r="AY305" s="226" t="s">
        <v>175</v>
      </c>
    </row>
    <row r="306" spans="1:65" s="2" customFormat="1" ht="21.75" customHeight="1">
      <c r="A306" s="35"/>
      <c r="B306" s="36"/>
      <c r="C306" s="192" t="s">
        <v>870</v>
      </c>
      <c r="D306" s="192" t="s">
        <v>178</v>
      </c>
      <c r="E306" s="193" t="s">
        <v>3303</v>
      </c>
      <c r="F306" s="194" t="s">
        <v>3304</v>
      </c>
      <c r="G306" s="195" t="s">
        <v>181</v>
      </c>
      <c r="H306" s="196">
        <v>2</v>
      </c>
      <c r="I306" s="197"/>
      <c r="J306" s="198">
        <f>ROUND(I306*H306,2)</f>
        <v>0</v>
      </c>
      <c r="K306" s="194" t="s">
        <v>224</v>
      </c>
      <c r="L306" s="40"/>
      <c r="M306" s="199" t="s">
        <v>1</v>
      </c>
      <c r="N306" s="200" t="s">
        <v>41</v>
      </c>
      <c r="O306" s="72"/>
      <c r="P306" s="201">
        <f>O306*H306</f>
        <v>0</v>
      </c>
      <c r="Q306" s="201">
        <v>0</v>
      </c>
      <c r="R306" s="201">
        <f>Q306*H306</f>
        <v>0</v>
      </c>
      <c r="S306" s="201">
        <v>0</v>
      </c>
      <c r="T306" s="202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03" t="s">
        <v>309</v>
      </c>
      <c r="AT306" s="203" t="s">
        <v>178</v>
      </c>
      <c r="AU306" s="203" t="s">
        <v>176</v>
      </c>
      <c r="AY306" s="18" t="s">
        <v>175</v>
      </c>
      <c r="BE306" s="204">
        <f>IF(N306="základní",J306,0)</f>
        <v>0</v>
      </c>
      <c r="BF306" s="204">
        <f>IF(N306="snížená",J306,0)</f>
        <v>0</v>
      </c>
      <c r="BG306" s="204">
        <f>IF(N306="zákl. přenesená",J306,0)</f>
        <v>0</v>
      </c>
      <c r="BH306" s="204">
        <f>IF(N306="sníž. přenesená",J306,0)</f>
        <v>0</v>
      </c>
      <c r="BI306" s="204">
        <f>IF(N306="nulová",J306,0)</f>
        <v>0</v>
      </c>
      <c r="BJ306" s="18" t="s">
        <v>83</v>
      </c>
      <c r="BK306" s="204">
        <f>ROUND(I306*H306,2)</f>
        <v>0</v>
      </c>
      <c r="BL306" s="18" t="s">
        <v>309</v>
      </c>
      <c r="BM306" s="203" t="s">
        <v>3305</v>
      </c>
    </row>
    <row r="307" spans="1:65" s="2" customFormat="1" ht="11.25">
      <c r="A307" s="35"/>
      <c r="B307" s="36"/>
      <c r="C307" s="37"/>
      <c r="D307" s="227" t="s">
        <v>193</v>
      </c>
      <c r="E307" s="37"/>
      <c r="F307" s="228" t="s">
        <v>3306</v>
      </c>
      <c r="G307" s="37"/>
      <c r="H307" s="37"/>
      <c r="I307" s="229"/>
      <c r="J307" s="37"/>
      <c r="K307" s="37"/>
      <c r="L307" s="40"/>
      <c r="M307" s="230"/>
      <c r="N307" s="231"/>
      <c r="O307" s="72"/>
      <c r="P307" s="72"/>
      <c r="Q307" s="72"/>
      <c r="R307" s="72"/>
      <c r="S307" s="72"/>
      <c r="T307" s="73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T307" s="18" t="s">
        <v>193</v>
      </c>
      <c r="AU307" s="18" t="s">
        <v>176</v>
      </c>
    </row>
    <row r="308" spans="1:65" s="2" customFormat="1" ht="24.2" customHeight="1">
      <c r="A308" s="35"/>
      <c r="B308" s="36"/>
      <c r="C308" s="254" t="s">
        <v>875</v>
      </c>
      <c r="D308" s="254" t="s">
        <v>539</v>
      </c>
      <c r="E308" s="255" t="s">
        <v>3186</v>
      </c>
      <c r="F308" s="256" t="s">
        <v>3187</v>
      </c>
      <c r="G308" s="257" t="s">
        <v>1527</v>
      </c>
      <c r="H308" s="258">
        <v>2</v>
      </c>
      <c r="I308" s="259"/>
      <c r="J308" s="260">
        <f>ROUND(I308*H308,2)</f>
        <v>0</v>
      </c>
      <c r="K308" s="256" t="s">
        <v>1</v>
      </c>
      <c r="L308" s="261"/>
      <c r="M308" s="262" t="s">
        <v>1</v>
      </c>
      <c r="N308" s="263" t="s">
        <v>41</v>
      </c>
      <c r="O308" s="72"/>
      <c r="P308" s="201">
        <f>O308*H308</f>
        <v>0</v>
      </c>
      <c r="Q308" s="201">
        <v>0</v>
      </c>
      <c r="R308" s="201">
        <f>Q308*H308</f>
        <v>0</v>
      </c>
      <c r="S308" s="201">
        <v>0</v>
      </c>
      <c r="T308" s="202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03" t="s">
        <v>1128</v>
      </c>
      <c r="AT308" s="203" t="s">
        <v>539</v>
      </c>
      <c r="AU308" s="203" t="s">
        <v>176</v>
      </c>
      <c r="AY308" s="18" t="s">
        <v>175</v>
      </c>
      <c r="BE308" s="204">
        <f>IF(N308="základní",J308,0)</f>
        <v>0</v>
      </c>
      <c r="BF308" s="204">
        <f>IF(N308="snížená",J308,0)</f>
        <v>0</v>
      </c>
      <c r="BG308" s="204">
        <f>IF(N308="zákl. přenesená",J308,0)</f>
        <v>0</v>
      </c>
      <c r="BH308" s="204">
        <f>IF(N308="sníž. přenesená",J308,0)</f>
        <v>0</v>
      </c>
      <c r="BI308" s="204">
        <f>IF(N308="nulová",J308,0)</f>
        <v>0</v>
      </c>
      <c r="BJ308" s="18" t="s">
        <v>83</v>
      </c>
      <c r="BK308" s="204">
        <f>ROUND(I308*H308,2)</f>
        <v>0</v>
      </c>
      <c r="BL308" s="18" t="s">
        <v>1128</v>
      </c>
      <c r="BM308" s="203" t="s">
        <v>3307</v>
      </c>
    </row>
    <row r="309" spans="1:65" s="14" customFormat="1" ht="11.25">
      <c r="B309" s="216"/>
      <c r="C309" s="217"/>
      <c r="D309" s="207" t="s">
        <v>184</v>
      </c>
      <c r="E309" s="218" t="s">
        <v>1</v>
      </c>
      <c r="F309" s="219" t="s">
        <v>85</v>
      </c>
      <c r="G309" s="217"/>
      <c r="H309" s="220">
        <v>2</v>
      </c>
      <c r="I309" s="221"/>
      <c r="J309" s="217"/>
      <c r="K309" s="217"/>
      <c r="L309" s="222"/>
      <c r="M309" s="223"/>
      <c r="N309" s="224"/>
      <c r="O309" s="224"/>
      <c r="P309" s="224"/>
      <c r="Q309" s="224"/>
      <c r="R309" s="224"/>
      <c r="S309" s="224"/>
      <c r="T309" s="225"/>
      <c r="AT309" s="226" t="s">
        <v>184</v>
      </c>
      <c r="AU309" s="226" t="s">
        <v>176</v>
      </c>
      <c r="AV309" s="14" t="s">
        <v>85</v>
      </c>
      <c r="AW309" s="14" t="s">
        <v>34</v>
      </c>
      <c r="AX309" s="14" t="s">
        <v>76</v>
      </c>
      <c r="AY309" s="226" t="s">
        <v>175</v>
      </c>
    </row>
    <row r="310" spans="1:65" s="2" customFormat="1" ht="24.2" customHeight="1">
      <c r="A310" s="35"/>
      <c r="B310" s="36"/>
      <c r="C310" s="254" t="s">
        <v>880</v>
      </c>
      <c r="D310" s="254" t="s">
        <v>539</v>
      </c>
      <c r="E310" s="255" t="s">
        <v>3249</v>
      </c>
      <c r="F310" s="256" t="s">
        <v>3250</v>
      </c>
      <c r="G310" s="257" t="s">
        <v>1527</v>
      </c>
      <c r="H310" s="258">
        <v>10</v>
      </c>
      <c r="I310" s="259"/>
      <c r="J310" s="260">
        <f>ROUND(I310*H310,2)</f>
        <v>0</v>
      </c>
      <c r="K310" s="256" t="s">
        <v>1</v>
      </c>
      <c r="L310" s="261"/>
      <c r="M310" s="262" t="s">
        <v>1</v>
      </c>
      <c r="N310" s="263" t="s">
        <v>41</v>
      </c>
      <c r="O310" s="72"/>
      <c r="P310" s="201">
        <f>O310*H310</f>
        <v>0</v>
      </c>
      <c r="Q310" s="201">
        <v>0</v>
      </c>
      <c r="R310" s="201">
        <f>Q310*H310</f>
        <v>0</v>
      </c>
      <c r="S310" s="201">
        <v>0</v>
      </c>
      <c r="T310" s="202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03" t="s">
        <v>1128</v>
      </c>
      <c r="AT310" s="203" t="s">
        <v>539</v>
      </c>
      <c r="AU310" s="203" t="s">
        <v>176</v>
      </c>
      <c r="AY310" s="18" t="s">
        <v>175</v>
      </c>
      <c r="BE310" s="204">
        <f>IF(N310="základní",J310,0)</f>
        <v>0</v>
      </c>
      <c r="BF310" s="204">
        <f>IF(N310="snížená",J310,0)</f>
        <v>0</v>
      </c>
      <c r="BG310" s="204">
        <f>IF(N310="zákl. přenesená",J310,0)</f>
        <v>0</v>
      </c>
      <c r="BH310" s="204">
        <f>IF(N310="sníž. přenesená",J310,0)</f>
        <v>0</v>
      </c>
      <c r="BI310" s="204">
        <f>IF(N310="nulová",J310,0)</f>
        <v>0</v>
      </c>
      <c r="BJ310" s="18" t="s">
        <v>83</v>
      </c>
      <c r="BK310" s="204">
        <f>ROUND(I310*H310,2)</f>
        <v>0</v>
      </c>
      <c r="BL310" s="18" t="s">
        <v>1128</v>
      </c>
      <c r="BM310" s="203" t="s">
        <v>3308</v>
      </c>
    </row>
    <row r="311" spans="1:65" s="14" customFormat="1" ht="11.25">
      <c r="B311" s="216"/>
      <c r="C311" s="217"/>
      <c r="D311" s="207" t="s">
        <v>184</v>
      </c>
      <c r="E311" s="218" t="s">
        <v>1</v>
      </c>
      <c r="F311" s="219" t="s">
        <v>258</v>
      </c>
      <c r="G311" s="217"/>
      <c r="H311" s="220">
        <v>10</v>
      </c>
      <c r="I311" s="221"/>
      <c r="J311" s="217"/>
      <c r="K311" s="217"/>
      <c r="L311" s="222"/>
      <c r="M311" s="223"/>
      <c r="N311" s="224"/>
      <c r="O311" s="224"/>
      <c r="P311" s="224"/>
      <c r="Q311" s="224"/>
      <c r="R311" s="224"/>
      <c r="S311" s="224"/>
      <c r="T311" s="225"/>
      <c r="AT311" s="226" t="s">
        <v>184</v>
      </c>
      <c r="AU311" s="226" t="s">
        <v>176</v>
      </c>
      <c r="AV311" s="14" t="s">
        <v>85</v>
      </c>
      <c r="AW311" s="14" t="s">
        <v>34</v>
      </c>
      <c r="AX311" s="14" t="s">
        <v>76</v>
      </c>
      <c r="AY311" s="226" t="s">
        <v>175</v>
      </c>
    </row>
    <row r="312" spans="1:65" s="2" customFormat="1" ht="24.2" customHeight="1">
      <c r="A312" s="35"/>
      <c r="B312" s="36"/>
      <c r="C312" s="192" t="s">
        <v>885</v>
      </c>
      <c r="D312" s="192" t="s">
        <v>178</v>
      </c>
      <c r="E312" s="193" t="s">
        <v>3189</v>
      </c>
      <c r="F312" s="194" t="s">
        <v>3190</v>
      </c>
      <c r="G312" s="195" t="s">
        <v>181</v>
      </c>
      <c r="H312" s="196">
        <v>2</v>
      </c>
      <c r="I312" s="197"/>
      <c r="J312" s="198">
        <f>ROUND(I312*H312,2)</f>
        <v>0</v>
      </c>
      <c r="K312" s="194" t="s">
        <v>224</v>
      </c>
      <c r="L312" s="40"/>
      <c r="M312" s="199" t="s">
        <v>1</v>
      </c>
      <c r="N312" s="200" t="s">
        <v>41</v>
      </c>
      <c r="O312" s="72"/>
      <c r="P312" s="201">
        <f>O312*H312</f>
        <v>0</v>
      </c>
      <c r="Q312" s="201">
        <v>0</v>
      </c>
      <c r="R312" s="201">
        <f>Q312*H312</f>
        <v>0</v>
      </c>
      <c r="S312" s="201">
        <v>0</v>
      </c>
      <c r="T312" s="202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03" t="s">
        <v>559</v>
      </c>
      <c r="AT312" s="203" t="s">
        <v>178</v>
      </c>
      <c r="AU312" s="203" t="s">
        <v>176</v>
      </c>
      <c r="AY312" s="18" t="s">
        <v>175</v>
      </c>
      <c r="BE312" s="204">
        <f>IF(N312="základní",J312,0)</f>
        <v>0</v>
      </c>
      <c r="BF312" s="204">
        <f>IF(N312="snížená",J312,0)</f>
        <v>0</v>
      </c>
      <c r="BG312" s="204">
        <f>IF(N312="zákl. přenesená",J312,0)</f>
        <v>0</v>
      </c>
      <c r="BH312" s="204">
        <f>IF(N312="sníž. přenesená",J312,0)</f>
        <v>0</v>
      </c>
      <c r="BI312" s="204">
        <f>IF(N312="nulová",J312,0)</f>
        <v>0</v>
      </c>
      <c r="BJ312" s="18" t="s">
        <v>83</v>
      </c>
      <c r="BK312" s="204">
        <f>ROUND(I312*H312,2)</f>
        <v>0</v>
      </c>
      <c r="BL312" s="18" t="s">
        <v>559</v>
      </c>
      <c r="BM312" s="203" t="s">
        <v>3309</v>
      </c>
    </row>
    <row r="313" spans="1:65" s="2" customFormat="1" ht="11.25">
      <c r="A313" s="35"/>
      <c r="B313" s="36"/>
      <c r="C313" s="37"/>
      <c r="D313" s="227" t="s">
        <v>193</v>
      </c>
      <c r="E313" s="37"/>
      <c r="F313" s="228" t="s">
        <v>3192</v>
      </c>
      <c r="G313" s="37"/>
      <c r="H313" s="37"/>
      <c r="I313" s="229"/>
      <c r="J313" s="37"/>
      <c r="K313" s="37"/>
      <c r="L313" s="40"/>
      <c r="M313" s="230"/>
      <c r="N313" s="231"/>
      <c r="O313" s="72"/>
      <c r="P313" s="72"/>
      <c r="Q313" s="72"/>
      <c r="R313" s="72"/>
      <c r="S313" s="72"/>
      <c r="T313" s="73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T313" s="18" t="s">
        <v>193</v>
      </c>
      <c r="AU313" s="18" t="s">
        <v>176</v>
      </c>
    </row>
    <row r="314" spans="1:65" s="12" customFormat="1" ht="20.85" customHeight="1">
      <c r="B314" s="176"/>
      <c r="C314" s="177"/>
      <c r="D314" s="178" t="s">
        <v>75</v>
      </c>
      <c r="E314" s="190" t="s">
        <v>3310</v>
      </c>
      <c r="F314" s="190" t="s">
        <v>3311</v>
      </c>
      <c r="G314" s="177"/>
      <c r="H314" s="177"/>
      <c r="I314" s="180"/>
      <c r="J314" s="191">
        <f>BK314</f>
        <v>0</v>
      </c>
      <c r="K314" s="177"/>
      <c r="L314" s="182"/>
      <c r="M314" s="183"/>
      <c r="N314" s="184"/>
      <c r="O314" s="184"/>
      <c r="P314" s="185">
        <f>SUM(P315:P317)</f>
        <v>0</v>
      </c>
      <c r="Q314" s="184"/>
      <c r="R314" s="185">
        <f>SUM(R315:R317)</f>
        <v>0</v>
      </c>
      <c r="S314" s="184"/>
      <c r="T314" s="186">
        <f>SUM(T315:T317)</f>
        <v>0</v>
      </c>
      <c r="AR314" s="187" t="s">
        <v>85</v>
      </c>
      <c r="AT314" s="188" t="s">
        <v>75</v>
      </c>
      <c r="AU314" s="188" t="s">
        <v>85</v>
      </c>
      <c r="AY314" s="187" t="s">
        <v>175</v>
      </c>
      <c r="BK314" s="189">
        <f>SUM(BK315:BK317)</f>
        <v>0</v>
      </c>
    </row>
    <row r="315" spans="1:65" s="2" customFormat="1" ht="37.9" customHeight="1">
      <c r="A315" s="35"/>
      <c r="B315" s="36"/>
      <c r="C315" s="254" t="s">
        <v>890</v>
      </c>
      <c r="D315" s="254" t="s">
        <v>539</v>
      </c>
      <c r="E315" s="255" t="s">
        <v>3312</v>
      </c>
      <c r="F315" s="256" t="s">
        <v>3313</v>
      </c>
      <c r="G315" s="257" t="s">
        <v>1527</v>
      </c>
      <c r="H315" s="258">
        <v>3</v>
      </c>
      <c r="I315" s="259"/>
      <c r="J315" s="260">
        <f>ROUND(I315*H315,2)</f>
        <v>0</v>
      </c>
      <c r="K315" s="256" t="s">
        <v>1</v>
      </c>
      <c r="L315" s="261"/>
      <c r="M315" s="262" t="s">
        <v>1</v>
      </c>
      <c r="N315" s="263" t="s">
        <v>41</v>
      </c>
      <c r="O315" s="72"/>
      <c r="P315" s="201">
        <f>O315*H315</f>
        <v>0</v>
      </c>
      <c r="Q315" s="201">
        <v>0</v>
      </c>
      <c r="R315" s="201">
        <f>Q315*H315</f>
        <v>0</v>
      </c>
      <c r="S315" s="201">
        <v>0</v>
      </c>
      <c r="T315" s="202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03" t="s">
        <v>1128</v>
      </c>
      <c r="AT315" s="203" t="s">
        <v>539</v>
      </c>
      <c r="AU315" s="203" t="s">
        <v>176</v>
      </c>
      <c r="AY315" s="18" t="s">
        <v>175</v>
      </c>
      <c r="BE315" s="204">
        <f>IF(N315="základní",J315,0)</f>
        <v>0</v>
      </c>
      <c r="BF315" s="204">
        <f>IF(N315="snížená",J315,0)</f>
        <v>0</v>
      </c>
      <c r="BG315" s="204">
        <f>IF(N315="zákl. přenesená",J315,0)</f>
        <v>0</v>
      </c>
      <c r="BH315" s="204">
        <f>IF(N315="sníž. přenesená",J315,0)</f>
        <v>0</v>
      </c>
      <c r="BI315" s="204">
        <f>IF(N315="nulová",J315,0)</f>
        <v>0</v>
      </c>
      <c r="BJ315" s="18" t="s">
        <v>83</v>
      </c>
      <c r="BK315" s="204">
        <f>ROUND(I315*H315,2)</f>
        <v>0</v>
      </c>
      <c r="BL315" s="18" t="s">
        <v>1128</v>
      </c>
      <c r="BM315" s="203" t="s">
        <v>3314</v>
      </c>
    </row>
    <row r="316" spans="1:65" s="2" customFormat="1" ht="24.2" customHeight="1">
      <c r="A316" s="35"/>
      <c r="B316" s="36"/>
      <c r="C316" s="192" t="s">
        <v>895</v>
      </c>
      <c r="D316" s="192" t="s">
        <v>178</v>
      </c>
      <c r="E316" s="193" t="s">
        <v>3119</v>
      </c>
      <c r="F316" s="194" t="s">
        <v>3120</v>
      </c>
      <c r="G316" s="195" t="s">
        <v>181</v>
      </c>
      <c r="H316" s="196">
        <v>3</v>
      </c>
      <c r="I316" s="197"/>
      <c r="J316" s="198">
        <f>ROUND(I316*H316,2)</f>
        <v>0</v>
      </c>
      <c r="K316" s="194" t="s">
        <v>224</v>
      </c>
      <c r="L316" s="40"/>
      <c r="M316" s="199" t="s">
        <v>1</v>
      </c>
      <c r="N316" s="200" t="s">
        <v>41</v>
      </c>
      <c r="O316" s="72"/>
      <c r="P316" s="201">
        <f>O316*H316</f>
        <v>0</v>
      </c>
      <c r="Q316" s="201">
        <v>0</v>
      </c>
      <c r="R316" s="201">
        <f>Q316*H316</f>
        <v>0</v>
      </c>
      <c r="S316" s="201">
        <v>0</v>
      </c>
      <c r="T316" s="202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03" t="s">
        <v>559</v>
      </c>
      <c r="AT316" s="203" t="s">
        <v>178</v>
      </c>
      <c r="AU316" s="203" t="s">
        <v>176</v>
      </c>
      <c r="AY316" s="18" t="s">
        <v>175</v>
      </c>
      <c r="BE316" s="204">
        <f>IF(N316="základní",J316,0)</f>
        <v>0</v>
      </c>
      <c r="BF316" s="204">
        <f>IF(N316="snížená",J316,0)</f>
        <v>0</v>
      </c>
      <c r="BG316" s="204">
        <f>IF(N316="zákl. přenesená",J316,0)</f>
        <v>0</v>
      </c>
      <c r="BH316" s="204">
        <f>IF(N316="sníž. přenesená",J316,0)</f>
        <v>0</v>
      </c>
      <c r="BI316" s="204">
        <f>IF(N316="nulová",J316,0)</f>
        <v>0</v>
      </c>
      <c r="BJ316" s="18" t="s">
        <v>83</v>
      </c>
      <c r="BK316" s="204">
        <f>ROUND(I316*H316,2)</f>
        <v>0</v>
      </c>
      <c r="BL316" s="18" t="s">
        <v>559</v>
      </c>
      <c r="BM316" s="203" t="s">
        <v>3315</v>
      </c>
    </row>
    <row r="317" spans="1:65" s="2" customFormat="1" ht="11.25">
      <c r="A317" s="35"/>
      <c r="B317" s="36"/>
      <c r="C317" s="37"/>
      <c r="D317" s="227" t="s">
        <v>193</v>
      </c>
      <c r="E317" s="37"/>
      <c r="F317" s="228" t="s">
        <v>3122</v>
      </c>
      <c r="G317" s="37"/>
      <c r="H317" s="37"/>
      <c r="I317" s="229"/>
      <c r="J317" s="37"/>
      <c r="K317" s="37"/>
      <c r="L317" s="40"/>
      <c r="M317" s="230"/>
      <c r="N317" s="231"/>
      <c r="O317" s="72"/>
      <c r="P317" s="72"/>
      <c r="Q317" s="72"/>
      <c r="R317" s="72"/>
      <c r="S317" s="72"/>
      <c r="T317" s="73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T317" s="18" t="s">
        <v>193</v>
      </c>
      <c r="AU317" s="18" t="s">
        <v>176</v>
      </c>
    </row>
    <row r="318" spans="1:65" s="12" customFormat="1" ht="20.85" customHeight="1">
      <c r="B318" s="176"/>
      <c r="C318" s="177"/>
      <c r="D318" s="178" t="s">
        <v>75</v>
      </c>
      <c r="E318" s="190" t="s">
        <v>3316</v>
      </c>
      <c r="F318" s="190" t="s">
        <v>3317</v>
      </c>
      <c r="G318" s="177"/>
      <c r="H318" s="177"/>
      <c r="I318" s="180"/>
      <c r="J318" s="191">
        <f>BK318</f>
        <v>0</v>
      </c>
      <c r="K318" s="177"/>
      <c r="L318" s="182"/>
      <c r="M318" s="183"/>
      <c r="N318" s="184"/>
      <c r="O318" s="184"/>
      <c r="P318" s="185">
        <f>SUM(P319:P322)</f>
        <v>0</v>
      </c>
      <c r="Q318" s="184"/>
      <c r="R318" s="185">
        <f>SUM(R319:R322)</f>
        <v>0</v>
      </c>
      <c r="S318" s="184"/>
      <c r="T318" s="186">
        <f>SUM(T319:T322)</f>
        <v>0</v>
      </c>
      <c r="AR318" s="187" t="s">
        <v>85</v>
      </c>
      <c r="AT318" s="188" t="s">
        <v>75</v>
      </c>
      <c r="AU318" s="188" t="s">
        <v>85</v>
      </c>
      <c r="AY318" s="187" t="s">
        <v>175</v>
      </c>
      <c r="BK318" s="189">
        <f>SUM(BK319:BK322)</f>
        <v>0</v>
      </c>
    </row>
    <row r="319" spans="1:65" s="2" customFormat="1" ht="24.2" customHeight="1">
      <c r="A319" s="35"/>
      <c r="B319" s="36"/>
      <c r="C319" s="254" t="s">
        <v>900</v>
      </c>
      <c r="D319" s="254" t="s">
        <v>539</v>
      </c>
      <c r="E319" s="255" t="s">
        <v>3318</v>
      </c>
      <c r="F319" s="256" t="s">
        <v>3319</v>
      </c>
      <c r="G319" s="257" t="s">
        <v>1527</v>
      </c>
      <c r="H319" s="258">
        <v>1</v>
      </c>
      <c r="I319" s="259"/>
      <c r="J319" s="260">
        <f>ROUND(I319*H319,2)</f>
        <v>0</v>
      </c>
      <c r="K319" s="256" t="s">
        <v>1</v>
      </c>
      <c r="L319" s="261"/>
      <c r="M319" s="262" t="s">
        <v>1</v>
      </c>
      <c r="N319" s="263" t="s">
        <v>41</v>
      </c>
      <c r="O319" s="72"/>
      <c r="P319" s="201">
        <f>O319*H319</f>
        <v>0</v>
      </c>
      <c r="Q319" s="201">
        <v>0</v>
      </c>
      <c r="R319" s="201">
        <f>Q319*H319</f>
        <v>0</v>
      </c>
      <c r="S319" s="201">
        <v>0</v>
      </c>
      <c r="T319" s="202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03" t="s">
        <v>1128</v>
      </c>
      <c r="AT319" s="203" t="s">
        <v>539</v>
      </c>
      <c r="AU319" s="203" t="s">
        <v>176</v>
      </c>
      <c r="AY319" s="18" t="s">
        <v>175</v>
      </c>
      <c r="BE319" s="204">
        <f>IF(N319="základní",J319,0)</f>
        <v>0</v>
      </c>
      <c r="BF319" s="204">
        <f>IF(N319="snížená",J319,0)</f>
        <v>0</v>
      </c>
      <c r="BG319" s="204">
        <f>IF(N319="zákl. přenesená",J319,0)</f>
        <v>0</v>
      </c>
      <c r="BH319" s="204">
        <f>IF(N319="sníž. přenesená",J319,0)</f>
        <v>0</v>
      </c>
      <c r="BI319" s="204">
        <f>IF(N319="nulová",J319,0)</f>
        <v>0</v>
      </c>
      <c r="BJ319" s="18" t="s">
        <v>83</v>
      </c>
      <c r="BK319" s="204">
        <f>ROUND(I319*H319,2)</f>
        <v>0</v>
      </c>
      <c r="BL319" s="18" t="s">
        <v>1128</v>
      </c>
      <c r="BM319" s="203" t="s">
        <v>3320</v>
      </c>
    </row>
    <row r="320" spans="1:65" s="14" customFormat="1" ht="11.25">
      <c r="B320" s="216"/>
      <c r="C320" s="217"/>
      <c r="D320" s="207" t="s">
        <v>184</v>
      </c>
      <c r="E320" s="218" t="s">
        <v>1</v>
      </c>
      <c r="F320" s="219" t="s">
        <v>83</v>
      </c>
      <c r="G320" s="217"/>
      <c r="H320" s="220">
        <v>1</v>
      </c>
      <c r="I320" s="221"/>
      <c r="J320" s="217"/>
      <c r="K320" s="217"/>
      <c r="L320" s="222"/>
      <c r="M320" s="223"/>
      <c r="N320" s="224"/>
      <c r="O320" s="224"/>
      <c r="P320" s="224"/>
      <c r="Q320" s="224"/>
      <c r="R320" s="224"/>
      <c r="S320" s="224"/>
      <c r="T320" s="225"/>
      <c r="AT320" s="226" t="s">
        <v>184</v>
      </c>
      <c r="AU320" s="226" t="s">
        <v>176</v>
      </c>
      <c r="AV320" s="14" t="s">
        <v>85</v>
      </c>
      <c r="AW320" s="14" t="s">
        <v>34</v>
      </c>
      <c r="AX320" s="14" t="s">
        <v>83</v>
      </c>
      <c r="AY320" s="226" t="s">
        <v>175</v>
      </c>
    </row>
    <row r="321" spans="1:65" s="2" customFormat="1" ht="24.2" customHeight="1">
      <c r="A321" s="35"/>
      <c r="B321" s="36"/>
      <c r="C321" s="192" t="s">
        <v>905</v>
      </c>
      <c r="D321" s="192" t="s">
        <v>178</v>
      </c>
      <c r="E321" s="193" t="s">
        <v>3283</v>
      </c>
      <c r="F321" s="194" t="s">
        <v>3284</v>
      </c>
      <c r="G321" s="195" t="s">
        <v>181</v>
      </c>
      <c r="H321" s="196">
        <v>1</v>
      </c>
      <c r="I321" s="197"/>
      <c r="J321" s="198">
        <f>ROUND(I321*H321,2)</f>
        <v>0</v>
      </c>
      <c r="K321" s="194" t="s">
        <v>224</v>
      </c>
      <c r="L321" s="40"/>
      <c r="M321" s="199" t="s">
        <v>1</v>
      </c>
      <c r="N321" s="200" t="s">
        <v>41</v>
      </c>
      <c r="O321" s="72"/>
      <c r="P321" s="201">
        <f>O321*H321</f>
        <v>0</v>
      </c>
      <c r="Q321" s="201">
        <v>0</v>
      </c>
      <c r="R321" s="201">
        <f>Q321*H321</f>
        <v>0</v>
      </c>
      <c r="S321" s="201">
        <v>0</v>
      </c>
      <c r="T321" s="202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03" t="s">
        <v>309</v>
      </c>
      <c r="AT321" s="203" t="s">
        <v>178</v>
      </c>
      <c r="AU321" s="203" t="s">
        <v>176</v>
      </c>
      <c r="AY321" s="18" t="s">
        <v>175</v>
      </c>
      <c r="BE321" s="204">
        <f>IF(N321="základní",J321,0)</f>
        <v>0</v>
      </c>
      <c r="BF321" s="204">
        <f>IF(N321="snížená",J321,0)</f>
        <v>0</v>
      </c>
      <c r="BG321" s="204">
        <f>IF(N321="zákl. přenesená",J321,0)</f>
        <v>0</v>
      </c>
      <c r="BH321" s="204">
        <f>IF(N321="sníž. přenesená",J321,0)</f>
        <v>0</v>
      </c>
      <c r="BI321" s="204">
        <f>IF(N321="nulová",J321,0)</f>
        <v>0</v>
      </c>
      <c r="BJ321" s="18" t="s">
        <v>83</v>
      </c>
      <c r="BK321" s="204">
        <f>ROUND(I321*H321,2)</f>
        <v>0</v>
      </c>
      <c r="BL321" s="18" t="s">
        <v>309</v>
      </c>
      <c r="BM321" s="203" t="s">
        <v>3321</v>
      </c>
    </row>
    <row r="322" spans="1:65" s="2" customFormat="1" ht="11.25">
      <c r="A322" s="35"/>
      <c r="B322" s="36"/>
      <c r="C322" s="37"/>
      <c r="D322" s="227" t="s">
        <v>193</v>
      </c>
      <c r="E322" s="37"/>
      <c r="F322" s="228" t="s">
        <v>3286</v>
      </c>
      <c r="G322" s="37"/>
      <c r="H322" s="37"/>
      <c r="I322" s="229"/>
      <c r="J322" s="37"/>
      <c r="K322" s="37"/>
      <c r="L322" s="40"/>
      <c r="M322" s="230"/>
      <c r="N322" s="231"/>
      <c r="O322" s="72"/>
      <c r="P322" s="72"/>
      <c r="Q322" s="72"/>
      <c r="R322" s="72"/>
      <c r="S322" s="72"/>
      <c r="T322" s="73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T322" s="18" t="s">
        <v>193</v>
      </c>
      <c r="AU322" s="18" t="s">
        <v>176</v>
      </c>
    </row>
    <row r="323" spans="1:65" s="12" customFormat="1" ht="20.85" customHeight="1">
      <c r="B323" s="176"/>
      <c r="C323" s="177"/>
      <c r="D323" s="178" t="s">
        <v>75</v>
      </c>
      <c r="E323" s="190" t="s">
        <v>3322</v>
      </c>
      <c r="F323" s="190" t="s">
        <v>3323</v>
      </c>
      <c r="G323" s="177"/>
      <c r="H323" s="177"/>
      <c r="I323" s="180"/>
      <c r="J323" s="191">
        <f>BK323</f>
        <v>0</v>
      </c>
      <c r="K323" s="177"/>
      <c r="L323" s="182"/>
      <c r="M323" s="183"/>
      <c r="N323" s="184"/>
      <c r="O323" s="184"/>
      <c r="P323" s="185">
        <f>SUM(P324:P331)</f>
        <v>0</v>
      </c>
      <c r="Q323" s="184"/>
      <c r="R323" s="185">
        <f>SUM(R324:R331)</f>
        <v>0</v>
      </c>
      <c r="S323" s="184"/>
      <c r="T323" s="186">
        <f>SUM(T324:T331)</f>
        <v>0</v>
      </c>
      <c r="AR323" s="187" t="s">
        <v>182</v>
      </c>
      <c r="AT323" s="188" t="s">
        <v>75</v>
      </c>
      <c r="AU323" s="188" t="s">
        <v>85</v>
      </c>
      <c r="AY323" s="187" t="s">
        <v>175</v>
      </c>
      <c r="BK323" s="189">
        <f>SUM(BK324:BK331)</f>
        <v>0</v>
      </c>
    </row>
    <row r="324" spans="1:65" s="2" customFormat="1" ht="24.2" customHeight="1">
      <c r="A324" s="35"/>
      <c r="B324" s="36"/>
      <c r="C324" s="254" t="s">
        <v>910</v>
      </c>
      <c r="D324" s="254" t="s">
        <v>539</v>
      </c>
      <c r="E324" s="255" t="s">
        <v>3324</v>
      </c>
      <c r="F324" s="256" t="s">
        <v>3325</v>
      </c>
      <c r="G324" s="257" t="s">
        <v>1527</v>
      </c>
      <c r="H324" s="258">
        <v>2</v>
      </c>
      <c r="I324" s="259"/>
      <c r="J324" s="260">
        <f>ROUND(I324*H324,2)</f>
        <v>0</v>
      </c>
      <c r="K324" s="256" t="s">
        <v>1</v>
      </c>
      <c r="L324" s="261"/>
      <c r="M324" s="262" t="s">
        <v>1</v>
      </c>
      <c r="N324" s="263" t="s">
        <v>41</v>
      </c>
      <c r="O324" s="72"/>
      <c r="P324" s="201">
        <f>O324*H324</f>
        <v>0</v>
      </c>
      <c r="Q324" s="201">
        <v>0</v>
      </c>
      <c r="R324" s="201">
        <f>Q324*H324</f>
        <v>0</v>
      </c>
      <c r="S324" s="201">
        <v>0</v>
      </c>
      <c r="T324" s="202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03" t="s">
        <v>1128</v>
      </c>
      <c r="AT324" s="203" t="s">
        <v>539</v>
      </c>
      <c r="AU324" s="203" t="s">
        <v>176</v>
      </c>
      <c r="AY324" s="18" t="s">
        <v>175</v>
      </c>
      <c r="BE324" s="204">
        <f>IF(N324="základní",J324,0)</f>
        <v>0</v>
      </c>
      <c r="BF324" s="204">
        <f>IF(N324="snížená",J324,0)</f>
        <v>0</v>
      </c>
      <c r="BG324" s="204">
        <f>IF(N324="zákl. přenesená",J324,0)</f>
        <v>0</v>
      </c>
      <c r="BH324" s="204">
        <f>IF(N324="sníž. přenesená",J324,0)</f>
        <v>0</v>
      </c>
      <c r="BI324" s="204">
        <f>IF(N324="nulová",J324,0)</f>
        <v>0</v>
      </c>
      <c r="BJ324" s="18" t="s">
        <v>83</v>
      </c>
      <c r="BK324" s="204">
        <f>ROUND(I324*H324,2)</f>
        <v>0</v>
      </c>
      <c r="BL324" s="18" t="s">
        <v>1128</v>
      </c>
      <c r="BM324" s="203" t="s">
        <v>3326</v>
      </c>
    </row>
    <row r="325" spans="1:65" s="14" customFormat="1" ht="11.25">
      <c r="B325" s="216"/>
      <c r="C325" s="217"/>
      <c r="D325" s="207" t="s">
        <v>184</v>
      </c>
      <c r="E325" s="218" t="s">
        <v>1</v>
      </c>
      <c r="F325" s="219" t="s">
        <v>85</v>
      </c>
      <c r="G325" s="217"/>
      <c r="H325" s="220">
        <v>2</v>
      </c>
      <c r="I325" s="221"/>
      <c r="J325" s="217"/>
      <c r="K325" s="217"/>
      <c r="L325" s="222"/>
      <c r="M325" s="223"/>
      <c r="N325" s="224"/>
      <c r="O325" s="224"/>
      <c r="P325" s="224"/>
      <c r="Q325" s="224"/>
      <c r="R325" s="224"/>
      <c r="S325" s="224"/>
      <c r="T325" s="225"/>
      <c r="AT325" s="226" t="s">
        <v>184</v>
      </c>
      <c r="AU325" s="226" t="s">
        <v>176</v>
      </c>
      <c r="AV325" s="14" t="s">
        <v>85</v>
      </c>
      <c r="AW325" s="14" t="s">
        <v>34</v>
      </c>
      <c r="AX325" s="14" t="s">
        <v>83</v>
      </c>
      <c r="AY325" s="226" t="s">
        <v>175</v>
      </c>
    </row>
    <row r="326" spans="1:65" s="2" customFormat="1" ht="24.2" customHeight="1">
      <c r="A326" s="35"/>
      <c r="B326" s="36"/>
      <c r="C326" s="192" t="s">
        <v>915</v>
      </c>
      <c r="D326" s="192" t="s">
        <v>178</v>
      </c>
      <c r="E326" s="193" t="s">
        <v>3276</v>
      </c>
      <c r="F326" s="194" t="s">
        <v>3277</v>
      </c>
      <c r="G326" s="195" t="s">
        <v>181</v>
      </c>
      <c r="H326" s="196">
        <v>2</v>
      </c>
      <c r="I326" s="197"/>
      <c r="J326" s="198">
        <f>ROUND(I326*H326,2)</f>
        <v>0</v>
      </c>
      <c r="K326" s="194" t="s">
        <v>224</v>
      </c>
      <c r="L326" s="40"/>
      <c r="M326" s="199" t="s">
        <v>1</v>
      </c>
      <c r="N326" s="200" t="s">
        <v>41</v>
      </c>
      <c r="O326" s="72"/>
      <c r="P326" s="201">
        <f>O326*H326</f>
        <v>0</v>
      </c>
      <c r="Q326" s="201">
        <v>0</v>
      </c>
      <c r="R326" s="201">
        <f>Q326*H326</f>
        <v>0</v>
      </c>
      <c r="S326" s="201">
        <v>0</v>
      </c>
      <c r="T326" s="202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03" t="s">
        <v>309</v>
      </c>
      <c r="AT326" s="203" t="s">
        <v>178</v>
      </c>
      <c r="AU326" s="203" t="s">
        <v>176</v>
      </c>
      <c r="AY326" s="18" t="s">
        <v>175</v>
      </c>
      <c r="BE326" s="204">
        <f>IF(N326="základní",J326,0)</f>
        <v>0</v>
      </c>
      <c r="BF326" s="204">
        <f>IF(N326="snížená",J326,0)</f>
        <v>0</v>
      </c>
      <c r="BG326" s="204">
        <f>IF(N326="zákl. přenesená",J326,0)</f>
        <v>0</v>
      </c>
      <c r="BH326" s="204">
        <f>IF(N326="sníž. přenesená",J326,0)</f>
        <v>0</v>
      </c>
      <c r="BI326" s="204">
        <f>IF(N326="nulová",J326,0)</f>
        <v>0</v>
      </c>
      <c r="BJ326" s="18" t="s">
        <v>83</v>
      </c>
      <c r="BK326" s="204">
        <f>ROUND(I326*H326,2)</f>
        <v>0</v>
      </c>
      <c r="BL326" s="18" t="s">
        <v>309</v>
      </c>
      <c r="BM326" s="203" t="s">
        <v>3327</v>
      </c>
    </row>
    <row r="327" spans="1:65" s="2" customFormat="1" ht="11.25">
      <c r="A327" s="35"/>
      <c r="B327" s="36"/>
      <c r="C327" s="37"/>
      <c r="D327" s="227" t="s">
        <v>193</v>
      </c>
      <c r="E327" s="37"/>
      <c r="F327" s="228" t="s">
        <v>3279</v>
      </c>
      <c r="G327" s="37"/>
      <c r="H327" s="37"/>
      <c r="I327" s="229"/>
      <c r="J327" s="37"/>
      <c r="K327" s="37"/>
      <c r="L327" s="40"/>
      <c r="M327" s="230"/>
      <c r="N327" s="231"/>
      <c r="O327" s="72"/>
      <c r="P327" s="72"/>
      <c r="Q327" s="72"/>
      <c r="R327" s="72"/>
      <c r="S327" s="72"/>
      <c r="T327" s="73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T327" s="18" t="s">
        <v>193</v>
      </c>
      <c r="AU327" s="18" t="s">
        <v>176</v>
      </c>
    </row>
    <row r="328" spans="1:65" s="2" customFormat="1" ht="16.5" customHeight="1">
      <c r="A328" s="35"/>
      <c r="B328" s="36"/>
      <c r="C328" s="254" t="s">
        <v>920</v>
      </c>
      <c r="D328" s="254" t="s">
        <v>539</v>
      </c>
      <c r="E328" s="255" t="s">
        <v>3328</v>
      </c>
      <c r="F328" s="256" t="s">
        <v>3329</v>
      </c>
      <c r="G328" s="257" t="s">
        <v>1527</v>
      </c>
      <c r="H328" s="258">
        <v>4</v>
      </c>
      <c r="I328" s="259"/>
      <c r="J328" s="260">
        <f>ROUND(I328*H328,2)</f>
        <v>0</v>
      </c>
      <c r="K328" s="256" t="s">
        <v>1</v>
      </c>
      <c r="L328" s="261"/>
      <c r="M328" s="262" t="s">
        <v>1</v>
      </c>
      <c r="N328" s="263" t="s">
        <v>41</v>
      </c>
      <c r="O328" s="72"/>
      <c r="P328" s="201">
        <f>O328*H328</f>
        <v>0</v>
      </c>
      <c r="Q328" s="201">
        <v>0</v>
      </c>
      <c r="R328" s="201">
        <f>Q328*H328</f>
        <v>0</v>
      </c>
      <c r="S328" s="201">
        <v>0</v>
      </c>
      <c r="T328" s="202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03" t="s">
        <v>1128</v>
      </c>
      <c r="AT328" s="203" t="s">
        <v>539</v>
      </c>
      <c r="AU328" s="203" t="s">
        <v>176</v>
      </c>
      <c r="AY328" s="18" t="s">
        <v>175</v>
      </c>
      <c r="BE328" s="204">
        <f>IF(N328="základní",J328,0)</f>
        <v>0</v>
      </c>
      <c r="BF328" s="204">
        <f>IF(N328="snížená",J328,0)</f>
        <v>0</v>
      </c>
      <c r="BG328" s="204">
        <f>IF(N328="zákl. přenesená",J328,0)</f>
        <v>0</v>
      </c>
      <c r="BH328" s="204">
        <f>IF(N328="sníž. přenesená",J328,0)</f>
        <v>0</v>
      </c>
      <c r="BI328" s="204">
        <f>IF(N328="nulová",J328,0)</f>
        <v>0</v>
      </c>
      <c r="BJ328" s="18" t="s">
        <v>83</v>
      </c>
      <c r="BK328" s="204">
        <f>ROUND(I328*H328,2)</f>
        <v>0</v>
      </c>
      <c r="BL328" s="18" t="s">
        <v>1128</v>
      </c>
      <c r="BM328" s="203" t="s">
        <v>3330</v>
      </c>
    </row>
    <row r="329" spans="1:65" s="14" customFormat="1" ht="11.25">
      <c r="B329" s="216"/>
      <c r="C329" s="217"/>
      <c r="D329" s="207" t="s">
        <v>184</v>
      </c>
      <c r="E329" s="218" t="s">
        <v>1</v>
      </c>
      <c r="F329" s="219" t="s">
        <v>182</v>
      </c>
      <c r="G329" s="217"/>
      <c r="H329" s="220">
        <v>4</v>
      </c>
      <c r="I329" s="221"/>
      <c r="J329" s="217"/>
      <c r="K329" s="217"/>
      <c r="L329" s="222"/>
      <c r="M329" s="223"/>
      <c r="N329" s="224"/>
      <c r="O329" s="224"/>
      <c r="P329" s="224"/>
      <c r="Q329" s="224"/>
      <c r="R329" s="224"/>
      <c r="S329" s="224"/>
      <c r="T329" s="225"/>
      <c r="AT329" s="226" t="s">
        <v>184</v>
      </c>
      <c r="AU329" s="226" t="s">
        <v>176</v>
      </c>
      <c r="AV329" s="14" t="s">
        <v>85</v>
      </c>
      <c r="AW329" s="14" t="s">
        <v>34</v>
      </c>
      <c r="AX329" s="14" t="s">
        <v>83</v>
      </c>
      <c r="AY329" s="226" t="s">
        <v>175</v>
      </c>
    </row>
    <row r="330" spans="1:65" s="2" customFormat="1" ht="16.5" customHeight="1">
      <c r="A330" s="35"/>
      <c r="B330" s="36"/>
      <c r="C330" s="192" t="s">
        <v>554</v>
      </c>
      <c r="D330" s="192" t="s">
        <v>178</v>
      </c>
      <c r="E330" s="193" t="s">
        <v>3331</v>
      </c>
      <c r="F330" s="194" t="s">
        <v>3332</v>
      </c>
      <c r="G330" s="195" t="s">
        <v>181</v>
      </c>
      <c r="H330" s="196">
        <v>4</v>
      </c>
      <c r="I330" s="197"/>
      <c r="J330" s="198">
        <f>ROUND(I330*H330,2)</f>
        <v>0</v>
      </c>
      <c r="K330" s="194" t="s">
        <v>224</v>
      </c>
      <c r="L330" s="40"/>
      <c r="M330" s="199" t="s">
        <v>1</v>
      </c>
      <c r="N330" s="200" t="s">
        <v>41</v>
      </c>
      <c r="O330" s="72"/>
      <c r="P330" s="201">
        <f>O330*H330</f>
        <v>0</v>
      </c>
      <c r="Q330" s="201">
        <v>0</v>
      </c>
      <c r="R330" s="201">
        <f>Q330*H330</f>
        <v>0</v>
      </c>
      <c r="S330" s="201">
        <v>0</v>
      </c>
      <c r="T330" s="202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03" t="s">
        <v>309</v>
      </c>
      <c r="AT330" s="203" t="s">
        <v>178</v>
      </c>
      <c r="AU330" s="203" t="s">
        <v>176</v>
      </c>
      <c r="AY330" s="18" t="s">
        <v>175</v>
      </c>
      <c r="BE330" s="204">
        <f>IF(N330="základní",J330,0)</f>
        <v>0</v>
      </c>
      <c r="BF330" s="204">
        <f>IF(N330="snížená",J330,0)</f>
        <v>0</v>
      </c>
      <c r="BG330" s="204">
        <f>IF(N330="zákl. přenesená",J330,0)</f>
        <v>0</v>
      </c>
      <c r="BH330" s="204">
        <f>IF(N330="sníž. přenesená",J330,0)</f>
        <v>0</v>
      </c>
      <c r="BI330" s="204">
        <f>IF(N330="nulová",J330,0)</f>
        <v>0</v>
      </c>
      <c r="BJ330" s="18" t="s">
        <v>83</v>
      </c>
      <c r="BK330" s="204">
        <f>ROUND(I330*H330,2)</f>
        <v>0</v>
      </c>
      <c r="BL330" s="18" t="s">
        <v>309</v>
      </c>
      <c r="BM330" s="203" t="s">
        <v>3333</v>
      </c>
    </row>
    <row r="331" spans="1:65" s="2" customFormat="1" ht="11.25">
      <c r="A331" s="35"/>
      <c r="B331" s="36"/>
      <c r="C331" s="37"/>
      <c r="D331" s="227" t="s">
        <v>193</v>
      </c>
      <c r="E331" s="37"/>
      <c r="F331" s="228" t="s">
        <v>3334</v>
      </c>
      <c r="G331" s="37"/>
      <c r="H331" s="37"/>
      <c r="I331" s="229"/>
      <c r="J331" s="37"/>
      <c r="K331" s="37"/>
      <c r="L331" s="40"/>
      <c r="M331" s="230"/>
      <c r="N331" s="231"/>
      <c r="O331" s="72"/>
      <c r="P331" s="72"/>
      <c r="Q331" s="72"/>
      <c r="R331" s="72"/>
      <c r="S331" s="72"/>
      <c r="T331" s="73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T331" s="18" t="s">
        <v>193</v>
      </c>
      <c r="AU331" s="18" t="s">
        <v>176</v>
      </c>
    </row>
    <row r="332" spans="1:65" s="12" customFormat="1" ht="20.85" customHeight="1">
      <c r="B332" s="176"/>
      <c r="C332" s="177"/>
      <c r="D332" s="178" t="s">
        <v>75</v>
      </c>
      <c r="E332" s="190" t="s">
        <v>3335</v>
      </c>
      <c r="F332" s="190" t="s">
        <v>3336</v>
      </c>
      <c r="G332" s="177"/>
      <c r="H332" s="177"/>
      <c r="I332" s="180"/>
      <c r="J332" s="191">
        <f>BK332</f>
        <v>0</v>
      </c>
      <c r="K332" s="177"/>
      <c r="L332" s="182"/>
      <c r="M332" s="183"/>
      <c r="N332" s="184"/>
      <c r="O332" s="184"/>
      <c r="P332" s="185">
        <f>SUM(P333:P348)</f>
        <v>0</v>
      </c>
      <c r="Q332" s="184"/>
      <c r="R332" s="185">
        <f>SUM(R333:R348)</f>
        <v>7.92E-3</v>
      </c>
      <c r="S332" s="184"/>
      <c r="T332" s="186">
        <f>SUM(T333:T348)</f>
        <v>0</v>
      </c>
      <c r="AR332" s="187" t="s">
        <v>85</v>
      </c>
      <c r="AT332" s="188" t="s">
        <v>75</v>
      </c>
      <c r="AU332" s="188" t="s">
        <v>85</v>
      </c>
      <c r="AY332" s="187" t="s">
        <v>175</v>
      </c>
      <c r="BK332" s="189">
        <f>SUM(BK333:BK348)</f>
        <v>0</v>
      </c>
    </row>
    <row r="333" spans="1:65" s="2" customFormat="1" ht="33" customHeight="1">
      <c r="A333" s="35"/>
      <c r="B333" s="36"/>
      <c r="C333" s="254" t="s">
        <v>934</v>
      </c>
      <c r="D333" s="254" t="s">
        <v>539</v>
      </c>
      <c r="E333" s="255" t="s">
        <v>3337</v>
      </c>
      <c r="F333" s="256" t="s">
        <v>3338</v>
      </c>
      <c r="G333" s="257" t="s">
        <v>251</v>
      </c>
      <c r="H333" s="258">
        <v>3</v>
      </c>
      <c r="I333" s="259"/>
      <c r="J333" s="260">
        <f>ROUND(I333*H333,2)</f>
        <v>0</v>
      </c>
      <c r="K333" s="256" t="s">
        <v>1</v>
      </c>
      <c r="L333" s="261"/>
      <c r="M333" s="262" t="s">
        <v>1</v>
      </c>
      <c r="N333" s="263" t="s">
        <v>41</v>
      </c>
      <c r="O333" s="72"/>
      <c r="P333" s="201">
        <f>O333*H333</f>
        <v>0</v>
      </c>
      <c r="Q333" s="201">
        <v>0</v>
      </c>
      <c r="R333" s="201">
        <f>Q333*H333</f>
        <v>0</v>
      </c>
      <c r="S333" s="201">
        <v>0</v>
      </c>
      <c r="T333" s="202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03" t="s">
        <v>1128</v>
      </c>
      <c r="AT333" s="203" t="s">
        <v>539</v>
      </c>
      <c r="AU333" s="203" t="s">
        <v>176</v>
      </c>
      <c r="AY333" s="18" t="s">
        <v>175</v>
      </c>
      <c r="BE333" s="204">
        <f>IF(N333="základní",J333,0)</f>
        <v>0</v>
      </c>
      <c r="BF333" s="204">
        <f>IF(N333="snížená",J333,0)</f>
        <v>0</v>
      </c>
      <c r="BG333" s="204">
        <f>IF(N333="zákl. přenesená",J333,0)</f>
        <v>0</v>
      </c>
      <c r="BH333" s="204">
        <f>IF(N333="sníž. přenesená",J333,0)</f>
        <v>0</v>
      </c>
      <c r="BI333" s="204">
        <f>IF(N333="nulová",J333,0)</f>
        <v>0</v>
      </c>
      <c r="BJ333" s="18" t="s">
        <v>83</v>
      </c>
      <c r="BK333" s="204">
        <f>ROUND(I333*H333,2)</f>
        <v>0</v>
      </c>
      <c r="BL333" s="18" t="s">
        <v>1128</v>
      </c>
      <c r="BM333" s="203" t="s">
        <v>3339</v>
      </c>
    </row>
    <row r="334" spans="1:65" s="14" customFormat="1" ht="11.25">
      <c r="B334" s="216"/>
      <c r="C334" s="217"/>
      <c r="D334" s="207" t="s">
        <v>184</v>
      </c>
      <c r="E334" s="218" t="s">
        <v>1</v>
      </c>
      <c r="F334" s="219" t="s">
        <v>3340</v>
      </c>
      <c r="G334" s="217"/>
      <c r="H334" s="220">
        <v>3</v>
      </c>
      <c r="I334" s="221"/>
      <c r="J334" s="217"/>
      <c r="K334" s="217"/>
      <c r="L334" s="222"/>
      <c r="M334" s="223"/>
      <c r="N334" s="224"/>
      <c r="O334" s="224"/>
      <c r="P334" s="224"/>
      <c r="Q334" s="224"/>
      <c r="R334" s="224"/>
      <c r="S334" s="224"/>
      <c r="T334" s="225"/>
      <c r="AT334" s="226" t="s">
        <v>184</v>
      </c>
      <c r="AU334" s="226" t="s">
        <v>176</v>
      </c>
      <c r="AV334" s="14" t="s">
        <v>85</v>
      </c>
      <c r="AW334" s="14" t="s">
        <v>34</v>
      </c>
      <c r="AX334" s="14" t="s">
        <v>83</v>
      </c>
      <c r="AY334" s="226" t="s">
        <v>175</v>
      </c>
    </row>
    <row r="335" spans="1:65" s="2" customFormat="1" ht="44.25" customHeight="1">
      <c r="A335" s="35"/>
      <c r="B335" s="36"/>
      <c r="C335" s="192" t="s">
        <v>940</v>
      </c>
      <c r="D335" s="192" t="s">
        <v>178</v>
      </c>
      <c r="E335" s="193" t="s">
        <v>3341</v>
      </c>
      <c r="F335" s="194" t="s">
        <v>3342</v>
      </c>
      <c r="G335" s="195" t="s">
        <v>3343</v>
      </c>
      <c r="H335" s="196">
        <v>3</v>
      </c>
      <c r="I335" s="197"/>
      <c r="J335" s="198">
        <f>ROUND(I335*H335,2)</f>
        <v>0</v>
      </c>
      <c r="K335" s="194" t="s">
        <v>1</v>
      </c>
      <c r="L335" s="40"/>
      <c r="M335" s="199" t="s">
        <v>1</v>
      </c>
      <c r="N335" s="200" t="s">
        <v>41</v>
      </c>
      <c r="O335" s="72"/>
      <c r="P335" s="201">
        <f>O335*H335</f>
        <v>0</v>
      </c>
      <c r="Q335" s="201">
        <v>0</v>
      </c>
      <c r="R335" s="201">
        <f>Q335*H335</f>
        <v>0</v>
      </c>
      <c r="S335" s="201">
        <v>0</v>
      </c>
      <c r="T335" s="202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03" t="s">
        <v>559</v>
      </c>
      <c r="AT335" s="203" t="s">
        <v>178</v>
      </c>
      <c r="AU335" s="203" t="s">
        <v>176</v>
      </c>
      <c r="AY335" s="18" t="s">
        <v>175</v>
      </c>
      <c r="BE335" s="204">
        <f>IF(N335="základní",J335,0)</f>
        <v>0</v>
      </c>
      <c r="BF335" s="204">
        <f>IF(N335="snížená",J335,0)</f>
        <v>0</v>
      </c>
      <c r="BG335" s="204">
        <f>IF(N335="zákl. přenesená",J335,0)</f>
        <v>0</v>
      </c>
      <c r="BH335" s="204">
        <f>IF(N335="sníž. přenesená",J335,0)</f>
        <v>0</v>
      </c>
      <c r="BI335" s="204">
        <f>IF(N335="nulová",J335,0)</f>
        <v>0</v>
      </c>
      <c r="BJ335" s="18" t="s">
        <v>83</v>
      </c>
      <c r="BK335" s="204">
        <f>ROUND(I335*H335,2)</f>
        <v>0</v>
      </c>
      <c r="BL335" s="18" t="s">
        <v>559</v>
      </c>
      <c r="BM335" s="203" t="s">
        <v>3344</v>
      </c>
    </row>
    <row r="336" spans="1:65" s="2" customFormat="1" ht="33" customHeight="1">
      <c r="A336" s="35"/>
      <c r="B336" s="36"/>
      <c r="C336" s="254" t="s">
        <v>947</v>
      </c>
      <c r="D336" s="254" t="s">
        <v>539</v>
      </c>
      <c r="E336" s="255" t="s">
        <v>3345</v>
      </c>
      <c r="F336" s="256" t="s">
        <v>3346</v>
      </c>
      <c r="G336" s="257" t="s">
        <v>251</v>
      </c>
      <c r="H336" s="258">
        <v>75</v>
      </c>
      <c r="I336" s="259"/>
      <c r="J336" s="260">
        <f>ROUND(I336*H336,2)</f>
        <v>0</v>
      </c>
      <c r="K336" s="256" t="s">
        <v>1</v>
      </c>
      <c r="L336" s="261"/>
      <c r="M336" s="262" t="s">
        <v>1</v>
      </c>
      <c r="N336" s="263" t="s">
        <v>41</v>
      </c>
      <c r="O336" s="72"/>
      <c r="P336" s="201">
        <f>O336*H336</f>
        <v>0</v>
      </c>
      <c r="Q336" s="201">
        <v>0</v>
      </c>
      <c r="R336" s="201">
        <f>Q336*H336</f>
        <v>0</v>
      </c>
      <c r="S336" s="201">
        <v>0</v>
      </c>
      <c r="T336" s="202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03" t="s">
        <v>1128</v>
      </c>
      <c r="AT336" s="203" t="s">
        <v>539</v>
      </c>
      <c r="AU336" s="203" t="s">
        <v>176</v>
      </c>
      <c r="AY336" s="18" t="s">
        <v>175</v>
      </c>
      <c r="BE336" s="204">
        <f>IF(N336="základní",J336,0)</f>
        <v>0</v>
      </c>
      <c r="BF336" s="204">
        <f>IF(N336="snížená",J336,0)</f>
        <v>0</v>
      </c>
      <c r="BG336" s="204">
        <f>IF(N336="zákl. přenesená",J336,0)</f>
        <v>0</v>
      </c>
      <c r="BH336" s="204">
        <f>IF(N336="sníž. přenesená",J336,0)</f>
        <v>0</v>
      </c>
      <c r="BI336" s="204">
        <f>IF(N336="nulová",J336,0)</f>
        <v>0</v>
      </c>
      <c r="BJ336" s="18" t="s">
        <v>83</v>
      </c>
      <c r="BK336" s="204">
        <f>ROUND(I336*H336,2)</f>
        <v>0</v>
      </c>
      <c r="BL336" s="18" t="s">
        <v>1128</v>
      </c>
      <c r="BM336" s="203" t="s">
        <v>3347</v>
      </c>
    </row>
    <row r="337" spans="1:65" s="14" customFormat="1" ht="11.25">
      <c r="B337" s="216"/>
      <c r="C337" s="217"/>
      <c r="D337" s="207" t="s">
        <v>184</v>
      </c>
      <c r="E337" s="218" t="s">
        <v>1</v>
      </c>
      <c r="F337" s="219" t="s">
        <v>819</v>
      </c>
      <c r="G337" s="217"/>
      <c r="H337" s="220">
        <v>75</v>
      </c>
      <c r="I337" s="221"/>
      <c r="J337" s="217"/>
      <c r="K337" s="217"/>
      <c r="L337" s="222"/>
      <c r="M337" s="223"/>
      <c r="N337" s="224"/>
      <c r="O337" s="224"/>
      <c r="P337" s="224"/>
      <c r="Q337" s="224"/>
      <c r="R337" s="224"/>
      <c r="S337" s="224"/>
      <c r="T337" s="225"/>
      <c r="AT337" s="226" t="s">
        <v>184</v>
      </c>
      <c r="AU337" s="226" t="s">
        <v>176</v>
      </c>
      <c r="AV337" s="14" t="s">
        <v>85</v>
      </c>
      <c r="AW337" s="14" t="s">
        <v>34</v>
      </c>
      <c r="AX337" s="14" t="s">
        <v>83</v>
      </c>
      <c r="AY337" s="226" t="s">
        <v>175</v>
      </c>
    </row>
    <row r="338" spans="1:65" s="2" customFormat="1" ht="37.9" customHeight="1">
      <c r="A338" s="35"/>
      <c r="B338" s="36"/>
      <c r="C338" s="192" t="s">
        <v>954</v>
      </c>
      <c r="D338" s="192" t="s">
        <v>178</v>
      </c>
      <c r="E338" s="193" t="s">
        <v>3348</v>
      </c>
      <c r="F338" s="194" t="s">
        <v>3349</v>
      </c>
      <c r="G338" s="195" t="s">
        <v>3343</v>
      </c>
      <c r="H338" s="196">
        <v>75</v>
      </c>
      <c r="I338" s="197"/>
      <c r="J338" s="198">
        <f>ROUND(I338*H338,2)</f>
        <v>0</v>
      </c>
      <c r="K338" s="194" t="s">
        <v>1</v>
      </c>
      <c r="L338" s="40"/>
      <c r="M338" s="199" t="s">
        <v>1</v>
      </c>
      <c r="N338" s="200" t="s">
        <v>41</v>
      </c>
      <c r="O338" s="72"/>
      <c r="P338" s="201">
        <f>O338*H338</f>
        <v>0</v>
      </c>
      <c r="Q338" s="201">
        <v>0</v>
      </c>
      <c r="R338" s="201">
        <f>Q338*H338</f>
        <v>0</v>
      </c>
      <c r="S338" s="201">
        <v>0</v>
      </c>
      <c r="T338" s="202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03" t="s">
        <v>559</v>
      </c>
      <c r="AT338" s="203" t="s">
        <v>178</v>
      </c>
      <c r="AU338" s="203" t="s">
        <v>176</v>
      </c>
      <c r="AY338" s="18" t="s">
        <v>175</v>
      </c>
      <c r="BE338" s="204">
        <f>IF(N338="základní",J338,0)</f>
        <v>0</v>
      </c>
      <c r="BF338" s="204">
        <f>IF(N338="snížená",J338,0)</f>
        <v>0</v>
      </c>
      <c r="BG338" s="204">
        <f>IF(N338="zákl. přenesená",J338,0)</f>
        <v>0</v>
      </c>
      <c r="BH338" s="204">
        <f>IF(N338="sníž. přenesená",J338,0)</f>
        <v>0</v>
      </c>
      <c r="BI338" s="204">
        <f>IF(N338="nulová",J338,0)</f>
        <v>0</v>
      </c>
      <c r="BJ338" s="18" t="s">
        <v>83</v>
      </c>
      <c r="BK338" s="204">
        <f>ROUND(I338*H338,2)</f>
        <v>0</v>
      </c>
      <c r="BL338" s="18" t="s">
        <v>559</v>
      </c>
      <c r="BM338" s="203" t="s">
        <v>3350</v>
      </c>
    </row>
    <row r="339" spans="1:65" s="2" customFormat="1" ht="37.9" customHeight="1">
      <c r="A339" s="35"/>
      <c r="B339" s="36"/>
      <c r="C339" s="254" t="s">
        <v>959</v>
      </c>
      <c r="D339" s="254" t="s">
        <v>539</v>
      </c>
      <c r="E339" s="255" t="s">
        <v>3351</v>
      </c>
      <c r="F339" s="256" t="s">
        <v>3352</v>
      </c>
      <c r="G339" s="257" t="s">
        <v>251</v>
      </c>
      <c r="H339" s="258">
        <v>33</v>
      </c>
      <c r="I339" s="259"/>
      <c r="J339" s="260">
        <f>ROUND(I339*H339,2)</f>
        <v>0</v>
      </c>
      <c r="K339" s="256" t="s">
        <v>1</v>
      </c>
      <c r="L339" s="261"/>
      <c r="M339" s="262" t="s">
        <v>1</v>
      </c>
      <c r="N339" s="263" t="s">
        <v>41</v>
      </c>
      <c r="O339" s="72"/>
      <c r="P339" s="201">
        <f>O339*H339</f>
        <v>0</v>
      </c>
      <c r="Q339" s="201">
        <v>0</v>
      </c>
      <c r="R339" s="201">
        <f>Q339*H339</f>
        <v>0</v>
      </c>
      <c r="S339" s="201">
        <v>0</v>
      </c>
      <c r="T339" s="202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03" t="s">
        <v>1128</v>
      </c>
      <c r="AT339" s="203" t="s">
        <v>539</v>
      </c>
      <c r="AU339" s="203" t="s">
        <v>176</v>
      </c>
      <c r="AY339" s="18" t="s">
        <v>175</v>
      </c>
      <c r="BE339" s="204">
        <f>IF(N339="základní",J339,0)</f>
        <v>0</v>
      </c>
      <c r="BF339" s="204">
        <f>IF(N339="snížená",J339,0)</f>
        <v>0</v>
      </c>
      <c r="BG339" s="204">
        <f>IF(N339="zákl. přenesená",J339,0)</f>
        <v>0</v>
      </c>
      <c r="BH339" s="204">
        <f>IF(N339="sníž. přenesená",J339,0)</f>
        <v>0</v>
      </c>
      <c r="BI339" s="204">
        <f>IF(N339="nulová",J339,0)</f>
        <v>0</v>
      </c>
      <c r="BJ339" s="18" t="s">
        <v>83</v>
      </c>
      <c r="BK339" s="204">
        <f>ROUND(I339*H339,2)</f>
        <v>0</v>
      </c>
      <c r="BL339" s="18" t="s">
        <v>1128</v>
      </c>
      <c r="BM339" s="203" t="s">
        <v>3353</v>
      </c>
    </row>
    <row r="340" spans="1:65" s="14" customFormat="1" ht="11.25">
      <c r="B340" s="216"/>
      <c r="C340" s="217"/>
      <c r="D340" s="207" t="s">
        <v>184</v>
      </c>
      <c r="E340" s="218" t="s">
        <v>1</v>
      </c>
      <c r="F340" s="219" t="s">
        <v>538</v>
      </c>
      <c r="G340" s="217"/>
      <c r="H340" s="220">
        <v>33</v>
      </c>
      <c r="I340" s="221"/>
      <c r="J340" s="217"/>
      <c r="K340" s="217"/>
      <c r="L340" s="222"/>
      <c r="M340" s="223"/>
      <c r="N340" s="224"/>
      <c r="O340" s="224"/>
      <c r="P340" s="224"/>
      <c r="Q340" s="224"/>
      <c r="R340" s="224"/>
      <c r="S340" s="224"/>
      <c r="T340" s="225"/>
      <c r="AT340" s="226" t="s">
        <v>184</v>
      </c>
      <c r="AU340" s="226" t="s">
        <v>176</v>
      </c>
      <c r="AV340" s="14" t="s">
        <v>85</v>
      </c>
      <c r="AW340" s="14" t="s">
        <v>34</v>
      </c>
      <c r="AX340" s="14" t="s">
        <v>83</v>
      </c>
      <c r="AY340" s="226" t="s">
        <v>175</v>
      </c>
    </row>
    <row r="341" spans="1:65" s="2" customFormat="1" ht="37.9" customHeight="1">
      <c r="A341" s="35"/>
      <c r="B341" s="36"/>
      <c r="C341" s="192" t="s">
        <v>965</v>
      </c>
      <c r="D341" s="192" t="s">
        <v>178</v>
      </c>
      <c r="E341" s="193" t="s">
        <v>3354</v>
      </c>
      <c r="F341" s="194" t="s">
        <v>3355</v>
      </c>
      <c r="G341" s="195" t="s">
        <v>3343</v>
      </c>
      <c r="H341" s="196">
        <v>33</v>
      </c>
      <c r="I341" s="197"/>
      <c r="J341" s="198">
        <f>ROUND(I341*H341,2)</f>
        <v>0</v>
      </c>
      <c r="K341" s="194" t="s">
        <v>1</v>
      </c>
      <c r="L341" s="40"/>
      <c r="M341" s="199" t="s">
        <v>1</v>
      </c>
      <c r="N341" s="200" t="s">
        <v>41</v>
      </c>
      <c r="O341" s="72"/>
      <c r="P341" s="201">
        <f>O341*H341</f>
        <v>0</v>
      </c>
      <c r="Q341" s="201">
        <v>0</v>
      </c>
      <c r="R341" s="201">
        <f>Q341*H341</f>
        <v>0</v>
      </c>
      <c r="S341" s="201">
        <v>0</v>
      </c>
      <c r="T341" s="202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03" t="s">
        <v>559</v>
      </c>
      <c r="AT341" s="203" t="s">
        <v>178</v>
      </c>
      <c r="AU341" s="203" t="s">
        <v>176</v>
      </c>
      <c r="AY341" s="18" t="s">
        <v>175</v>
      </c>
      <c r="BE341" s="204">
        <f>IF(N341="základní",J341,0)</f>
        <v>0</v>
      </c>
      <c r="BF341" s="204">
        <f>IF(N341="snížená",J341,0)</f>
        <v>0</v>
      </c>
      <c r="BG341" s="204">
        <f>IF(N341="zákl. přenesená",J341,0)</f>
        <v>0</v>
      </c>
      <c r="BH341" s="204">
        <f>IF(N341="sníž. přenesená",J341,0)</f>
        <v>0</v>
      </c>
      <c r="BI341" s="204">
        <f>IF(N341="nulová",J341,0)</f>
        <v>0</v>
      </c>
      <c r="BJ341" s="18" t="s">
        <v>83</v>
      </c>
      <c r="BK341" s="204">
        <f>ROUND(I341*H341,2)</f>
        <v>0</v>
      </c>
      <c r="BL341" s="18" t="s">
        <v>559</v>
      </c>
      <c r="BM341" s="203" t="s">
        <v>3356</v>
      </c>
    </row>
    <row r="342" spans="1:65" s="2" customFormat="1" ht="37.9" customHeight="1">
      <c r="A342" s="35"/>
      <c r="B342" s="36"/>
      <c r="C342" s="254" t="s">
        <v>971</v>
      </c>
      <c r="D342" s="254" t="s">
        <v>539</v>
      </c>
      <c r="E342" s="255" t="s">
        <v>3357</v>
      </c>
      <c r="F342" s="256" t="s">
        <v>3358</v>
      </c>
      <c r="G342" s="257" t="s">
        <v>251</v>
      </c>
      <c r="H342" s="258">
        <v>12</v>
      </c>
      <c r="I342" s="259"/>
      <c r="J342" s="260">
        <f>ROUND(I342*H342,2)</f>
        <v>0</v>
      </c>
      <c r="K342" s="256" t="s">
        <v>1</v>
      </c>
      <c r="L342" s="261"/>
      <c r="M342" s="262" t="s">
        <v>1</v>
      </c>
      <c r="N342" s="263" t="s">
        <v>41</v>
      </c>
      <c r="O342" s="72"/>
      <c r="P342" s="201">
        <f>O342*H342</f>
        <v>0</v>
      </c>
      <c r="Q342" s="201">
        <v>0</v>
      </c>
      <c r="R342" s="201">
        <f>Q342*H342</f>
        <v>0</v>
      </c>
      <c r="S342" s="201">
        <v>0</v>
      </c>
      <c r="T342" s="202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03" t="s">
        <v>1128</v>
      </c>
      <c r="AT342" s="203" t="s">
        <v>539</v>
      </c>
      <c r="AU342" s="203" t="s">
        <v>176</v>
      </c>
      <c r="AY342" s="18" t="s">
        <v>175</v>
      </c>
      <c r="BE342" s="204">
        <f>IF(N342="základní",J342,0)</f>
        <v>0</v>
      </c>
      <c r="BF342" s="204">
        <f>IF(N342="snížená",J342,0)</f>
        <v>0</v>
      </c>
      <c r="BG342" s="204">
        <f>IF(N342="zákl. přenesená",J342,0)</f>
        <v>0</v>
      </c>
      <c r="BH342" s="204">
        <f>IF(N342="sníž. přenesená",J342,0)</f>
        <v>0</v>
      </c>
      <c r="BI342" s="204">
        <f>IF(N342="nulová",J342,0)</f>
        <v>0</v>
      </c>
      <c r="BJ342" s="18" t="s">
        <v>83</v>
      </c>
      <c r="BK342" s="204">
        <f>ROUND(I342*H342,2)</f>
        <v>0</v>
      </c>
      <c r="BL342" s="18" t="s">
        <v>1128</v>
      </c>
      <c r="BM342" s="203" t="s">
        <v>3359</v>
      </c>
    </row>
    <row r="343" spans="1:65" s="14" customFormat="1" ht="11.25">
      <c r="B343" s="216"/>
      <c r="C343" s="217"/>
      <c r="D343" s="207" t="s">
        <v>184</v>
      </c>
      <c r="E343" s="218" t="s">
        <v>1</v>
      </c>
      <c r="F343" s="219" t="s">
        <v>8</v>
      </c>
      <c r="G343" s="217"/>
      <c r="H343" s="220">
        <v>12</v>
      </c>
      <c r="I343" s="221"/>
      <c r="J343" s="217"/>
      <c r="K343" s="217"/>
      <c r="L343" s="222"/>
      <c r="M343" s="223"/>
      <c r="N343" s="224"/>
      <c r="O343" s="224"/>
      <c r="P343" s="224"/>
      <c r="Q343" s="224"/>
      <c r="R343" s="224"/>
      <c r="S343" s="224"/>
      <c r="T343" s="225"/>
      <c r="AT343" s="226" t="s">
        <v>184</v>
      </c>
      <c r="AU343" s="226" t="s">
        <v>176</v>
      </c>
      <c r="AV343" s="14" t="s">
        <v>85</v>
      </c>
      <c r="AW343" s="14" t="s">
        <v>34</v>
      </c>
      <c r="AX343" s="14" t="s">
        <v>83</v>
      </c>
      <c r="AY343" s="226" t="s">
        <v>175</v>
      </c>
    </row>
    <row r="344" spans="1:65" s="2" customFormat="1" ht="37.9" customHeight="1">
      <c r="A344" s="35"/>
      <c r="B344" s="36"/>
      <c r="C344" s="192" t="s">
        <v>976</v>
      </c>
      <c r="D344" s="192" t="s">
        <v>178</v>
      </c>
      <c r="E344" s="193" t="s">
        <v>3360</v>
      </c>
      <c r="F344" s="194" t="s">
        <v>3361</v>
      </c>
      <c r="G344" s="195" t="s">
        <v>3343</v>
      </c>
      <c r="H344" s="196">
        <v>12</v>
      </c>
      <c r="I344" s="197"/>
      <c r="J344" s="198">
        <f>ROUND(I344*H344,2)</f>
        <v>0</v>
      </c>
      <c r="K344" s="194" t="s">
        <v>1</v>
      </c>
      <c r="L344" s="40"/>
      <c r="M344" s="199" t="s">
        <v>1</v>
      </c>
      <c r="N344" s="200" t="s">
        <v>41</v>
      </c>
      <c r="O344" s="72"/>
      <c r="P344" s="201">
        <f>O344*H344</f>
        <v>0</v>
      </c>
      <c r="Q344" s="201">
        <v>0</v>
      </c>
      <c r="R344" s="201">
        <f>Q344*H344</f>
        <v>0</v>
      </c>
      <c r="S344" s="201">
        <v>0</v>
      </c>
      <c r="T344" s="202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03" t="s">
        <v>559</v>
      </c>
      <c r="AT344" s="203" t="s">
        <v>178</v>
      </c>
      <c r="AU344" s="203" t="s">
        <v>176</v>
      </c>
      <c r="AY344" s="18" t="s">
        <v>175</v>
      </c>
      <c r="BE344" s="204">
        <f>IF(N344="základní",J344,0)</f>
        <v>0</v>
      </c>
      <c r="BF344" s="204">
        <f>IF(N344="snížená",J344,0)</f>
        <v>0</v>
      </c>
      <c r="BG344" s="204">
        <f>IF(N344="zákl. přenesená",J344,0)</f>
        <v>0</v>
      </c>
      <c r="BH344" s="204">
        <f>IF(N344="sníž. přenesená",J344,0)</f>
        <v>0</v>
      </c>
      <c r="BI344" s="204">
        <f>IF(N344="nulová",J344,0)</f>
        <v>0</v>
      </c>
      <c r="BJ344" s="18" t="s">
        <v>83</v>
      </c>
      <c r="BK344" s="204">
        <f>ROUND(I344*H344,2)</f>
        <v>0</v>
      </c>
      <c r="BL344" s="18" t="s">
        <v>559</v>
      </c>
      <c r="BM344" s="203" t="s">
        <v>3362</v>
      </c>
    </row>
    <row r="345" spans="1:65" s="2" customFormat="1" ht="16.5" customHeight="1">
      <c r="A345" s="35"/>
      <c r="B345" s="36"/>
      <c r="C345" s="254" t="s">
        <v>982</v>
      </c>
      <c r="D345" s="254" t="s">
        <v>539</v>
      </c>
      <c r="E345" s="255" t="s">
        <v>3363</v>
      </c>
      <c r="F345" s="256" t="s">
        <v>3364</v>
      </c>
      <c r="G345" s="257" t="s">
        <v>181</v>
      </c>
      <c r="H345" s="258">
        <v>88</v>
      </c>
      <c r="I345" s="259"/>
      <c r="J345" s="260">
        <f>ROUND(I345*H345,2)</f>
        <v>0</v>
      </c>
      <c r="K345" s="256" t="s">
        <v>224</v>
      </c>
      <c r="L345" s="261"/>
      <c r="M345" s="262" t="s">
        <v>1</v>
      </c>
      <c r="N345" s="263" t="s">
        <v>41</v>
      </c>
      <c r="O345" s="72"/>
      <c r="P345" s="201">
        <f>O345*H345</f>
        <v>0</v>
      </c>
      <c r="Q345" s="201">
        <v>9.0000000000000006E-5</v>
      </c>
      <c r="R345" s="201">
        <f>Q345*H345</f>
        <v>7.92E-3</v>
      </c>
      <c r="S345" s="201">
        <v>0</v>
      </c>
      <c r="T345" s="202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03" t="s">
        <v>239</v>
      </c>
      <c r="AT345" s="203" t="s">
        <v>539</v>
      </c>
      <c r="AU345" s="203" t="s">
        <v>176</v>
      </c>
      <c r="AY345" s="18" t="s">
        <v>175</v>
      </c>
      <c r="BE345" s="204">
        <f>IF(N345="základní",J345,0)</f>
        <v>0</v>
      </c>
      <c r="BF345" s="204">
        <f>IF(N345="snížená",J345,0)</f>
        <v>0</v>
      </c>
      <c r="BG345" s="204">
        <f>IF(N345="zákl. přenesená",J345,0)</f>
        <v>0</v>
      </c>
      <c r="BH345" s="204">
        <f>IF(N345="sníž. přenesená",J345,0)</f>
        <v>0</v>
      </c>
      <c r="BI345" s="204">
        <f>IF(N345="nulová",J345,0)</f>
        <v>0</v>
      </c>
      <c r="BJ345" s="18" t="s">
        <v>83</v>
      </c>
      <c r="BK345" s="204">
        <f>ROUND(I345*H345,2)</f>
        <v>0</v>
      </c>
      <c r="BL345" s="18" t="s">
        <v>182</v>
      </c>
      <c r="BM345" s="203" t="s">
        <v>3365</v>
      </c>
    </row>
    <row r="346" spans="1:65" s="14" customFormat="1" ht="11.25">
      <c r="B346" s="216"/>
      <c r="C346" s="217"/>
      <c r="D346" s="207" t="s">
        <v>184</v>
      </c>
      <c r="E346" s="218" t="s">
        <v>1</v>
      </c>
      <c r="F346" s="219" t="s">
        <v>3366</v>
      </c>
      <c r="G346" s="217"/>
      <c r="H346" s="220">
        <v>88</v>
      </c>
      <c r="I346" s="221"/>
      <c r="J346" s="217"/>
      <c r="K346" s="217"/>
      <c r="L346" s="222"/>
      <c r="M346" s="223"/>
      <c r="N346" s="224"/>
      <c r="O346" s="224"/>
      <c r="P346" s="224"/>
      <c r="Q346" s="224"/>
      <c r="R346" s="224"/>
      <c r="S346" s="224"/>
      <c r="T346" s="225"/>
      <c r="AT346" s="226" t="s">
        <v>184</v>
      </c>
      <c r="AU346" s="226" t="s">
        <v>176</v>
      </c>
      <c r="AV346" s="14" t="s">
        <v>85</v>
      </c>
      <c r="AW346" s="14" t="s">
        <v>34</v>
      </c>
      <c r="AX346" s="14" t="s">
        <v>83</v>
      </c>
      <c r="AY346" s="226" t="s">
        <v>175</v>
      </c>
    </row>
    <row r="347" spans="1:65" s="2" customFormat="1" ht="24.2" customHeight="1">
      <c r="A347" s="35"/>
      <c r="B347" s="36"/>
      <c r="C347" s="192" t="s">
        <v>988</v>
      </c>
      <c r="D347" s="192" t="s">
        <v>178</v>
      </c>
      <c r="E347" s="193" t="s">
        <v>3367</v>
      </c>
      <c r="F347" s="194" t="s">
        <v>3368</v>
      </c>
      <c r="G347" s="195" t="s">
        <v>181</v>
      </c>
      <c r="H347" s="196">
        <v>88</v>
      </c>
      <c r="I347" s="197"/>
      <c r="J347" s="198">
        <f>ROUND(I347*H347,2)</f>
        <v>0</v>
      </c>
      <c r="K347" s="194" t="s">
        <v>224</v>
      </c>
      <c r="L347" s="40"/>
      <c r="M347" s="199" t="s">
        <v>1</v>
      </c>
      <c r="N347" s="200" t="s">
        <v>41</v>
      </c>
      <c r="O347" s="72"/>
      <c r="P347" s="201">
        <f>O347*H347</f>
        <v>0</v>
      </c>
      <c r="Q347" s="201">
        <v>0</v>
      </c>
      <c r="R347" s="201">
        <f>Q347*H347</f>
        <v>0</v>
      </c>
      <c r="S347" s="201">
        <v>0</v>
      </c>
      <c r="T347" s="202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03" t="s">
        <v>309</v>
      </c>
      <c r="AT347" s="203" t="s">
        <v>178</v>
      </c>
      <c r="AU347" s="203" t="s">
        <v>176</v>
      </c>
      <c r="AY347" s="18" t="s">
        <v>175</v>
      </c>
      <c r="BE347" s="204">
        <f>IF(N347="základní",J347,0)</f>
        <v>0</v>
      </c>
      <c r="BF347" s="204">
        <f>IF(N347="snížená",J347,0)</f>
        <v>0</v>
      </c>
      <c r="BG347" s="204">
        <f>IF(N347="zákl. přenesená",J347,0)</f>
        <v>0</v>
      </c>
      <c r="BH347" s="204">
        <f>IF(N347="sníž. přenesená",J347,0)</f>
        <v>0</v>
      </c>
      <c r="BI347" s="204">
        <f>IF(N347="nulová",J347,0)</f>
        <v>0</v>
      </c>
      <c r="BJ347" s="18" t="s">
        <v>83</v>
      </c>
      <c r="BK347" s="204">
        <f>ROUND(I347*H347,2)</f>
        <v>0</v>
      </c>
      <c r="BL347" s="18" t="s">
        <v>309</v>
      </c>
      <c r="BM347" s="203" t="s">
        <v>3369</v>
      </c>
    </row>
    <row r="348" spans="1:65" s="2" customFormat="1" ht="11.25">
      <c r="A348" s="35"/>
      <c r="B348" s="36"/>
      <c r="C348" s="37"/>
      <c r="D348" s="227" t="s">
        <v>193</v>
      </c>
      <c r="E348" s="37"/>
      <c r="F348" s="228" t="s">
        <v>3370</v>
      </c>
      <c r="G348" s="37"/>
      <c r="H348" s="37"/>
      <c r="I348" s="229"/>
      <c r="J348" s="37"/>
      <c r="K348" s="37"/>
      <c r="L348" s="40"/>
      <c r="M348" s="230"/>
      <c r="N348" s="231"/>
      <c r="O348" s="72"/>
      <c r="P348" s="72"/>
      <c r="Q348" s="72"/>
      <c r="R348" s="72"/>
      <c r="S348" s="72"/>
      <c r="T348" s="73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T348" s="18" t="s">
        <v>193</v>
      </c>
      <c r="AU348" s="18" t="s">
        <v>176</v>
      </c>
    </row>
    <row r="349" spans="1:65" s="12" customFormat="1" ht="20.85" customHeight="1">
      <c r="B349" s="176"/>
      <c r="C349" s="177"/>
      <c r="D349" s="178" t="s">
        <v>75</v>
      </c>
      <c r="E349" s="190" t="s">
        <v>3371</v>
      </c>
      <c r="F349" s="190" t="s">
        <v>3372</v>
      </c>
      <c r="G349" s="177"/>
      <c r="H349" s="177"/>
      <c r="I349" s="180"/>
      <c r="J349" s="191">
        <f>BK349</f>
        <v>0</v>
      </c>
      <c r="K349" s="177"/>
      <c r="L349" s="182"/>
      <c r="M349" s="183"/>
      <c r="N349" s="184"/>
      <c r="O349" s="184"/>
      <c r="P349" s="185">
        <f>SUM(P350:P431)</f>
        <v>0</v>
      </c>
      <c r="Q349" s="184"/>
      <c r="R349" s="185">
        <f>SUM(R350:R431)</f>
        <v>2.0000000000000001E-4</v>
      </c>
      <c r="S349" s="184"/>
      <c r="T349" s="186">
        <f>SUM(T350:T431)</f>
        <v>0</v>
      </c>
      <c r="AR349" s="187" t="s">
        <v>85</v>
      </c>
      <c r="AT349" s="188" t="s">
        <v>75</v>
      </c>
      <c r="AU349" s="188" t="s">
        <v>85</v>
      </c>
      <c r="AY349" s="187" t="s">
        <v>175</v>
      </c>
      <c r="BK349" s="189">
        <f>SUM(BK350:BK431)</f>
        <v>0</v>
      </c>
    </row>
    <row r="350" spans="1:65" s="2" customFormat="1" ht="24.2" customHeight="1">
      <c r="A350" s="35"/>
      <c r="B350" s="36"/>
      <c r="C350" s="254" t="s">
        <v>994</v>
      </c>
      <c r="D350" s="254" t="s">
        <v>539</v>
      </c>
      <c r="E350" s="255" t="s">
        <v>3373</v>
      </c>
      <c r="F350" s="256" t="s">
        <v>3374</v>
      </c>
      <c r="G350" s="257" t="s">
        <v>1527</v>
      </c>
      <c r="H350" s="258">
        <v>12</v>
      </c>
      <c r="I350" s="259"/>
      <c r="J350" s="260">
        <f>ROUND(I350*H350,2)</f>
        <v>0</v>
      </c>
      <c r="K350" s="256" t="s">
        <v>1</v>
      </c>
      <c r="L350" s="261"/>
      <c r="M350" s="262" t="s">
        <v>1</v>
      </c>
      <c r="N350" s="263" t="s">
        <v>41</v>
      </c>
      <c r="O350" s="72"/>
      <c r="P350" s="201">
        <f>O350*H350</f>
        <v>0</v>
      </c>
      <c r="Q350" s="201">
        <v>0</v>
      </c>
      <c r="R350" s="201">
        <f>Q350*H350</f>
        <v>0</v>
      </c>
      <c r="S350" s="201">
        <v>0</v>
      </c>
      <c r="T350" s="202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03" t="s">
        <v>1128</v>
      </c>
      <c r="AT350" s="203" t="s">
        <v>539</v>
      </c>
      <c r="AU350" s="203" t="s">
        <v>176</v>
      </c>
      <c r="AY350" s="18" t="s">
        <v>175</v>
      </c>
      <c r="BE350" s="204">
        <f>IF(N350="základní",J350,0)</f>
        <v>0</v>
      </c>
      <c r="BF350" s="204">
        <f>IF(N350="snížená",J350,0)</f>
        <v>0</v>
      </c>
      <c r="BG350" s="204">
        <f>IF(N350="zákl. přenesená",J350,0)</f>
        <v>0</v>
      </c>
      <c r="BH350" s="204">
        <f>IF(N350="sníž. přenesená",J350,0)</f>
        <v>0</v>
      </c>
      <c r="BI350" s="204">
        <f>IF(N350="nulová",J350,0)</f>
        <v>0</v>
      </c>
      <c r="BJ350" s="18" t="s">
        <v>83</v>
      </c>
      <c r="BK350" s="204">
        <f>ROUND(I350*H350,2)</f>
        <v>0</v>
      </c>
      <c r="BL350" s="18" t="s">
        <v>1128</v>
      </c>
      <c r="BM350" s="203" t="s">
        <v>3375</v>
      </c>
    </row>
    <row r="351" spans="1:65" s="14" customFormat="1" ht="11.25">
      <c r="B351" s="216"/>
      <c r="C351" s="217"/>
      <c r="D351" s="207" t="s">
        <v>184</v>
      </c>
      <c r="E351" s="218" t="s">
        <v>1</v>
      </c>
      <c r="F351" s="219" t="s">
        <v>3376</v>
      </c>
      <c r="G351" s="217"/>
      <c r="H351" s="220">
        <v>12</v>
      </c>
      <c r="I351" s="221"/>
      <c r="J351" s="217"/>
      <c r="K351" s="217"/>
      <c r="L351" s="222"/>
      <c r="M351" s="223"/>
      <c r="N351" s="224"/>
      <c r="O351" s="224"/>
      <c r="P351" s="224"/>
      <c r="Q351" s="224"/>
      <c r="R351" s="224"/>
      <c r="S351" s="224"/>
      <c r="T351" s="225"/>
      <c r="AT351" s="226" t="s">
        <v>184</v>
      </c>
      <c r="AU351" s="226" t="s">
        <v>176</v>
      </c>
      <c r="AV351" s="14" t="s">
        <v>85</v>
      </c>
      <c r="AW351" s="14" t="s">
        <v>34</v>
      </c>
      <c r="AX351" s="14" t="s">
        <v>83</v>
      </c>
      <c r="AY351" s="226" t="s">
        <v>175</v>
      </c>
    </row>
    <row r="352" spans="1:65" s="2" customFormat="1" ht="24.2" customHeight="1">
      <c r="A352" s="35"/>
      <c r="B352" s="36"/>
      <c r="C352" s="254" t="s">
        <v>999</v>
      </c>
      <c r="D352" s="254" t="s">
        <v>539</v>
      </c>
      <c r="E352" s="255" t="s">
        <v>3377</v>
      </c>
      <c r="F352" s="256" t="s">
        <v>3378</v>
      </c>
      <c r="G352" s="257" t="s">
        <v>1527</v>
      </c>
      <c r="H352" s="258">
        <v>12</v>
      </c>
      <c r="I352" s="259"/>
      <c r="J352" s="260">
        <f>ROUND(I352*H352,2)</f>
        <v>0</v>
      </c>
      <c r="K352" s="256" t="s">
        <v>1</v>
      </c>
      <c r="L352" s="261"/>
      <c r="M352" s="262" t="s">
        <v>1</v>
      </c>
      <c r="N352" s="263" t="s">
        <v>41</v>
      </c>
      <c r="O352" s="72"/>
      <c r="P352" s="201">
        <f>O352*H352</f>
        <v>0</v>
      </c>
      <c r="Q352" s="201">
        <v>0</v>
      </c>
      <c r="R352" s="201">
        <f>Q352*H352</f>
        <v>0</v>
      </c>
      <c r="S352" s="201">
        <v>0</v>
      </c>
      <c r="T352" s="202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03" t="s">
        <v>1128</v>
      </c>
      <c r="AT352" s="203" t="s">
        <v>539</v>
      </c>
      <c r="AU352" s="203" t="s">
        <v>176</v>
      </c>
      <c r="AY352" s="18" t="s">
        <v>175</v>
      </c>
      <c r="BE352" s="204">
        <f>IF(N352="základní",J352,0)</f>
        <v>0</v>
      </c>
      <c r="BF352" s="204">
        <f>IF(N352="snížená",J352,0)</f>
        <v>0</v>
      </c>
      <c r="BG352" s="204">
        <f>IF(N352="zákl. přenesená",J352,0)</f>
        <v>0</v>
      </c>
      <c r="BH352" s="204">
        <f>IF(N352="sníž. přenesená",J352,0)</f>
        <v>0</v>
      </c>
      <c r="BI352" s="204">
        <f>IF(N352="nulová",J352,0)</f>
        <v>0</v>
      </c>
      <c r="BJ352" s="18" t="s">
        <v>83</v>
      </c>
      <c r="BK352" s="204">
        <f>ROUND(I352*H352,2)</f>
        <v>0</v>
      </c>
      <c r="BL352" s="18" t="s">
        <v>1128</v>
      </c>
      <c r="BM352" s="203" t="s">
        <v>3379</v>
      </c>
    </row>
    <row r="353" spans="1:65" s="2" customFormat="1" ht="33" customHeight="1">
      <c r="A353" s="35"/>
      <c r="B353" s="36"/>
      <c r="C353" s="254" t="s">
        <v>1004</v>
      </c>
      <c r="D353" s="254" t="s">
        <v>539</v>
      </c>
      <c r="E353" s="255" t="s">
        <v>3380</v>
      </c>
      <c r="F353" s="256" t="s">
        <v>3381</v>
      </c>
      <c r="G353" s="257" t="s">
        <v>1527</v>
      </c>
      <c r="H353" s="258">
        <v>12</v>
      </c>
      <c r="I353" s="259"/>
      <c r="J353" s="260">
        <f>ROUND(I353*H353,2)</f>
        <v>0</v>
      </c>
      <c r="K353" s="256" t="s">
        <v>1</v>
      </c>
      <c r="L353" s="261"/>
      <c r="M353" s="262" t="s">
        <v>1</v>
      </c>
      <c r="N353" s="263" t="s">
        <v>41</v>
      </c>
      <c r="O353" s="72"/>
      <c r="P353" s="201">
        <f>O353*H353</f>
        <v>0</v>
      </c>
      <c r="Q353" s="201">
        <v>0</v>
      </c>
      <c r="R353" s="201">
        <f>Q353*H353</f>
        <v>0</v>
      </c>
      <c r="S353" s="201">
        <v>0</v>
      </c>
      <c r="T353" s="202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03" t="s">
        <v>1128</v>
      </c>
      <c r="AT353" s="203" t="s">
        <v>539</v>
      </c>
      <c r="AU353" s="203" t="s">
        <v>176</v>
      </c>
      <c r="AY353" s="18" t="s">
        <v>175</v>
      </c>
      <c r="BE353" s="204">
        <f>IF(N353="základní",J353,0)</f>
        <v>0</v>
      </c>
      <c r="BF353" s="204">
        <f>IF(N353="snížená",J353,0)</f>
        <v>0</v>
      </c>
      <c r="BG353" s="204">
        <f>IF(N353="zákl. přenesená",J353,0)</f>
        <v>0</v>
      </c>
      <c r="BH353" s="204">
        <f>IF(N353="sníž. přenesená",J353,0)</f>
        <v>0</v>
      </c>
      <c r="BI353" s="204">
        <f>IF(N353="nulová",J353,0)</f>
        <v>0</v>
      </c>
      <c r="BJ353" s="18" t="s">
        <v>83</v>
      </c>
      <c r="BK353" s="204">
        <f>ROUND(I353*H353,2)</f>
        <v>0</v>
      </c>
      <c r="BL353" s="18" t="s">
        <v>1128</v>
      </c>
      <c r="BM353" s="203" t="s">
        <v>3382</v>
      </c>
    </row>
    <row r="354" spans="1:65" s="2" customFormat="1" ht="24.2" customHeight="1">
      <c r="A354" s="35"/>
      <c r="B354" s="36"/>
      <c r="C354" s="192" t="s">
        <v>1009</v>
      </c>
      <c r="D354" s="192" t="s">
        <v>178</v>
      </c>
      <c r="E354" s="193" t="s">
        <v>3383</v>
      </c>
      <c r="F354" s="194" t="s">
        <v>3384</v>
      </c>
      <c r="G354" s="195" t="s">
        <v>181</v>
      </c>
      <c r="H354" s="196">
        <v>12</v>
      </c>
      <c r="I354" s="197"/>
      <c r="J354" s="198">
        <f>ROUND(I354*H354,2)</f>
        <v>0</v>
      </c>
      <c r="K354" s="194" t="s">
        <v>224</v>
      </c>
      <c r="L354" s="40"/>
      <c r="M354" s="199" t="s">
        <v>1</v>
      </c>
      <c r="N354" s="200" t="s">
        <v>41</v>
      </c>
      <c r="O354" s="72"/>
      <c r="P354" s="201">
        <f>O354*H354</f>
        <v>0</v>
      </c>
      <c r="Q354" s="201">
        <v>0</v>
      </c>
      <c r="R354" s="201">
        <f>Q354*H354</f>
        <v>0</v>
      </c>
      <c r="S354" s="201">
        <v>0</v>
      </c>
      <c r="T354" s="202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03" t="s">
        <v>309</v>
      </c>
      <c r="AT354" s="203" t="s">
        <v>178</v>
      </c>
      <c r="AU354" s="203" t="s">
        <v>176</v>
      </c>
      <c r="AY354" s="18" t="s">
        <v>175</v>
      </c>
      <c r="BE354" s="204">
        <f>IF(N354="základní",J354,0)</f>
        <v>0</v>
      </c>
      <c r="BF354" s="204">
        <f>IF(N354="snížená",J354,0)</f>
        <v>0</v>
      </c>
      <c r="BG354" s="204">
        <f>IF(N354="zákl. přenesená",J354,0)</f>
        <v>0</v>
      </c>
      <c r="BH354" s="204">
        <f>IF(N354="sníž. přenesená",J354,0)</f>
        <v>0</v>
      </c>
      <c r="BI354" s="204">
        <f>IF(N354="nulová",J354,0)</f>
        <v>0</v>
      </c>
      <c r="BJ354" s="18" t="s">
        <v>83</v>
      </c>
      <c r="BK354" s="204">
        <f>ROUND(I354*H354,2)</f>
        <v>0</v>
      </c>
      <c r="BL354" s="18" t="s">
        <v>309</v>
      </c>
      <c r="BM354" s="203" t="s">
        <v>3385</v>
      </c>
    </row>
    <row r="355" spans="1:65" s="2" customFormat="1" ht="11.25">
      <c r="A355" s="35"/>
      <c r="B355" s="36"/>
      <c r="C355" s="37"/>
      <c r="D355" s="227" t="s">
        <v>193</v>
      </c>
      <c r="E355" s="37"/>
      <c r="F355" s="228" t="s">
        <v>3386</v>
      </c>
      <c r="G355" s="37"/>
      <c r="H355" s="37"/>
      <c r="I355" s="229"/>
      <c r="J355" s="37"/>
      <c r="K355" s="37"/>
      <c r="L355" s="40"/>
      <c r="M355" s="230"/>
      <c r="N355" s="231"/>
      <c r="O355" s="72"/>
      <c r="P355" s="72"/>
      <c r="Q355" s="72"/>
      <c r="R355" s="72"/>
      <c r="S355" s="72"/>
      <c r="T355" s="73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T355" s="18" t="s">
        <v>193</v>
      </c>
      <c r="AU355" s="18" t="s">
        <v>176</v>
      </c>
    </row>
    <row r="356" spans="1:65" s="2" customFormat="1" ht="16.5" customHeight="1">
      <c r="A356" s="35"/>
      <c r="B356" s="36"/>
      <c r="C356" s="254" t="s">
        <v>1015</v>
      </c>
      <c r="D356" s="254" t="s">
        <v>539</v>
      </c>
      <c r="E356" s="255" t="s">
        <v>3387</v>
      </c>
      <c r="F356" s="256" t="s">
        <v>3388</v>
      </c>
      <c r="G356" s="257" t="s">
        <v>1527</v>
      </c>
      <c r="H356" s="258">
        <v>2</v>
      </c>
      <c r="I356" s="259"/>
      <c r="J356" s="260">
        <f>ROUND(I356*H356,2)</f>
        <v>0</v>
      </c>
      <c r="K356" s="256" t="s">
        <v>1</v>
      </c>
      <c r="L356" s="261"/>
      <c r="M356" s="262" t="s">
        <v>1</v>
      </c>
      <c r="N356" s="263" t="s">
        <v>41</v>
      </c>
      <c r="O356" s="72"/>
      <c r="P356" s="201">
        <f>O356*H356</f>
        <v>0</v>
      </c>
      <c r="Q356" s="201">
        <v>0</v>
      </c>
      <c r="R356" s="201">
        <f>Q356*H356</f>
        <v>0</v>
      </c>
      <c r="S356" s="201">
        <v>0</v>
      </c>
      <c r="T356" s="202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03" t="s">
        <v>1128</v>
      </c>
      <c r="AT356" s="203" t="s">
        <v>539</v>
      </c>
      <c r="AU356" s="203" t="s">
        <v>176</v>
      </c>
      <c r="AY356" s="18" t="s">
        <v>175</v>
      </c>
      <c r="BE356" s="204">
        <f>IF(N356="základní",J356,0)</f>
        <v>0</v>
      </c>
      <c r="BF356" s="204">
        <f>IF(N356="snížená",J356,0)</f>
        <v>0</v>
      </c>
      <c r="BG356" s="204">
        <f>IF(N356="zákl. přenesená",J356,0)</f>
        <v>0</v>
      </c>
      <c r="BH356" s="204">
        <f>IF(N356="sníž. přenesená",J356,0)</f>
        <v>0</v>
      </c>
      <c r="BI356" s="204">
        <f>IF(N356="nulová",J356,0)</f>
        <v>0</v>
      </c>
      <c r="BJ356" s="18" t="s">
        <v>83</v>
      </c>
      <c r="BK356" s="204">
        <f>ROUND(I356*H356,2)</f>
        <v>0</v>
      </c>
      <c r="BL356" s="18" t="s">
        <v>1128</v>
      </c>
      <c r="BM356" s="203" t="s">
        <v>3389</v>
      </c>
    </row>
    <row r="357" spans="1:65" s="14" customFormat="1" ht="11.25">
      <c r="B357" s="216"/>
      <c r="C357" s="217"/>
      <c r="D357" s="207" t="s">
        <v>184</v>
      </c>
      <c r="E357" s="218" t="s">
        <v>1</v>
      </c>
      <c r="F357" s="219" t="s">
        <v>3390</v>
      </c>
      <c r="G357" s="217"/>
      <c r="H357" s="220">
        <v>2</v>
      </c>
      <c r="I357" s="221"/>
      <c r="J357" s="217"/>
      <c r="K357" s="217"/>
      <c r="L357" s="222"/>
      <c r="M357" s="223"/>
      <c r="N357" s="224"/>
      <c r="O357" s="224"/>
      <c r="P357" s="224"/>
      <c r="Q357" s="224"/>
      <c r="R357" s="224"/>
      <c r="S357" s="224"/>
      <c r="T357" s="225"/>
      <c r="AT357" s="226" t="s">
        <v>184</v>
      </c>
      <c r="AU357" s="226" t="s">
        <v>176</v>
      </c>
      <c r="AV357" s="14" t="s">
        <v>85</v>
      </c>
      <c r="AW357" s="14" t="s">
        <v>34</v>
      </c>
      <c r="AX357" s="14" t="s">
        <v>83</v>
      </c>
      <c r="AY357" s="226" t="s">
        <v>175</v>
      </c>
    </row>
    <row r="358" spans="1:65" s="2" customFormat="1" ht="24.2" customHeight="1">
      <c r="A358" s="35"/>
      <c r="B358" s="36"/>
      <c r="C358" s="254" t="s">
        <v>1021</v>
      </c>
      <c r="D358" s="254" t="s">
        <v>539</v>
      </c>
      <c r="E358" s="255" t="s">
        <v>3377</v>
      </c>
      <c r="F358" s="256" t="s">
        <v>3378</v>
      </c>
      <c r="G358" s="257" t="s">
        <v>1527</v>
      </c>
      <c r="H358" s="258">
        <v>2</v>
      </c>
      <c r="I358" s="259"/>
      <c r="J358" s="260">
        <f>ROUND(I358*H358,2)</f>
        <v>0</v>
      </c>
      <c r="K358" s="256" t="s">
        <v>1</v>
      </c>
      <c r="L358" s="261"/>
      <c r="M358" s="262" t="s">
        <v>1</v>
      </c>
      <c r="N358" s="263" t="s">
        <v>41</v>
      </c>
      <c r="O358" s="72"/>
      <c r="P358" s="201">
        <f>O358*H358</f>
        <v>0</v>
      </c>
      <c r="Q358" s="201">
        <v>0</v>
      </c>
      <c r="R358" s="201">
        <f>Q358*H358</f>
        <v>0</v>
      </c>
      <c r="S358" s="201">
        <v>0</v>
      </c>
      <c r="T358" s="202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03" t="s">
        <v>1128</v>
      </c>
      <c r="AT358" s="203" t="s">
        <v>539</v>
      </c>
      <c r="AU358" s="203" t="s">
        <v>176</v>
      </c>
      <c r="AY358" s="18" t="s">
        <v>175</v>
      </c>
      <c r="BE358" s="204">
        <f>IF(N358="základní",J358,0)</f>
        <v>0</v>
      </c>
      <c r="BF358" s="204">
        <f>IF(N358="snížená",J358,0)</f>
        <v>0</v>
      </c>
      <c r="BG358" s="204">
        <f>IF(N358="zákl. přenesená",J358,0)</f>
        <v>0</v>
      </c>
      <c r="BH358" s="204">
        <f>IF(N358="sníž. přenesená",J358,0)</f>
        <v>0</v>
      </c>
      <c r="BI358" s="204">
        <f>IF(N358="nulová",J358,0)</f>
        <v>0</v>
      </c>
      <c r="BJ358" s="18" t="s">
        <v>83</v>
      </c>
      <c r="BK358" s="204">
        <f>ROUND(I358*H358,2)</f>
        <v>0</v>
      </c>
      <c r="BL358" s="18" t="s">
        <v>1128</v>
      </c>
      <c r="BM358" s="203" t="s">
        <v>3391</v>
      </c>
    </row>
    <row r="359" spans="1:65" s="2" customFormat="1" ht="33" customHeight="1">
      <c r="A359" s="35"/>
      <c r="B359" s="36"/>
      <c r="C359" s="254" t="s">
        <v>1027</v>
      </c>
      <c r="D359" s="254" t="s">
        <v>539</v>
      </c>
      <c r="E359" s="255" t="s">
        <v>3380</v>
      </c>
      <c r="F359" s="256" t="s">
        <v>3381</v>
      </c>
      <c r="G359" s="257" t="s">
        <v>1527</v>
      </c>
      <c r="H359" s="258">
        <v>2</v>
      </c>
      <c r="I359" s="259"/>
      <c r="J359" s="260">
        <f>ROUND(I359*H359,2)</f>
        <v>0</v>
      </c>
      <c r="K359" s="256" t="s">
        <v>1</v>
      </c>
      <c r="L359" s="261"/>
      <c r="M359" s="262" t="s">
        <v>1</v>
      </c>
      <c r="N359" s="263" t="s">
        <v>41</v>
      </c>
      <c r="O359" s="72"/>
      <c r="P359" s="201">
        <f>O359*H359</f>
        <v>0</v>
      </c>
      <c r="Q359" s="201">
        <v>0</v>
      </c>
      <c r="R359" s="201">
        <f>Q359*H359</f>
        <v>0</v>
      </c>
      <c r="S359" s="201">
        <v>0</v>
      </c>
      <c r="T359" s="202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03" t="s">
        <v>1128</v>
      </c>
      <c r="AT359" s="203" t="s">
        <v>539</v>
      </c>
      <c r="AU359" s="203" t="s">
        <v>176</v>
      </c>
      <c r="AY359" s="18" t="s">
        <v>175</v>
      </c>
      <c r="BE359" s="204">
        <f>IF(N359="základní",J359,0)</f>
        <v>0</v>
      </c>
      <c r="BF359" s="204">
        <f>IF(N359="snížená",J359,0)</f>
        <v>0</v>
      </c>
      <c r="BG359" s="204">
        <f>IF(N359="zákl. přenesená",J359,0)</f>
        <v>0</v>
      </c>
      <c r="BH359" s="204">
        <f>IF(N359="sníž. přenesená",J359,0)</f>
        <v>0</v>
      </c>
      <c r="BI359" s="204">
        <f>IF(N359="nulová",J359,0)</f>
        <v>0</v>
      </c>
      <c r="BJ359" s="18" t="s">
        <v>83</v>
      </c>
      <c r="BK359" s="204">
        <f>ROUND(I359*H359,2)</f>
        <v>0</v>
      </c>
      <c r="BL359" s="18" t="s">
        <v>1128</v>
      </c>
      <c r="BM359" s="203" t="s">
        <v>3392</v>
      </c>
    </row>
    <row r="360" spans="1:65" s="2" customFormat="1" ht="24.2" customHeight="1">
      <c r="A360" s="35"/>
      <c r="B360" s="36"/>
      <c r="C360" s="192" t="s">
        <v>1033</v>
      </c>
      <c r="D360" s="192" t="s">
        <v>178</v>
      </c>
      <c r="E360" s="193" t="s">
        <v>3383</v>
      </c>
      <c r="F360" s="194" t="s">
        <v>3384</v>
      </c>
      <c r="G360" s="195" t="s">
        <v>181</v>
      </c>
      <c r="H360" s="196">
        <v>2</v>
      </c>
      <c r="I360" s="197"/>
      <c r="J360" s="198">
        <f>ROUND(I360*H360,2)</f>
        <v>0</v>
      </c>
      <c r="K360" s="194" t="s">
        <v>224</v>
      </c>
      <c r="L360" s="40"/>
      <c r="M360" s="199" t="s">
        <v>1</v>
      </c>
      <c r="N360" s="200" t="s">
        <v>41</v>
      </c>
      <c r="O360" s="72"/>
      <c r="P360" s="201">
        <f>O360*H360</f>
        <v>0</v>
      </c>
      <c r="Q360" s="201">
        <v>0</v>
      </c>
      <c r="R360" s="201">
        <f>Q360*H360</f>
        <v>0</v>
      </c>
      <c r="S360" s="201">
        <v>0</v>
      </c>
      <c r="T360" s="202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03" t="s">
        <v>309</v>
      </c>
      <c r="AT360" s="203" t="s">
        <v>178</v>
      </c>
      <c r="AU360" s="203" t="s">
        <v>176</v>
      </c>
      <c r="AY360" s="18" t="s">
        <v>175</v>
      </c>
      <c r="BE360" s="204">
        <f>IF(N360="základní",J360,0)</f>
        <v>0</v>
      </c>
      <c r="BF360" s="204">
        <f>IF(N360="snížená",J360,0)</f>
        <v>0</v>
      </c>
      <c r="BG360" s="204">
        <f>IF(N360="zákl. přenesená",J360,0)</f>
        <v>0</v>
      </c>
      <c r="BH360" s="204">
        <f>IF(N360="sníž. přenesená",J360,0)</f>
        <v>0</v>
      </c>
      <c r="BI360" s="204">
        <f>IF(N360="nulová",J360,0)</f>
        <v>0</v>
      </c>
      <c r="BJ360" s="18" t="s">
        <v>83</v>
      </c>
      <c r="BK360" s="204">
        <f>ROUND(I360*H360,2)</f>
        <v>0</v>
      </c>
      <c r="BL360" s="18" t="s">
        <v>309</v>
      </c>
      <c r="BM360" s="203" t="s">
        <v>3393</v>
      </c>
    </row>
    <row r="361" spans="1:65" s="2" customFormat="1" ht="11.25">
      <c r="A361" s="35"/>
      <c r="B361" s="36"/>
      <c r="C361" s="37"/>
      <c r="D361" s="227" t="s">
        <v>193</v>
      </c>
      <c r="E361" s="37"/>
      <c r="F361" s="228" t="s">
        <v>3386</v>
      </c>
      <c r="G361" s="37"/>
      <c r="H361" s="37"/>
      <c r="I361" s="229"/>
      <c r="J361" s="37"/>
      <c r="K361" s="37"/>
      <c r="L361" s="40"/>
      <c r="M361" s="230"/>
      <c r="N361" s="231"/>
      <c r="O361" s="72"/>
      <c r="P361" s="72"/>
      <c r="Q361" s="72"/>
      <c r="R361" s="72"/>
      <c r="S361" s="72"/>
      <c r="T361" s="73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T361" s="18" t="s">
        <v>193</v>
      </c>
      <c r="AU361" s="18" t="s">
        <v>176</v>
      </c>
    </row>
    <row r="362" spans="1:65" s="2" customFormat="1" ht="16.5" customHeight="1">
      <c r="A362" s="35"/>
      <c r="B362" s="36"/>
      <c r="C362" s="254" t="s">
        <v>1040</v>
      </c>
      <c r="D362" s="254" t="s">
        <v>539</v>
      </c>
      <c r="E362" s="255" t="s">
        <v>3394</v>
      </c>
      <c r="F362" s="256" t="s">
        <v>3395</v>
      </c>
      <c r="G362" s="257" t="s">
        <v>1527</v>
      </c>
      <c r="H362" s="258">
        <v>10</v>
      </c>
      <c r="I362" s="259"/>
      <c r="J362" s="260">
        <f>ROUND(I362*H362,2)</f>
        <v>0</v>
      </c>
      <c r="K362" s="256" t="s">
        <v>1</v>
      </c>
      <c r="L362" s="261"/>
      <c r="M362" s="262" t="s">
        <v>1</v>
      </c>
      <c r="N362" s="263" t="s">
        <v>41</v>
      </c>
      <c r="O362" s="72"/>
      <c r="P362" s="201">
        <f>O362*H362</f>
        <v>0</v>
      </c>
      <c r="Q362" s="201">
        <v>0</v>
      </c>
      <c r="R362" s="201">
        <f>Q362*H362</f>
        <v>0</v>
      </c>
      <c r="S362" s="201">
        <v>0</v>
      </c>
      <c r="T362" s="202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03" t="s">
        <v>1128</v>
      </c>
      <c r="AT362" s="203" t="s">
        <v>539</v>
      </c>
      <c r="AU362" s="203" t="s">
        <v>176</v>
      </c>
      <c r="AY362" s="18" t="s">
        <v>175</v>
      </c>
      <c r="BE362" s="204">
        <f>IF(N362="základní",J362,0)</f>
        <v>0</v>
      </c>
      <c r="BF362" s="204">
        <f>IF(N362="snížená",J362,0)</f>
        <v>0</v>
      </c>
      <c r="BG362" s="204">
        <f>IF(N362="zákl. přenesená",J362,0)</f>
        <v>0</v>
      </c>
      <c r="BH362" s="204">
        <f>IF(N362="sníž. přenesená",J362,0)</f>
        <v>0</v>
      </c>
      <c r="BI362" s="204">
        <f>IF(N362="nulová",J362,0)</f>
        <v>0</v>
      </c>
      <c r="BJ362" s="18" t="s">
        <v>83</v>
      </c>
      <c r="BK362" s="204">
        <f>ROUND(I362*H362,2)</f>
        <v>0</v>
      </c>
      <c r="BL362" s="18" t="s">
        <v>1128</v>
      </c>
      <c r="BM362" s="203" t="s">
        <v>3396</v>
      </c>
    </row>
    <row r="363" spans="1:65" s="14" customFormat="1" ht="11.25">
      <c r="B363" s="216"/>
      <c r="C363" s="217"/>
      <c r="D363" s="207" t="s">
        <v>184</v>
      </c>
      <c r="E363" s="218" t="s">
        <v>1</v>
      </c>
      <c r="F363" s="219" t="s">
        <v>3397</v>
      </c>
      <c r="G363" s="217"/>
      <c r="H363" s="220">
        <v>10</v>
      </c>
      <c r="I363" s="221"/>
      <c r="J363" s="217"/>
      <c r="K363" s="217"/>
      <c r="L363" s="222"/>
      <c r="M363" s="223"/>
      <c r="N363" s="224"/>
      <c r="O363" s="224"/>
      <c r="P363" s="224"/>
      <c r="Q363" s="224"/>
      <c r="R363" s="224"/>
      <c r="S363" s="224"/>
      <c r="T363" s="225"/>
      <c r="AT363" s="226" t="s">
        <v>184</v>
      </c>
      <c r="AU363" s="226" t="s">
        <v>176</v>
      </c>
      <c r="AV363" s="14" t="s">
        <v>85</v>
      </c>
      <c r="AW363" s="14" t="s">
        <v>34</v>
      </c>
      <c r="AX363" s="14" t="s">
        <v>83</v>
      </c>
      <c r="AY363" s="226" t="s">
        <v>175</v>
      </c>
    </row>
    <row r="364" spans="1:65" s="2" customFormat="1" ht="24.2" customHeight="1">
      <c r="A364" s="35"/>
      <c r="B364" s="36"/>
      <c r="C364" s="254" t="s">
        <v>1051</v>
      </c>
      <c r="D364" s="254" t="s">
        <v>539</v>
      </c>
      <c r="E364" s="255" t="s">
        <v>3377</v>
      </c>
      <c r="F364" s="256" t="s">
        <v>3378</v>
      </c>
      <c r="G364" s="257" t="s">
        <v>1527</v>
      </c>
      <c r="H364" s="258">
        <v>10</v>
      </c>
      <c r="I364" s="259"/>
      <c r="J364" s="260">
        <f>ROUND(I364*H364,2)</f>
        <v>0</v>
      </c>
      <c r="K364" s="256" t="s">
        <v>1</v>
      </c>
      <c r="L364" s="261"/>
      <c r="M364" s="262" t="s">
        <v>1</v>
      </c>
      <c r="N364" s="263" t="s">
        <v>41</v>
      </c>
      <c r="O364" s="72"/>
      <c r="P364" s="201">
        <f>O364*H364</f>
        <v>0</v>
      </c>
      <c r="Q364" s="201">
        <v>0</v>
      </c>
      <c r="R364" s="201">
        <f>Q364*H364</f>
        <v>0</v>
      </c>
      <c r="S364" s="201">
        <v>0</v>
      </c>
      <c r="T364" s="202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03" t="s">
        <v>1128</v>
      </c>
      <c r="AT364" s="203" t="s">
        <v>539</v>
      </c>
      <c r="AU364" s="203" t="s">
        <v>176</v>
      </c>
      <c r="AY364" s="18" t="s">
        <v>175</v>
      </c>
      <c r="BE364" s="204">
        <f>IF(N364="základní",J364,0)</f>
        <v>0</v>
      </c>
      <c r="BF364" s="204">
        <f>IF(N364="snížená",J364,0)</f>
        <v>0</v>
      </c>
      <c r="BG364" s="204">
        <f>IF(N364="zákl. přenesená",J364,0)</f>
        <v>0</v>
      </c>
      <c r="BH364" s="204">
        <f>IF(N364="sníž. přenesená",J364,0)</f>
        <v>0</v>
      </c>
      <c r="BI364" s="204">
        <f>IF(N364="nulová",J364,0)</f>
        <v>0</v>
      </c>
      <c r="BJ364" s="18" t="s">
        <v>83</v>
      </c>
      <c r="BK364" s="204">
        <f>ROUND(I364*H364,2)</f>
        <v>0</v>
      </c>
      <c r="BL364" s="18" t="s">
        <v>1128</v>
      </c>
      <c r="BM364" s="203" t="s">
        <v>3398</v>
      </c>
    </row>
    <row r="365" spans="1:65" s="2" customFormat="1" ht="33" customHeight="1">
      <c r="A365" s="35"/>
      <c r="B365" s="36"/>
      <c r="C365" s="254" t="s">
        <v>1059</v>
      </c>
      <c r="D365" s="254" t="s">
        <v>539</v>
      </c>
      <c r="E365" s="255" t="s">
        <v>3380</v>
      </c>
      <c r="F365" s="256" t="s">
        <v>3381</v>
      </c>
      <c r="G365" s="257" t="s">
        <v>1527</v>
      </c>
      <c r="H365" s="258">
        <v>10</v>
      </c>
      <c r="I365" s="259"/>
      <c r="J365" s="260">
        <f>ROUND(I365*H365,2)</f>
        <v>0</v>
      </c>
      <c r="K365" s="256" t="s">
        <v>1</v>
      </c>
      <c r="L365" s="261"/>
      <c r="M365" s="262" t="s">
        <v>1</v>
      </c>
      <c r="N365" s="263" t="s">
        <v>41</v>
      </c>
      <c r="O365" s="72"/>
      <c r="P365" s="201">
        <f>O365*H365</f>
        <v>0</v>
      </c>
      <c r="Q365" s="201">
        <v>0</v>
      </c>
      <c r="R365" s="201">
        <f>Q365*H365</f>
        <v>0</v>
      </c>
      <c r="S365" s="201">
        <v>0</v>
      </c>
      <c r="T365" s="202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03" t="s">
        <v>1128</v>
      </c>
      <c r="AT365" s="203" t="s">
        <v>539</v>
      </c>
      <c r="AU365" s="203" t="s">
        <v>176</v>
      </c>
      <c r="AY365" s="18" t="s">
        <v>175</v>
      </c>
      <c r="BE365" s="204">
        <f>IF(N365="základní",J365,0)</f>
        <v>0</v>
      </c>
      <c r="BF365" s="204">
        <f>IF(N365="snížená",J365,0)</f>
        <v>0</v>
      </c>
      <c r="BG365" s="204">
        <f>IF(N365="zákl. přenesená",J365,0)</f>
        <v>0</v>
      </c>
      <c r="BH365" s="204">
        <f>IF(N365="sníž. přenesená",J365,0)</f>
        <v>0</v>
      </c>
      <c r="BI365" s="204">
        <f>IF(N365="nulová",J365,0)</f>
        <v>0</v>
      </c>
      <c r="BJ365" s="18" t="s">
        <v>83</v>
      </c>
      <c r="BK365" s="204">
        <f>ROUND(I365*H365,2)</f>
        <v>0</v>
      </c>
      <c r="BL365" s="18" t="s">
        <v>1128</v>
      </c>
      <c r="BM365" s="203" t="s">
        <v>3399</v>
      </c>
    </row>
    <row r="366" spans="1:65" s="2" customFormat="1" ht="24.2" customHeight="1">
      <c r="A366" s="35"/>
      <c r="B366" s="36"/>
      <c r="C366" s="192" t="s">
        <v>1068</v>
      </c>
      <c r="D366" s="192" t="s">
        <v>178</v>
      </c>
      <c r="E366" s="193" t="s">
        <v>3400</v>
      </c>
      <c r="F366" s="194" t="s">
        <v>3401</v>
      </c>
      <c r="G366" s="195" t="s">
        <v>181</v>
      </c>
      <c r="H366" s="196">
        <v>10</v>
      </c>
      <c r="I366" s="197"/>
      <c r="J366" s="198">
        <f>ROUND(I366*H366,2)</f>
        <v>0</v>
      </c>
      <c r="K366" s="194" t="s">
        <v>224</v>
      </c>
      <c r="L366" s="40"/>
      <c r="M366" s="199" t="s">
        <v>1</v>
      </c>
      <c r="N366" s="200" t="s">
        <v>41</v>
      </c>
      <c r="O366" s="72"/>
      <c r="P366" s="201">
        <f>O366*H366</f>
        <v>0</v>
      </c>
      <c r="Q366" s="201">
        <v>0</v>
      </c>
      <c r="R366" s="201">
        <f>Q366*H366</f>
        <v>0</v>
      </c>
      <c r="S366" s="201">
        <v>0</v>
      </c>
      <c r="T366" s="202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03" t="s">
        <v>309</v>
      </c>
      <c r="AT366" s="203" t="s">
        <v>178</v>
      </c>
      <c r="AU366" s="203" t="s">
        <v>176</v>
      </c>
      <c r="AY366" s="18" t="s">
        <v>175</v>
      </c>
      <c r="BE366" s="204">
        <f>IF(N366="základní",J366,0)</f>
        <v>0</v>
      </c>
      <c r="BF366" s="204">
        <f>IF(N366="snížená",J366,0)</f>
        <v>0</v>
      </c>
      <c r="BG366" s="204">
        <f>IF(N366="zákl. přenesená",J366,0)</f>
        <v>0</v>
      </c>
      <c r="BH366" s="204">
        <f>IF(N366="sníž. přenesená",J366,0)</f>
        <v>0</v>
      </c>
      <c r="BI366" s="204">
        <f>IF(N366="nulová",J366,0)</f>
        <v>0</v>
      </c>
      <c r="BJ366" s="18" t="s">
        <v>83</v>
      </c>
      <c r="BK366" s="204">
        <f>ROUND(I366*H366,2)</f>
        <v>0</v>
      </c>
      <c r="BL366" s="18" t="s">
        <v>309</v>
      </c>
      <c r="BM366" s="203" t="s">
        <v>3402</v>
      </c>
    </row>
    <row r="367" spans="1:65" s="2" customFormat="1" ht="11.25">
      <c r="A367" s="35"/>
      <c r="B367" s="36"/>
      <c r="C367" s="37"/>
      <c r="D367" s="227" t="s">
        <v>193</v>
      </c>
      <c r="E367" s="37"/>
      <c r="F367" s="228" t="s">
        <v>3403</v>
      </c>
      <c r="G367" s="37"/>
      <c r="H367" s="37"/>
      <c r="I367" s="229"/>
      <c r="J367" s="37"/>
      <c r="K367" s="37"/>
      <c r="L367" s="40"/>
      <c r="M367" s="230"/>
      <c r="N367" s="231"/>
      <c r="O367" s="72"/>
      <c r="P367" s="72"/>
      <c r="Q367" s="72"/>
      <c r="R367" s="72"/>
      <c r="S367" s="72"/>
      <c r="T367" s="73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T367" s="18" t="s">
        <v>193</v>
      </c>
      <c r="AU367" s="18" t="s">
        <v>176</v>
      </c>
    </row>
    <row r="368" spans="1:65" s="2" customFormat="1" ht="16.5" customHeight="1">
      <c r="A368" s="35"/>
      <c r="B368" s="36"/>
      <c r="C368" s="254" t="s">
        <v>1073</v>
      </c>
      <c r="D368" s="254" t="s">
        <v>539</v>
      </c>
      <c r="E368" s="255" t="s">
        <v>3404</v>
      </c>
      <c r="F368" s="256" t="s">
        <v>3405</v>
      </c>
      <c r="G368" s="257" t="s">
        <v>1527</v>
      </c>
      <c r="H368" s="258">
        <v>3</v>
      </c>
      <c r="I368" s="259"/>
      <c r="J368" s="260">
        <f>ROUND(I368*H368,2)</f>
        <v>0</v>
      </c>
      <c r="K368" s="256" t="s">
        <v>1</v>
      </c>
      <c r="L368" s="261"/>
      <c r="M368" s="262" t="s">
        <v>1</v>
      </c>
      <c r="N368" s="263" t="s">
        <v>41</v>
      </c>
      <c r="O368" s="72"/>
      <c r="P368" s="201">
        <f>O368*H368</f>
        <v>0</v>
      </c>
      <c r="Q368" s="201">
        <v>0</v>
      </c>
      <c r="R368" s="201">
        <f>Q368*H368</f>
        <v>0</v>
      </c>
      <c r="S368" s="201">
        <v>0</v>
      </c>
      <c r="T368" s="202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03" t="s">
        <v>1128</v>
      </c>
      <c r="AT368" s="203" t="s">
        <v>539</v>
      </c>
      <c r="AU368" s="203" t="s">
        <v>176</v>
      </c>
      <c r="AY368" s="18" t="s">
        <v>175</v>
      </c>
      <c r="BE368" s="204">
        <f>IF(N368="základní",J368,0)</f>
        <v>0</v>
      </c>
      <c r="BF368" s="204">
        <f>IF(N368="snížená",J368,0)</f>
        <v>0</v>
      </c>
      <c r="BG368" s="204">
        <f>IF(N368="zákl. přenesená",J368,0)</f>
        <v>0</v>
      </c>
      <c r="BH368" s="204">
        <f>IF(N368="sníž. přenesená",J368,0)</f>
        <v>0</v>
      </c>
      <c r="BI368" s="204">
        <f>IF(N368="nulová",J368,0)</f>
        <v>0</v>
      </c>
      <c r="BJ368" s="18" t="s">
        <v>83</v>
      </c>
      <c r="BK368" s="204">
        <f>ROUND(I368*H368,2)</f>
        <v>0</v>
      </c>
      <c r="BL368" s="18" t="s">
        <v>1128</v>
      </c>
      <c r="BM368" s="203" t="s">
        <v>3406</v>
      </c>
    </row>
    <row r="369" spans="1:65" s="14" customFormat="1" ht="11.25">
      <c r="B369" s="216"/>
      <c r="C369" s="217"/>
      <c r="D369" s="207" t="s">
        <v>184</v>
      </c>
      <c r="E369" s="218" t="s">
        <v>1</v>
      </c>
      <c r="F369" s="219" t="s">
        <v>3407</v>
      </c>
      <c r="G369" s="217"/>
      <c r="H369" s="220">
        <v>3</v>
      </c>
      <c r="I369" s="221"/>
      <c r="J369" s="217"/>
      <c r="K369" s="217"/>
      <c r="L369" s="222"/>
      <c r="M369" s="223"/>
      <c r="N369" s="224"/>
      <c r="O369" s="224"/>
      <c r="P369" s="224"/>
      <c r="Q369" s="224"/>
      <c r="R369" s="224"/>
      <c r="S369" s="224"/>
      <c r="T369" s="225"/>
      <c r="AT369" s="226" t="s">
        <v>184</v>
      </c>
      <c r="AU369" s="226" t="s">
        <v>176</v>
      </c>
      <c r="AV369" s="14" t="s">
        <v>85</v>
      </c>
      <c r="AW369" s="14" t="s">
        <v>34</v>
      </c>
      <c r="AX369" s="14" t="s">
        <v>83</v>
      </c>
      <c r="AY369" s="226" t="s">
        <v>175</v>
      </c>
    </row>
    <row r="370" spans="1:65" s="2" customFormat="1" ht="24.2" customHeight="1">
      <c r="A370" s="35"/>
      <c r="B370" s="36"/>
      <c r="C370" s="254" t="s">
        <v>1079</v>
      </c>
      <c r="D370" s="254" t="s">
        <v>539</v>
      </c>
      <c r="E370" s="255" t="s">
        <v>3377</v>
      </c>
      <c r="F370" s="256" t="s">
        <v>3378</v>
      </c>
      <c r="G370" s="257" t="s">
        <v>1527</v>
      </c>
      <c r="H370" s="258">
        <v>3</v>
      </c>
      <c r="I370" s="259"/>
      <c r="J370" s="260">
        <f>ROUND(I370*H370,2)</f>
        <v>0</v>
      </c>
      <c r="K370" s="256" t="s">
        <v>1</v>
      </c>
      <c r="L370" s="261"/>
      <c r="M370" s="262" t="s">
        <v>1</v>
      </c>
      <c r="N370" s="263" t="s">
        <v>41</v>
      </c>
      <c r="O370" s="72"/>
      <c r="P370" s="201">
        <f>O370*H370</f>
        <v>0</v>
      </c>
      <c r="Q370" s="201">
        <v>0</v>
      </c>
      <c r="R370" s="201">
        <f>Q370*H370</f>
        <v>0</v>
      </c>
      <c r="S370" s="201">
        <v>0</v>
      </c>
      <c r="T370" s="202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03" t="s">
        <v>1128</v>
      </c>
      <c r="AT370" s="203" t="s">
        <v>539</v>
      </c>
      <c r="AU370" s="203" t="s">
        <v>176</v>
      </c>
      <c r="AY370" s="18" t="s">
        <v>175</v>
      </c>
      <c r="BE370" s="204">
        <f>IF(N370="základní",J370,0)</f>
        <v>0</v>
      </c>
      <c r="BF370" s="204">
        <f>IF(N370="snížená",J370,0)</f>
        <v>0</v>
      </c>
      <c r="BG370" s="204">
        <f>IF(N370="zákl. přenesená",J370,0)</f>
        <v>0</v>
      </c>
      <c r="BH370" s="204">
        <f>IF(N370="sníž. přenesená",J370,0)</f>
        <v>0</v>
      </c>
      <c r="BI370" s="204">
        <f>IF(N370="nulová",J370,0)</f>
        <v>0</v>
      </c>
      <c r="BJ370" s="18" t="s">
        <v>83</v>
      </c>
      <c r="BK370" s="204">
        <f>ROUND(I370*H370,2)</f>
        <v>0</v>
      </c>
      <c r="BL370" s="18" t="s">
        <v>1128</v>
      </c>
      <c r="BM370" s="203" t="s">
        <v>3408</v>
      </c>
    </row>
    <row r="371" spans="1:65" s="2" customFormat="1" ht="33" customHeight="1">
      <c r="A371" s="35"/>
      <c r="B371" s="36"/>
      <c r="C371" s="254" t="s">
        <v>1084</v>
      </c>
      <c r="D371" s="254" t="s">
        <v>539</v>
      </c>
      <c r="E371" s="255" t="s">
        <v>3380</v>
      </c>
      <c r="F371" s="256" t="s">
        <v>3381</v>
      </c>
      <c r="G371" s="257" t="s">
        <v>1527</v>
      </c>
      <c r="H371" s="258">
        <v>3</v>
      </c>
      <c r="I371" s="259"/>
      <c r="J371" s="260">
        <f>ROUND(I371*H371,2)</f>
        <v>0</v>
      </c>
      <c r="K371" s="256" t="s">
        <v>1</v>
      </c>
      <c r="L371" s="261"/>
      <c r="M371" s="262" t="s">
        <v>1</v>
      </c>
      <c r="N371" s="263" t="s">
        <v>41</v>
      </c>
      <c r="O371" s="72"/>
      <c r="P371" s="201">
        <f>O371*H371</f>
        <v>0</v>
      </c>
      <c r="Q371" s="201">
        <v>0</v>
      </c>
      <c r="R371" s="201">
        <f>Q371*H371</f>
        <v>0</v>
      </c>
      <c r="S371" s="201">
        <v>0</v>
      </c>
      <c r="T371" s="202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03" t="s">
        <v>1128</v>
      </c>
      <c r="AT371" s="203" t="s">
        <v>539</v>
      </c>
      <c r="AU371" s="203" t="s">
        <v>176</v>
      </c>
      <c r="AY371" s="18" t="s">
        <v>175</v>
      </c>
      <c r="BE371" s="204">
        <f>IF(N371="základní",J371,0)</f>
        <v>0</v>
      </c>
      <c r="BF371" s="204">
        <f>IF(N371="snížená",J371,0)</f>
        <v>0</v>
      </c>
      <c r="BG371" s="204">
        <f>IF(N371="zákl. přenesená",J371,0)</f>
        <v>0</v>
      </c>
      <c r="BH371" s="204">
        <f>IF(N371="sníž. přenesená",J371,0)</f>
        <v>0</v>
      </c>
      <c r="BI371" s="204">
        <f>IF(N371="nulová",J371,0)</f>
        <v>0</v>
      </c>
      <c r="BJ371" s="18" t="s">
        <v>83</v>
      </c>
      <c r="BK371" s="204">
        <f>ROUND(I371*H371,2)</f>
        <v>0</v>
      </c>
      <c r="BL371" s="18" t="s">
        <v>1128</v>
      </c>
      <c r="BM371" s="203" t="s">
        <v>3409</v>
      </c>
    </row>
    <row r="372" spans="1:65" s="2" customFormat="1" ht="24.2" customHeight="1">
      <c r="A372" s="35"/>
      <c r="B372" s="36"/>
      <c r="C372" s="192" t="s">
        <v>1090</v>
      </c>
      <c r="D372" s="192" t="s">
        <v>178</v>
      </c>
      <c r="E372" s="193" t="s">
        <v>3410</v>
      </c>
      <c r="F372" s="194" t="s">
        <v>3411</v>
      </c>
      <c r="G372" s="195" t="s">
        <v>181</v>
      </c>
      <c r="H372" s="196">
        <v>3</v>
      </c>
      <c r="I372" s="197"/>
      <c r="J372" s="198">
        <f>ROUND(I372*H372,2)</f>
        <v>0</v>
      </c>
      <c r="K372" s="194" t="s">
        <v>224</v>
      </c>
      <c r="L372" s="40"/>
      <c r="M372" s="199" t="s">
        <v>1</v>
      </c>
      <c r="N372" s="200" t="s">
        <v>41</v>
      </c>
      <c r="O372" s="72"/>
      <c r="P372" s="201">
        <f>O372*H372</f>
        <v>0</v>
      </c>
      <c r="Q372" s="201">
        <v>0</v>
      </c>
      <c r="R372" s="201">
        <f>Q372*H372</f>
        <v>0</v>
      </c>
      <c r="S372" s="201">
        <v>0</v>
      </c>
      <c r="T372" s="202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03" t="s">
        <v>309</v>
      </c>
      <c r="AT372" s="203" t="s">
        <v>178</v>
      </c>
      <c r="AU372" s="203" t="s">
        <v>176</v>
      </c>
      <c r="AY372" s="18" t="s">
        <v>175</v>
      </c>
      <c r="BE372" s="204">
        <f>IF(N372="základní",J372,0)</f>
        <v>0</v>
      </c>
      <c r="BF372" s="204">
        <f>IF(N372="snížená",J372,0)</f>
        <v>0</v>
      </c>
      <c r="BG372" s="204">
        <f>IF(N372="zákl. přenesená",J372,0)</f>
        <v>0</v>
      </c>
      <c r="BH372" s="204">
        <f>IF(N372="sníž. přenesená",J372,0)</f>
        <v>0</v>
      </c>
      <c r="BI372" s="204">
        <f>IF(N372="nulová",J372,0)</f>
        <v>0</v>
      </c>
      <c r="BJ372" s="18" t="s">
        <v>83</v>
      </c>
      <c r="BK372" s="204">
        <f>ROUND(I372*H372,2)</f>
        <v>0</v>
      </c>
      <c r="BL372" s="18" t="s">
        <v>309</v>
      </c>
      <c r="BM372" s="203" t="s">
        <v>3412</v>
      </c>
    </row>
    <row r="373" spans="1:65" s="2" customFormat="1" ht="11.25">
      <c r="A373" s="35"/>
      <c r="B373" s="36"/>
      <c r="C373" s="37"/>
      <c r="D373" s="227" t="s">
        <v>193</v>
      </c>
      <c r="E373" s="37"/>
      <c r="F373" s="228" t="s">
        <v>3413</v>
      </c>
      <c r="G373" s="37"/>
      <c r="H373" s="37"/>
      <c r="I373" s="229"/>
      <c r="J373" s="37"/>
      <c r="K373" s="37"/>
      <c r="L373" s="40"/>
      <c r="M373" s="230"/>
      <c r="N373" s="231"/>
      <c r="O373" s="72"/>
      <c r="P373" s="72"/>
      <c r="Q373" s="72"/>
      <c r="R373" s="72"/>
      <c r="S373" s="72"/>
      <c r="T373" s="73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T373" s="18" t="s">
        <v>193</v>
      </c>
      <c r="AU373" s="18" t="s">
        <v>176</v>
      </c>
    </row>
    <row r="374" spans="1:65" s="2" customFormat="1" ht="24.2" customHeight="1">
      <c r="A374" s="35"/>
      <c r="B374" s="36"/>
      <c r="C374" s="254" t="s">
        <v>1096</v>
      </c>
      <c r="D374" s="254" t="s">
        <v>539</v>
      </c>
      <c r="E374" s="255" t="s">
        <v>3414</v>
      </c>
      <c r="F374" s="256" t="s">
        <v>3415</v>
      </c>
      <c r="G374" s="257" t="s">
        <v>1527</v>
      </c>
      <c r="H374" s="258">
        <v>5</v>
      </c>
      <c r="I374" s="259"/>
      <c r="J374" s="260">
        <f>ROUND(I374*H374,2)</f>
        <v>0</v>
      </c>
      <c r="K374" s="256" t="s">
        <v>1</v>
      </c>
      <c r="L374" s="261"/>
      <c r="M374" s="262" t="s">
        <v>1</v>
      </c>
      <c r="N374" s="263" t="s">
        <v>41</v>
      </c>
      <c r="O374" s="72"/>
      <c r="P374" s="201">
        <f>O374*H374</f>
        <v>0</v>
      </c>
      <c r="Q374" s="201">
        <v>0</v>
      </c>
      <c r="R374" s="201">
        <f>Q374*H374</f>
        <v>0</v>
      </c>
      <c r="S374" s="201">
        <v>0</v>
      </c>
      <c r="T374" s="202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03" t="s">
        <v>1128</v>
      </c>
      <c r="AT374" s="203" t="s">
        <v>539</v>
      </c>
      <c r="AU374" s="203" t="s">
        <v>176</v>
      </c>
      <c r="AY374" s="18" t="s">
        <v>175</v>
      </c>
      <c r="BE374" s="204">
        <f>IF(N374="základní",J374,0)</f>
        <v>0</v>
      </c>
      <c r="BF374" s="204">
        <f>IF(N374="snížená",J374,0)</f>
        <v>0</v>
      </c>
      <c r="BG374" s="204">
        <f>IF(N374="zákl. přenesená",J374,0)</f>
        <v>0</v>
      </c>
      <c r="BH374" s="204">
        <f>IF(N374="sníž. přenesená",J374,0)</f>
        <v>0</v>
      </c>
      <c r="BI374" s="204">
        <f>IF(N374="nulová",J374,0)</f>
        <v>0</v>
      </c>
      <c r="BJ374" s="18" t="s">
        <v>83</v>
      </c>
      <c r="BK374" s="204">
        <f>ROUND(I374*H374,2)</f>
        <v>0</v>
      </c>
      <c r="BL374" s="18" t="s">
        <v>1128</v>
      </c>
      <c r="BM374" s="203" t="s">
        <v>3416</v>
      </c>
    </row>
    <row r="375" spans="1:65" s="14" customFormat="1" ht="11.25">
      <c r="B375" s="216"/>
      <c r="C375" s="217"/>
      <c r="D375" s="207" t="s">
        <v>184</v>
      </c>
      <c r="E375" s="218" t="s">
        <v>1</v>
      </c>
      <c r="F375" s="219" t="s">
        <v>3417</v>
      </c>
      <c r="G375" s="217"/>
      <c r="H375" s="220">
        <v>5</v>
      </c>
      <c r="I375" s="221"/>
      <c r="J375" s="217"/>
      <c r="K375" s="217"/>
      <c r="L375" s="222"/>
      <c r="M375" s="223"/>
      <c r="N375" s="224"/>
      <c r="O375" s="224"/>
      <c r="P375" s="224"/>
      <c r="Q375" s="224"/>
      <c r="R375" s="224"/>
      <c r="S375" s="224"/>
      <c r="T375" s="225"/>
      <c r="AT375" s="226" t="s">
        <v>184</v>
      </c>
      <c r="AU375" s="226" t="s">
        <v>176</v>
      </c>
      <c r="AV375" s="14" t="s">
        <v>85</v>
      </c>
      <c r="AW375" s="14" t="s">
        <v>34</v>
      </c>
      <c r="AX375" s="14" t="s">
        <v>83</v>
      </c>
      <c r="AY375" s="226" t="s">
        <v>175</v>
      </c>
    </row>
    <row r="376" spans="1:65" s="2" customFormat="1" ht="24.2" customHeight="1">
      <c r="A376" s="35"/>
      <c r="B376" s="36"/>
      <c r="C376" s="254" t="s">
        <v>1102</v>
      </c>
      <c r="D376" s="254" t="s">
        <v>539</v>
      </c>
      <c r="E376" s="255" t="s">
        <v>3418</v>
      </c>
      <c r="F376" s="256" t="s">
        <v>3419</v>
      </c>
      <c r="G376" s="257" t="s">
        <v>1527</v>
      </c>
      <c r="H376" s="258">
        <v>5</v>
      </c>
      <c r="I376" s="259"/>
      <c r="J376" s="260">
        <f>ROUND(I376*H376,2)</f>
        <v>0</v>
      </c>
      <c r="K376" s="256" t="s">
        <v>1</v>
      </c>
      <c r="L376" s="261"/>
      <c r="M376" s="262" t="s">
        <v>1</v>
      </c>
      <c r="N376" s="263" t="s">
        <v>41</v>
      </c>
      <c r="O376" s="72"/>
      <c r="P376" s="201">
        <f>O376*H376</f>
        <v>0</v>
      </c>
      <c r="Q376" s="201">
        <v>0</v>
      </c>
      <c r="R376" s="201">
        <f>Q376*H376</f>
        <v>0</v>
      </c>
      <c r="S376" s="201">
        <v>0</v>
      </c>
      <c r="T376" s="202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03" t="s">
        <v>1128</v>
      </c>
      <c r="AT376" s="203" t="s">
        <v>539</v>
      </c>
      <c r="AU376" s="203" t="s">
        <v>176</v>
      </c>
      <c r="AY376" s="18" t="s">
        <v>175</v>
      </c>
      <c r="BE376" s="204">
        <f>IF(N376="základní",J376,0)</f>
        <v>0</v>
      </c>
      <c r="BF376" s="204">
        <f>IF(N376="snížená",J376,0)</f>
        <v>0</v>
      </c>
      <c r="BG376" s="204">
        <f>IF(N376="zákl. přenesená",J376,0)</f>
        <v>0</v>
      </c>
      <c r="BH376" s="204">
        <f>IF(N376="sníž. přenesená",J376,0)</f>
        <v>0</v>
      </c>
      <c r="BI376" s="204">
        <f>IF(N376="nulová",J376,0)</f>
        <v>0</v>
      </c>
      <c r="BJ376" s="18" t="s">
        <v>83</v>
      </c>
      <c r="BK376" s="204">
        <f>ROUND(I376*H376,2)</f>
        <v>0</v>
      </c>
      <c r="BL376" s="18" t="s">
        <v>1128</v>
      </c>
      <c r="BM376" s="203" t="s">
        <v>3420</v>
      </c>
    </row>
    <row r="377" spans="1:65" s="2" customFormat="1" ht="33" customHeight="1">
      <c r="A377" s="35"/>
      <c r="B377" s="36"/>
      <c r="C377" s="254" t="s">
        <v>1108</v>
      </c>
      <c r="D377" s="254" t="s">
        <v>539</v>
      </c>
      <c r="E377" s="255" t="s">
        <v>3380</v>
      </c>
      <c r="F377" s="256" t="s">
        <v>3381</v>
      </c>
      <c r="G377" s="257" t="s">
        <v>1527</v>
      </c>
      <c r="H377" s="258">
        <v>5</v>
      </c>
      <c r="I377" s="259"/>
      <c r="J377" s="260">
        <f>ROUND(I377*H377,2)</f>
        <v>0</v>
      </c>
      <c r="K377" s="256" t="s">
        <v>1</v>
      </c>
      <c r="L377" s="261"/>
      <c r="M377" s="262" t="s">
        <v>1</v>
      </c>
      <c r="N377" s="263" t="s">
        <v>41</v>
      </c>
      <c r="O377" s="72"/>
      <c r="P377" s="201">
        <f>O377*H377</f>
        <v>0</v>
      </c>
      <c r="Q377" s="201">
        <v>0</v>
      </c>
      <c r="R377" s="201">
        <f>Q377*H377</f>
        <v>0</v>
      </c>
      <c r="S377" s="201">
        <v>0</v>
      </c>
      <c r="T377" s="202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03" t="s">
        <v>1128</v>
      </c>
      <c r="AT377" s="203" t="s">
        <v>539</v>
      </c>
      <c r="AU377" s="203" t="s">
        <v>176</v>
      </c>
      <c r="AY377" s="18" t="s">
        <v>175</v>
      </c>
      <c r="BE377" s="204">
        <f>IF(N377="základní",J377,0)</f>
        <v>0</v>
      </c>
      <c r="BF377" s="204">
        <f>IF(N377="snížená",J377,0)</f>
        <v>0</v>
      </c>
      <c r="BG377" s="204">
        <f>IF(N377="zákl. přenesená",J377,0)</f>
        <v>0</v>
      </c>
      <c r="BH377" s="204">
        <f>IF(N377="sníž. přenesená",J377,0)</f>
        <v>0</v>
      </c>
      <c r="BI377" s="204">
        <f>IF(N377="nulová",J377,0)</f>
        <v>0</v>
      </c>
      <c r="BJ377" s="18" t="s">
        <v>83</v>
      </c>
      <c r="BK377" s="204">
        <f>ROUND(I377*H377,2)</f>
        <v>0</v>
      </c>
      <c r="BL377" s="18" t="s">
        <v>1128</v>
      </c>
      <c r="BM377" s="203" t="s">
        <v>3421</v>
      </c>
    </row>
    <row r="378" spans="1:65" s="2" customFormat="1" ht="33" customHeight="1">
      <c r="A378" s="35"/>
      <c r="B378" s="36"/>
      <c r="C378" s="192" t="s">
        <v>1114</v>
      </c>
      <c r="D378" s="192" t="s">
        <v>178</v>
      </c>
      <c r="E378" s="193" t="s">
        <v>3422</v>
      </c>
      <c r="F378" s="194" t="s">
        <v>3423</v>
      </c>
      <c r="G378" s="195" t="s">
        <v>181</v>
      </c>
      <c r="H378" s="196">
        <v>5</v>
      </c>
      <c r="I378" s="197"/>
      <c r="J378" s="198">
        <f>ROUND(I378*H378,2)</f>
        <v>0</v>
      </c>
      <c r="K378" s="194" t="s">
        <v>224</v>
      </c>
      <c r="L378" s="40"/>
      <c r="M378" s="199" t="s">
        <v>1</v>
      </c>
      <c r="N378" s="200" t="s">
        <v>41</v>
      </c>
      <c r="O378" s="72"/>
      <c r="P378" s="201">
        <f>O378*H378</f>
        <v>0</v>
      </c>
      <c r="Q378" s="201">
        <v>0</v>
      </c>
      <c r="R378" s="201">
        <f>Q378*H378</f>
        <v>0</v>
      </c>
      <c r="S378" s="201">
        <v>0</v>
      </c>
      <c r="T378" s="202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03" t="s">
        <v>309</v>
      </c>
      <c r="AT378" s="203" t="s">
        <v>178</v>
      </c>
      <c r="AU378" s="203" t="s">
        <v>176</v>
      </c>
      <c r="AY378" s="18" t="s">
        <v>175</v>
      </c>
      <c r="BE378" s="204">
        <f>IF(N378="základní",J378,0)</f>
        <v>0</v>
      </c>
      <c r="BF378" s="204">
        <f>IF(N378="snížená",J378,0)</f>
        <v>0</v>
      </c>
      <c r="BG378" s="204">
        <f>IF(N378="zákl. přenesená",J378,0)</f>
        <v>0</v>
      </c>
      <c r="BH378" s="204">
        <f>IF(N378="sníž. přenesená",J378,0)</f>
        <v>0</v>
      </c>
      <c r="BI378" s="204">
        <f>IF(N378="nulová",J378,0)</f>
        <v>0</v>
      </c>
      <c r="BJ378" s="18" t="s">
        <v>83</v>
      </c>
      <c r="BK378" s="204">
        <f>ROUND(I378*H378,2)</f>
        <v>0</v>
      </c>
      <c r="BL378" s="18" t="s">
        <v>309</v>
      </c>
      <c r="BM378" s="203" t="s">
        <v>3424</v>
      </c>
    </row>
    <row r="379" spans="1:65" s="2" customFormat="1" ht="11.25">
      <c r="A379" s="35"/>
      <c r="B379" s="36"/>
      <c r="C379" s="37"/>
      <c r="D379" s="227" t="s">
        <v>193</v>
      </c>
      <c r="E379" s="37"/>
      <c r="F379" s="228" t="s">
        <v>3425</v>
      </c>
      <c r="G379" s="37"/>
      <c r="H379" s="37"/>
      <c r="I379" s="229"/>
      <c r="J379" s="37"/>
      <c r="K379" s="37"/>
      <c r="L379" s="40"/>
      <c r="M379" s="230"/>
      <c r="N379" s="231"/>
      <c r="O379" s="72"/>
      <c r="P379" s="72"/>
      <c r="Q379" s="72"/>
      <c r="R379" s="72"/>
      <c r="S379" s="72"/>
      <c r="T379" s="73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T379" s="18" t="s">
        <v>193</v>
      </c>
      <c r="AU379" s="18" t="s">
        <v>176</v>
      </c>
    </row>
    <row r="380" spans="1:65" s="2" customFormat="1" ht="21.75" customHeight="1">
      <c r="A380" s="35"/>
      <c r="B380" s="36"/>
      <c r="C380" s="254" t="s">
        <v>1119</v>
      </c>
      <c r="D380" s="254" t="s">
        <v>539</v>
      </c>
      <c r="E380" s="255" t="s">
        <v>3426</v>
      </c>
      <c r="F380" s="256" t="s">
        <v>3427</v>
      </c>
      <c r="G380" s="257" t="s">
        <v>1527</v>
      </c>
      <c r="H380" s="258">
        <v>3</v>
      </c>
      <c r="I380" s="259"/>
      <c r="J380" s="260">
        <f>ROUND(I380*H380,2)</f>
        <v>0</v>
      </c>
      <c r="K380" s="256" t="s">
        <v>1</v>
      </c>
      <c r="L380" s="261"/>
      <c r="M380" s="262" t="s">
        <v>1</v>
      </c>
      <c r="N380" s="263" t="s">
        <v>41</v>
      </c>
      <c r="O380" s="72"/>
      <c r="P380" s="201">
        <f>O380*H380</f>
        <v>0</v>
      </c>
      <c r="Q380" s="201">
        <v>0</v>
      </c>
      <c r="R380" s="201">
        <f>Q380*H380</f>
        <v>0</v>
      </c>
      <c r="S380" s="201">
        <v>0</v>
      </c>
      <c r="T380" s="202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03" t="s">
        <v>1128</v>
      </c>
      <c r="AT380" s="203" t="s">
        <v>539</v>
      </c>
      <c r="AU380" s="203" t="s">
        <v>176</v>
      </c>
      <c r="AY380" s="18" t="s">
        <v>175</v>
      </c>
      <c r="BE380" s="204">
        <f>IF(N380="základní",J380,0)</f>
        <v>0</v>
      </c>
      <c r="BF380" s="204">
        <f>IF(N380="snížená",J380,0)</f>
        <v>0</v>
      </c>
      <c r="BG380" s="204">
        <f>IF(N380="zákl. přenesená",J380,0)</f>
        <v>0</v>
      </c>
      <c r="BH380" s="204">
        <f>IF(N380="sníž. přenesená",J380,0)</f>
        <v>0</v>
      </c>
      <c r="BI380" s="204">
        <f>IF(N380="nulová",J380,0)</f>
        <v>0</v>
      </c>
      <c r="BJ380" s="18" t="s">
        <v>83</v>
      </c>
      <c r="BK380" s="204">
        <f>ROUND(I380*H380,2)</f>
        <v>0</v>
      </c>
      <c r="BL380" s="18" t="s">
        <v>1128</v>
      </c>
      <c r="BM380" s="203" t="s">
        <v>3428</v>
      </c>
    </row>
    <row r="381" spans="1:65" s="14" customFormat="1" ht="11.25">
      <c r="B381" s="216"/>
      <c r="C381" s="217"/>
      <c r="D381" s="207" t="s">
        <v>184</v>
      </c>
      <c r="E381" s="218" t="s">
        <v>1</v>
      </c>
      <c r="F381" s="219" t="s">
        <v>3407</v>
      </c>
      <c r="G381" s="217"/>
      <c r="H381" s="220">
        <v>3</v>
      </c>
      <c r="I381" s="221"/>
      <c r="J381" s="217"/>
      <c r="K381" s="217"/>
      <c r="L381" s="222"/>
      <c r="M381" s="223"/>
      <c r="N381" s="224"/>
      <c r="O381" s="224"/>
      <c r="P381" s="224"/>
      <c r="Q381" s="224"/>
      <c r="R381" s="224"/>
      <c r="S381" s="224"/>
      <c r="T381" s="225"/>
      <c r="AT381" s="226" t="s">
        <v>184</v>
      </c>
      <c r="AU381" s="226" t="s">
        <v>176</v>
      </c>
      <c r="AV381" s="14" t="s">
        <v>85</v>
      </c>
      <c r="AW381" s="14" t="s">
        <v>34</v>
      </c>
      <c r="AX381" s="14" t="s">
        <v>83</v>
      </c>
      <c r="AY381" s="226" t="s">
        <v>175</v>
      </c>
    </row>
    <row r="382" spans="1:65" s="2" customFormat="1" ht="24.2" customHeight="1">
      <c r="A382" s="35"/>
      <c r="B382" s="36"/>
      <c r="C382" s="254" t="s">
        <v>1128</v>
      </c>
      <c r="D382" s="254" t="s">
        <v>539</v>
      </c>
      <c r="E382" s="255" t="s">
        <v>3377</v>
      </c>
      <c r="F382" s="256" t="s">
        <v>3378</v>
      </c>
      <c r="G382" s="257" t="s">
        <v>1527</v>
      </c>
      <c r="H382" s="258">
        <v>3</v>
      </c>
      <c r="I382" s="259"/>
      <c r="J382" s="260">
        <f>ROUND(I382*H382,2)</f>
        <v>0</v>
      </c>
      <c r="K382" s="256" t="s">
        <v>1</v>
      </c>
      <c r="L382" s="261"/>
      <c r="M382" s="262" t="s">
        <v>1</v>
      </c>
      <c r="N382" s="263" t="s">
        <v>41</v>
      </c>
      <c r="O382" s="72"/>
      <c r="P382" s="201">
        <f>O382*H382</f>
        <v>0</v>
      </c>
      <c r="Q382" s="201">
        <v>0</v>
      </c>
      <c r="R382" s="201">
        <f>Q382*H382</f>
        <v>0</v>
      </c>
      <c r="S382" s="201">
        <v>0</v>
      </c>
      <c r="T382" s="202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03" t="s">
        <v>1128</v>
      </c>
      <c r="AT382" s="203" t="s">
        <v>539</v>
      </c>
      <c r="AU382" s="203" t="s">
        <v>176</v>
      </c>
      <c r="AY382" s="18" t="s">
        <v>175</v>
      </c>
      <c r="BE382" s="204">
        <f>IF(N382="základní",J382,0)</f>
        <v>0</v>
      </c>
      <c r="BF382" s="204">
        <f>IF(N382="snížená",J382,0)</f>
        <v>0</v>
      </c>
      <c r="BG382" s="204">
        <f>IF(N382="zákl. přenesená",J382,0)</f>
        <v>0</v>
      </c>
      <c r="BH382" s="204">
        <f>IF(N382="sníž. přenesená",J382,0)</f>
        <v>0</v>
      </c>
      <c r="BI382" s="204">
        <f>IF(N382="nulová",J382,0)</f>
        <v>0</v>
      </c>
      <c r="BJ382" s="18" t="s">
        <v>83</v>
      </c>
      <c r="BK382" s="204">
        <f>ROUND(I382*H382,2)</f>
        <v>0</v>
      </c>
      <c r="BL382" s="18" t="s">
        <v>1128</v>
      </c>
      <c r="BM382" s="203" t="s">
        <v>3429</v>
      </c>
    </row>
    <row r="383" spans="1:65" s="2" customFormat="1" ht="33" customHeight="1">
      <c r="A383" s="35"/>
      <c r="B383" s="36"/>
      <c r="C383" s="254" t="s">
        <v>1139</v>
      </c>
      <c r="D383" s="254" t="s">
        <v>539</v>
      </c>
      <c r="E383" s="255" t="s">
        <v>3380</v>
      </c>
      <c r="F383" s="256" t="s">
        <v>3381</v>
      </c>
      <c r="G383" s="257" t="s">
        <v>1527</v>
      </c>
      <c r="H383" s="258">
        <v>3</v>
      </c>
      <c r="I383" s="259"/>
      <c r="J383" s="260">
        <f>ROUND(I383*H383,2)</f>
        <v>0</v>
      </c>
      <c r="K383" s="256" t="s">
        <v>1</v>
      </c>
      <c r="L383" s="261"/>
      <c r="M383" s="262" t="s">
        <v>1</v>
      </c>
      <c r="N383" s="263" t="s">
        <v>41</v>
      </c>
      <c r="O383" s="72"/>
      <c r="P383" s="201">
        <f>O383*H383</f>
        <v>0</v>
      </c>
      <c r="Q383" s="201">
        <v>0</v>
      </c>
      <c r="R383" s="201">
        <f>Q383*H383</f>
        <v>0</v>
      </c>
      <c r="S383" s="201">
        <v>0</v>
      </c>
      <c r="T383" s="202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03" t="s">
        <v>1128</v>
      </c>
      <c r="AT383" s="203" t="s">
        <v>539</v>
      </c>
      <c r="AU383" s="203" t="s">
        <v>176</v>
      </c>
      <c r="AY383" s="18" t="s">
        <v>175</v>
      </c>
      <c r="BE383" s="204">
        <f>IF(N383="základní",J383,0)</f>
        <v>0</v>
      </c>
      <c r="BF383" s="204">
        <f>IF(N383="snížená",J383,0)</f>
        <v>0</v>
      </c>
      <c r="BG383" s="204">
        <f>IF(N383="zákl. přenesená",J383,0)</f>
        <v>0</v>
      </c>
      <c r="BH383" s="204">
        <f>IF(N383="sníž. přenesená",J383,0)</f>
        <v>0</v>
      </c>
      <c r="BI383" s="204">
        <f>IF(N383="nulová",J383,0)</f>
        <v>0</v>
      </c>
      <c r="BJ383" s="18" t="s">
        <v>83</v>
      </c>
      <c r="BK383" s="204">
        <f>ROUND(I383*H383,2)</f>
        <v>0</v>
      </c>
      <c r="BL383" s="18" t="s">
        <v>1128</v>
      </c>
      <c r="BM383" s="203" t="s">
        <v>3430</v>
      </c>
    </row>
    <row r="384" spans="1:65" s="2" customFormat="1" ht="24.2" customHeight="1">
      <c r="A384" s="35"/>
      <c r="B384" s="36"/>
      <c r="C384" s="192" t="s">
        <v>1144</v>
      </c>
      <c r="D384" s="192" t="s">
        <v>178</v>
      </c>
      <c r="E384" s="193" t="s">
        <v>3431</v>
      </c>
      <c r="F384" s="194" t="s">
        <v>3432</v>
      </c>
      <c r="G384" s="195" t="s">
        <v>181</v>
      </c>
      <c r="H384" s="196">
        <v>3</v>
      </c>
      <c r="I384" s="197"/>
      <c r="J384" s="198">
        <f>ROUND(I384*H384,2)</f>
        <v>0</v>
      </c>
      <c r="K384" s="194" t="s">
        <v>224</v>
      </c>
      <c r="L384" s="40"/>
      <c r="M384" s="199" t="s">
        <v>1</v>
      </c>
      <c r="N384" s="200" t="s">
        <v>41</v>
      </c>
      <c r="O384" s="72"/>
      <c r="P384" s="201">
        <f>O384*H384</f>
        <v>0</v>
      </c>
      <c r="Q384" s="201">
        <v>0</v>
      </c>
      <c r="R384" s="201">
        <f>Q384*H384</f>
        <v>0</v>
      </c>
      <c r="S384" s="201">
        <v>0</v>
      </c>
      <c r="T384" s="202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03" t="s">
        <v>309</v>
      </c>
      <c r="AT384" s="203" t="s">
        <v>178</v>
      </c>
      <c r="AU384" s="203" t="s">
        <v>176</v>
      </c>
      <c r="AY384" s="18" t="s">
        <v>175</v>
      </c>
      <c r="BE384" s="204">
        <f>IF(N384="základní",J384,0)</f>
        <v>0</v>
      </c>
      <c r="BF384" s="204">
        <f>IF(N384="snížená",J384,0)</f>
        <v>0</v>
      </c>
      <c r="BG384" s="204">
        <f>IF(N384="zákl. přenesená",J384,0)</f>
        <v>0</v>
      </c>
      <c r="BH384" s="204">
        <f>IF(N384="sníž. přenesená",J384,0)</f>
        <v>0</v>
      </c>
      <c r="BI384" s="204">
        <f>IF(N384="nulová",J384,0)</f>
        <v>0</v>
      </c>
      <c r="BJ384" s="18" t="s">
        <v>83</v>
      </c>
      <c r="BK384" s="204">
        <f>ROUND(I384*H384,2)</f>
        <v>0</v>
      </c>
      <c r="BL384" s="18" t="s">
        <v>309</v>
      </c>
      <c r="BM384" s="203" t="s">
        <v>3433</v>
      </c>
    </row>
    <row r="385" spans="1:65" s="2" customFormat="1" ht="11.25">
      <c r="A385" s="35"/>
      <c r="B385" s="36"/>
      <c r="C385" s="37"/>
      <c r="D385" s="227" t="s">
        <v>193</v>
      </c>
      <c r="E385" s="37"/>
      <c r="F385" s="228" t="s">
        <v>3434</v>
      </c>
      <c r="G385" s="37"/>
      <c r="H385" s="37"/>
      <c r="I385" s="229"/>
      <c r="J385" s="37"/>
      <c r="K385" s="37"/>
      <c r="L385" s="40"/>
      <c r="M385" s="230"/>
      <c r="N385" s="231"/>
      <c r="O385" s="72"/>
      <c r="P385" s="72"/>
      <c r="Q385" s="72"/>
      <c r="R385" s="72"/>
      <c r="S385" s="72"/>
      <c r="T385" s="73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T385" s="18" t="s">
        <v>193</v>
      </c>
      <c r="AU385" s="18" t="s">
        <v>176</v>
      </c>
    </row>
    <row r="386" spans="1:65" s="2" customFormat="1" ht="24.2" customHeight="1">
      <c r="A386" s="35"/>
      <c r="B386" s="36"/>
      <c r="C386" s="254" t="s">
        <v>1149</v>
      </c>
      <c r="D386" s="254" t="s">
        <v>539</v>
      </c>
      <c r="E386" s="255" t="s">
        <v>3435</v>
      </c>
      <c r="F386" s="256" t="s">
        <v>3436</v>
      </c>
      <c r="G386" s="257" t="s">
        <v>1527</v>
      </c>
      <c r="H386" s="258">
        <v>2</v>
      </c>
      <c r="I386" s="259"/>
      <c r="J386" s="260">
        <f>ROUND(I386*H386,2)</f>
        <v>0</v>
      </c>
      <c r="K386" s="256" t="s">
        <v>1</v>
      </c>
      <c r="L386" s="261"/>
      <c r="M386" s="262" t="s">
        <v>1</v>
      </c>
      <c r="N386" s="263" t="s">
        <v>41</v>
      </c>
      <c r="O386" s="72"/>
      <c r="P386" s="201">
        <f>O386*H386</f>
        <v>0</v>
      </c>
      <c r="Q386" s="201">
        <v>1E-4</v>
      </c>
      <c r="R386" s="201">
        <f>Q386*H386</f>
        <v>2.0000000000000001E-4</v>
      </c>
      <c r="S386" s="201">
        <v>0</v>
      </c>
      <c r="T386" s="202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03" t="s">
        <v>1128</v>
      </c>
      <c r="AT386" s="203" t="s">
        <v>539</v>
      </c>
      <c r="AU386" s="203" t="s">
        <v>176</v>
      </c>
      <c r="AY386" s="18" t="s">
        <v>175</v>
      </c>
      <c r="BE386" s="204">
        <f>IF(N386="základní",J386,0)</f>
        <v>0</v>
      </c>
      <c r="BF386" s="204">
        <f>IF(N386="snížená",J386,0)</f>
        <v>0</v>
      </c>
      <c r="BG386" s="204">
        <f>IF(N386="zákl. přenesená",J386,0)</f>
        <v>0</v>
      </c>
      <c r="BH386" s="204">
        <f>IF(N386="sníž. přenesená",J386,0)</f>
        <v>0</v>
      </c>
      <c r="BI386" s="204">
        <f>IF(N386="nulová",J386,0)</f>
        <v>0</v>
      </c>
      <c r="BJ386" s="18" t="s">
        <v>83</v>
      </c>
      <c r="BK386" s="204">
        <f>ROUND(I386*H386,2)</f>
        <v>0</v>
      </c>
      <c r="BL386" s="18" t="s">
        <v>1128</v>
      </c>
      <c r="BM386" s="203" t="s">
        <v>3437</v>
      </c>
    </row>
    <row r="387" spans="1:65" s="14" customFormat="1" ht="11.25">
      <c r="B387" s="216"/>
      <c r="C387" s="217"/>
      <c r="D387" s="207" t="s">
        <v>184</v>
      </c>
      <c r="E387" s="218" t="s">
        <v>1</v>
      </c>
      <c r="F387" s="219" t="s">
        <v>3390</v>
      </c>
      <c r="G387" s="217"/>
      <c r="H387" s="220">
        <v>2</v>
      </c>
      <c r="I387" s="221"/>
      <c r="J387" s="217"/>
      <c r="K387" s="217"/>
      <c r="L387" s="222"/>
      <c r="M387" s="223"/>
      <c r="N387" s="224"/>
      <c r="O387" s="224"/>
      <c r="P387" s="224"/>
      <c r="Q387" s="224"/>
      <c r="R387" s="224"/>
      <c r="S387" s="224"/>
      <c r="T387" s="225"/>
      <c r="AT387" s="226" t="s">
        <v>184</v>
      </c>
      <c r="AU387" s="226" t="s">
        <v>176</v>
      </c>
      <c r="AV387" s="14" t="s">
        <v>85</v>
      </c>
      <c r="AW387" s="14" t="s">
        <v>34</v>
      </c>
      <c r="AX387" s="14" t="s">
        <v>83</v>
      </c>
      <c r="AY387" s="226" t="s">
        <v>175</v>
      </c>
    </row>
    <row r="388" spans="1:65" s="2" customFormat="1" ht="37.9" customHeight="1">
      <c r="A388" s="35"/>
      <c r="B388" s="36"/>
      <c r="C388" s="192" t="s">
        <v>1155</v>
      </c>
      <c r="D388" s="192" t="s">
        <v>178</v>
      </c>
      <c r="E388" s="193" t="s">
        <v>3438</v>
      </c>
      <c r="F388" s="194" t="s">
        <v>3439</v>
      </c>
      <c r="G388" s="195" t="s">
        <v>181</v>
      </c>
      <c r="H388" s="196">
        <v>2</v>
      </c>
      <c r="I388" s="197"/>
      <c r="J388" s="198">
        <f>ROUND(I388*H388,2)</f>
        <v>0</v>
      </c>
      <c r="K388" s="194" t="s">
        <v>224</v>
      </c>
      <c r="L388" s="40"/>
      <c r="M388" s="199" t="s">
        <v>1</v>
      </c>
      <c r="N388" s="200" t="s">
        <v>41</v>
      </c>
      <c r="O388" s="72"/>
      <c r="P388" s="201">
        <f>O388*H388</f>
        <v>0</v>
      </c>
      <c r="Q388" s="201">
        <v>0</v>
      </c>
      <c r="R388" s="201">
        <f>Q388*H388</f>
        <v>0</v>
      </c>
      <c r="S388" s="201">
        <v>0</v>
      </c>
      <c r="T388" s="202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03" t="s">
        <v>309</v>
      </c>
      <c r="AT388" s="203" t="s">
        <v>178</v>
      </c>
      <c r="AU388" s="203" t="s">
        <v>176</v>
      </c>
      <c r="AY388" s="18" t="s">
        <v>175</v>
      </c>
      <c r="BE388" s="204">
        <f>IF(N388="základní",J388,0)</f>
        <v>0</v>
      </c>
      <c r="BF388" s="204">
        <f>IF(N388="snížená",J388,0)</f>
        <v>0</v>
      </c>
      <c r="BG388" s="204">
        <f>IF(N388="zákl. přenesená",J388,0)</f>
        <v>0</v>
      </c>
      <c r="BH388" s="204">
        <f>IF(N388="sníž. přenesená",J388,0)</f>
        <v>0</v>
      </c>
      <c r="BI388" s="204">
        <f>IF(N388="nulová",J388,0)</f>
        <v>0</v>
      </c>
      <c r="BJ388" s="18" t="s">
        <v>83</v>
      </c>
      <c r="BK388" s="204">
        <f>ROUND(I388*H388,2)</f>
        <v>0</v>
      </c>
      <c r="BL388" s="18" t="s">
        <v>309</v>
      </c>
      <c r="BM388" s="203" t="s">
        <v>3440</v>
      </c>
    </row>
    <row r="389" spans="1:65" s="2" customFormat="1" ht="11.25">
      <c r="A389" s="35"/>
      <c r="B389" s="36"/>
      <c r="C389" s="37"/>
      <c r="D389" s="227" t="s">
        <v>193</v>
      </c>
      <c r="E389" s="37"/>
      <c r="F389" s="228" t="s">
        <v>3441</v>
      </c>
      <c r="G389" s="37"/>
      <c r="H389" s="37"/>
      <c r="I389" s="229"/>
      <c r="J389" s="37"/>
      <c r="K389" s="37"/>
      <c r="L389" s="40"/>
      <c r="M389" s="230"/>
      <c r="N389" s="231"/>
      <c r="O389" s="72"/>
      <c r="P389" s="72"/>
      <c r="Q389" s="72"/>
      <c r="R389" s="72"/>
      <c r="S389" s="72"/>
      <c r="T389" s="73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T389" s="18" t="s">
        <v>193</v>
      </c>
      <c r="AU389" s="18" t="s">
        <v>176</v>
      </c>
    </row>
    <row r="390" spans="1:65" s="2" customFormat="1" ht="24.2" customHeight="1">
      <c r="A390" s="35"/>
      <c r="B390" s="36"/>
      <c r="C390" s="254" t="s">
        <v>1160</v>
      </c>
      <c r="D390" s="254" t="s">
        <v>539</v>
      </c>
      <c r="E390" s="255" t="s">
        <v>3442</v>
      </c>
      <c r="F390" s="256" t="s">
        <v>3443</v>
      </c>
      <c r="G390" s="257" t="s">
        <v>1527</v>
      </c>
      <c r="H390" s="258">
        <v>2</v>
      </c>
      <c r="I390" s="259"/>
      <c r="J390" s="260">
        <f>ROUND(I390*H390,2)</f>
        <v>0</v>
      </c>
      <c r="K390" s="256" t="s">
        <v>1</v>
      </c>
      <c r="L390" s="261"/>
      <c r="M390" s="262" t="s">
        <v>1</v>
      </c>
      <c r="N390" s="263" t="s">
        <v>41</v>
      </c>
      <c r="O390" s="72"/>
      <c r="P390" s="201">
        <f>O390*H390</f>
        <v>0</v>
      </c>
      <c r="Q390" s="201">
        <v>0</v>
      </c>
      <c r="R390" s="201">
        <f>Q390*H390</f>
        <v>0</v>
      </c>
      <c r="S390" s="201">
        <v>0</v>
      </c>
      <c r="T390" s="202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03" t="s">
        <v>1128</v>
      </c>
      <c r="AT390" s="203" t="s">
        <v>539</v>
      </c>
      <c r="AU390" s="203" t="s">
        <v>176</v>
      </c>
      <c r="AY390" s="18" t="s">
        <v>175</v>
      </c>
      <c r="BE390" s="204">
        <f>IF(N390="základní",J390,0)</f>
        <v>0</v>
      </c>
      <c r="BF390" s="204">
        <f>IF(N390="snížená",J390,0)</f>
        <v>0</v>
      </c>
      <c r="BG390" s="204">
        <f>IF(N390="zákl. přenesená",J390,0)</f>
        <v>0</v>
      </c>
      <c r="BH390" s="204">
        <f>IF(N390="sníž. přenesená",J390,0)</f>
        <v>0</v>
      </c>
      <c r="BI390" s="204">
        <f>IF(N390="nulová",J390,0)</f>
        <v>0</v>
      </c>
      <c r="BJ390" s="18" t="s">
        <v>83</v>
      </c>
      <c r="BK390" s="204">
        <f>ROUND(I390*H390,2)</f>
        <v>0</v>
      </c>
      <c r="BL390" s="18" t="s">
        <v>1128</v>
      </c>
      <c r="BM390" s="203" t="s">
        <v>3444</v>
      </c>
    </row>
    <row r="391" spans="1:65" s="14" customFormat="1" ht="11.25">
      <c r="B391" s="216"/>
      <c r="C391" s="217"/>
      <c r="D391" s="207" t="s">
        <v>184</v>
      </c>
      <c r="E391" s="218" t="s">
        <v>1</v>
      </c>
      <c r="F391" s="219" t="s">
        <v>3390</v>
      </c>
      <c r="G391" s="217"/>
      <c r="H391" s="220">
        <v>2</v>
      </c>
      <c r="I391" s="221"/>
      <c r="J391" s="217"/>
      <c r="K391" s="217"/>
      <c r="L391" s="222"/>
      <c r="M391" s="223"/>
      <c r="N391" s="224"/>
      <c r="O391" s="224"/>
      <c r="P391" s="224"/>
      <c r="Q391" s="224"/>
      <c r="R391" s="224"/>
      <c r="S391" s="224"/>
      <c r="T391" s="225"/>
      <c r="AT391" s="226" t="s">
        <v>184</v>
      </c>
      <c r="AU391" s="226" t="s">
        <v>176</v>
      </c>
      <c r="AV391" s="14" t="s">
        <v>85</v>
      </c>
      <c r="AW391" s="14" t="s">
        <v>34</v>
      </c>
      <c r="AX391" s="14" t="s">
        <v>83</v>
      </c>
      <c r="AY391" s="226" t="s">
        <v>175</v>
      </c>
    </row>
    <row r="392" spans="1:65" s="2" customFormat="1" ht="24.2" customHeight="1">
      <c r="A392" s="35"/>
      <c r="B392" s="36"/>
      <c r="C392" s="192" t="s">
        <v>1167</v>
      </c>
      <c r="D392" s="192" t="s">
        <v>178</v>
      </c>
      <c r="E392" s="193" t="s">
        <v>3445</v>
      </c>
      <c r="F392" s="194" t="s">
        <v>3446</v>
      </c>
      <c r="G392" s="195" t="s">
        <v>181</v>
      </c>
      <c r="H392" s="196">
        <v>2</v>
      </c>
      <c r="I392" s="197"/>
      <c r="J392" s="198">
        <f>ROUND(I392*H392,2)</f>
        <v>0</v>
      </c>
      <c r="K392" s="194" t="s">
        <v>224</v>
      </c>
      <c r="L392" s="40"/>
      <c r="M392" s="199" t="s">
        <v>1</v>
      </c>
      <c r="N392" s="200" t="s">
        <v>41</v>
      </c>
      <c r="O392" s="72"/>
      <c r="P392" s="201">
        <f>O392*H392</f>
        <v>0</v>
      </c>
      <c r="Q392" s="201">
        <v>0</v>
      </c>
      <c r="R392" s="201">
        <f>Q392*H392</f>
        <v>0</v>
      </c>
      <c r="S392" s="201">
        <v>0</v>
      </c>
      <c r="T392" s="202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03" t="s">
        <v>309</v>
      </c>
      <c r="AT392" s="203" t="s">
        <v>178</v>
      </c>
      <c r="AU392" s="203" t="s">
        <v>176</v>
      </c>
      <c r="AY392" s="18" t="s">
        <v>175</v>
      </c>
      <c r="BE392" s="204">
        <f>IF(N392="základní",J392,0)</f>
        <v>0</v>
      </c>
      <c r="BF392" s="204">
        <f>IF(N392="snížená",J392,0)</f>
        <v>0</v>
      </c>
      <c r="BG392" s="204">
        <f>IF(N392="zákl. přenesená",J392,0)</f>
        <v>0</v>
      </c>
      <c r="BH392" s="204">
        <f>IF(N392="sníž. přenesená",J392,0)</f>
        <v>0</v>
      </c>
      <c r="BI392" s="204">
        <f>IF(N392="nulová",J392,0)</f>
        <v>0</v>
      </c>
      <c r="BJ392" s="18" t="s">
        <v>83</v>
      </c>
      <c r="BK392" s="204">
        <f>ROUND(I392*H392,2)</f>
        <v>0</v>
      </c>
      <c r="BL392" s="18" t="s">
        <v>309</v>
      </c>
      <c r="BM392" s="203" t="s">
        <v>3447</v>
      </c>
    </row>
    <row r="393" spans="1:65" s="2" customFormat="1" ht="11.25">
      <c r="A393" s="35"/>
      <c r="B393" s="36"/>
      <c r="C393" s="37"/>
      <c r="D393" s="227" t="s">
        <v>193</v>
      </c>
      <c r="E393" s="37"/>
      <c r="F393" s="228" t="s">
        <v>3448</v>
      </c>
      <c r="G393" s="37"/>
      <c r="H393" s="37"/>
      <c r="I393" s="229"/>
      <c r="J393" s="37"/>
      <c r="K393" s="37"/>
      <c r="L393" s="40"/>
      <c r="M393" s="230"/>
      <c r="N393" s="231"/>
      <c r="O393" s="72"/>
      <c r="P393" s="72"/>
      <c r="Q393" s="72"/>
      <c r="R393" s="72"/>
      <c r="S393" s="72"/>
      <c r="T393" s="73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T393" s="18" t="s">
        <v>193</v>
      </c>
      <c r="AU393" s="18" t="s">
        <v>176</v>
      </c>
    </row>
    <row r="394" spans="1:65" s="2" customFormat="1" ht="24.2" customHeight="1">
      <c r="A394" s="35"/>
      <c r="B394" s="36"/>
      <c r="C394" s="254" t="s">
        <v>1173</v>
      </c>
      <c r="D394" s="254" t="s">
        <v>539</v>
      </c>
      <c r="E394" s="255" t="s">
        <v>3449</v>
      </c>
      <c r="F394" s="256" t="s">
        <v>3450</v>
      </c>
      <c r="G394" s="257" t="s">
        <v>1527</v>
      </c>
      <c r="H394" s="258">
        <v>6</v>
      </c>
      <c r="I394" s="259"/>
      <c r="J394" s="260">
        <f>ROUND(I394*H394,2)</f>
        <v>0</v>
      </c>
      <c r="K394" s="256" t="s">
        <v>1</v>
      </c>
      <c r="L394" s="261"/>
      <c r="M394" s="262" t="s">
        <v>1</v>
      </c>
      <c r="N394" s="263" t="s">
        <v>41</v>
      </c>
      <c r="O394" s="72"/>
      <c r="P394" s="201">
        <f>O394*H394</f>
        <v>0</v>
      </c>
      <c r="Q394" s="201">
        <v>0</v>
      </c>
      <c r="R394" s="201">
        <f>Q394*H394</f>
        <v>0</v>
      </c>
      <c r="S394" s="201">
        <v>0</v>
      </c>
      <c r="T394" s="202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03" t="s">
        <v>1128</v>
      </c>
      <c r="AT394" s="203" t="s">
        <v>539</v>
      </c>
      <c r="AU394" s="203" t="s">
        <v>176</v>
      </c>
      <c r="AY394" s="18" t="s">
        <v>175</v>
      </c>
      <c r="BE394" s="204">
        <f>IF(N394="základní",J394,0)</f>
        <v>0</v>
      </c>
      <c r="BF394" s="204">
        <f>IF(N394="snížená",J394,0)</f>
        <v>0</v>
      </c>
      <c r="BG394" s="204">
        <f>IF(N394="zákl. přenesená",J394,0)</f>
        <v>0</v>
      </c>
      <c r="BH394" s="204">
        <f>IF(N394="sníž. přenesená",J394,0)</f>
        <v>0</v>
      </c>
      <c r="BI394" s="204">
        <f>IF(N394="nulová",J394,0)</f>
        <v>0</v>
      </c>
      <c r="BJ394" s="18" t="s">
        <v>83</v>
      </c>
      <c r="BK394" s="204">
        <f>ROUND(I394*H394,2)</f>
        <v>0</v>
      </c>
      <c r="BL394" s="18" t="s">
        <v>1128</v>
      </c>
      <c r="BM394" s="203" t="s">
        <v>3451</v>
      </c>
    </row>
    <row r="395" spans="1:65" s="14" customFormat="1" ht="11.25">
      <c r="B395" s="216"/>
      <c r="C395" s="217"/>
      <c r="D395" s="207" t="s">
        <v>184</v>
      </c>
      <c r="E395" s="218" t="s">
        <v>1</v>
      </c>
      <c r="F395" s="219" t="s">
        <v>3452</v>
      </c>
      <c r="G395" s="217"/>
      <c r="H395" s="220">
        <v>6</v>
      </c>
      <c r="I395" s="221"/>
      <c r="J395" s="217"/>
      <c r="K395" s="217"/>
      <c r="L395" s="222"/>
      <c r="M395" s="223"/>
      <c r="N395" s="224"/>
      <c r="O395" s="224"/>
      <c r="P395" s="224"/>
      <c r="Q395" s="224"/>
      <c r="R395" s="224"/>
      <c r="S395" s="224"/>
      <c r="T395" s="225"/>
      <c r="AT395" s="226" t="s">
        <v>184</v>
      </c>
      <c r="AU395" s="226" t="s">
        <v>176</v>
      </c>
      <c r="AV395" s="14" t="s">
        <v>85</v>
      </c>
      <c r="AW395" s="14" t="s">
        <v>34</v>
      </c>
      <c r="AX395" s="14" t="s">
        <v>76</v>
      </c>
      <c r="AY395" s="226" t="s">
        <v>175</v>
      </c>
    </row>
    <row r="396" spans="1:65" s="2" customFormat="1" ht="24.2" customHeight="1">
      <c r="A396" s="35"/>
      <c r="B396" s="36"/>
      <c r="C396" s="254" t="s">
        <v>1179</v>
      </c>
      <c r="D396" s="254" t="s">
        <v>539</v>
      </c>
      <c r="E396" s="255" t="s">
        <v>3453</v>
      </c>
      <c r="F396" s="256" t="s">
        <v>3454</v>
      </c>
      <c r="G396" s="257" t="s">
        <v>1527</v>
      </c>
      <c r="H396" s="258">
        <v>6</v>
      </c>
      <c r="I396" s="259"/>
      <c r="J396" s="260">
        <f>ROUND(I396*H396,2)</f>
        <v>0</v>
      </c>
      <c r="K396" s="256" t="s">
        <v>1</v>
      </c>
      <c r="L396" s="261"/>
      <c r="M396" s="262" t="s">
        <v>1</v>
      </c>
      <c r="N396" s="263" t="s">
        <v>41</v>
      </c>
      <c r="O396" s="72"/>
      <c r="P396" s="201">
        <f>O396*H396</f>
        <v>0</v>
      </c>
      <c r="Q396" s="201">
        <v>0</v>
      </c>
      <c r="R396" s="201">
        <f>Q396*H396</f>
        <v>0</v>
      </c>
      <c r="S396" s="201">
        <v>0</v>
      </c>
      <c r="T396" s="202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03" t="s">
        <v>1128</v>
      </c>
      <c r="AT396" s="203" t="s">
        <v>539</v>
      </c>
      <c r="AU396" s="203" t="s">
        <v>176</v>
      </c>
      <c r="AY396" s="18" t="s">
        <v>175</v>
      </c>
      <c r="BE396" s="204">
        <f>IF(N396="základní",J396,0)</f>
        <v>0</v>
      </c>
      <c r="BF396" s="204">
        <f>IF(N396="snížená",J396,0)</f>
        <v>0</v>
      </c>
      <c r="BG396" s="204">
        <f>IF(N396="zákl. přenesená",J396,0)</f>
        <v>0</v>
      </c>
      <c r="BH396" s="204">
        <f>IF(N396="sníž. přenesená",J396,0)</f>
        <v>0</v>
      </c>
      <c r="BI396" s="204">
        <f>IF(N396="nulová",J396,0)</f>
        <v>0</v>
      </c>
      <c r="BJ396" s="18" t="s">
        <v>83</v>
      </c>
      <c r="BK396" s="204">
        <f>ROUND(I396*H396,2)</f>
        <v>0</v>
      </c>
      <c r="BL396" s="18" t="s">
        <v>1128</v>
      </c>
      <c r="BM396" s="203" t="s">
        <v>3455</v>
      </c>
    </row>
    <row r="397" spans="1:65" s="2" customFormat="1" ht="33" customHeight="1">
      <c r="A397" s="35"/>
      <c r="B397" s="36"/>
      <c r="C397" s="254" t="s">
        <v>1186</v>
      </c>
      <c r="D397" s="254" t="s">
        <v>539</v>
      </c>
      <c r="E397" s="255" t="s">
        <v>3380</v>
      </c>
      <c r="F397" s="256" t="s">
        <v>3381</v>
      </c>
      <c r="G397" s="257" t="s">
        <v>1527</v>
      </c>
      <c r="H397" s="258">
        <v>6</v>
      </c>
      <c r="I397" s="259"/>
      <c r="J397" s="260">
        <f>ROUND(I397*H397,2)</f>
        <v>0</v>
      </c>
      <c r="K397" s="256" t="s">
        <v>1</v>
      </c>
      <c r="L397" s="261"/>
      <c r="M397" s="262" t="s">
        <v>1</v>
      </c>
      <c r="N397" s="263" t="s">
        <v>41</v>
      </c>
      <c r="O397" s="72"/>
      <c r="P397" s="201">
        <f>O397*H397</f>
        <v>0</v>
      </c>
      <c r="Q397" s="201">
        <v>0</v>
      </c>
      <c r="R397" s="201">
        <f>Q397*H397</f>
        <v>0</v>
      </c>
      <c r="S397" s="201">
        <v>0</v>
      </c>
      <c r="T397" s="202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03" t="s">
        <v>1128</v>
      </c>
      <c r="AT397" s="203" t="s">
        <v>539</v>
      </c>
      <c r="AU397" s="203" t="s">
        <v>176</v>
      </c>
      <c r="AY397" s="18" t="s">
        <v>175</v>
      </c>
      <c r="BE397" s="204">
        <f>IF(N397="základní",J397,0)</f>
        <v>0</v>
      </c>
      <c r="BF397" s="204">
        <f>IF(N397="snížená",J397,0)</f>
        <v>0</v>
      </c>
      <c r="BG397" s="204">
        <f>IF(N397="zákl. přenesená",J397,0)</f>
        <v>0</v>
      </c>
      <c r="BH397" s="204">
        <f>IF(N397="sníž. přenesená",J397,0)</f>
        <v>0</v>
      </c>
      <c r="BI397" s="204">
        <f>IF(N397="nulová",J397,0)</f>
        <v>0</v>
      </c>
      <c r="BJ397" s="18" t="s">
        <v>83</v>
      </c>
      <c r="BK397" s="204">
        <f>ROUND(I397*H397,2)</f>
        <v>0</v>
      </c>
      <c r="BL397" s="18" t="s">
        <v>1128</v>
      </c>
      <c r="BM397" s="203" t="s">
        <v>3456</v>
      </c>
    </row>
    <row r="398" spans="1:65" s="2" customFormat="1" ht="24.2" customHeight="1">
      <c r="A398" s="35"/>
      <c r="B398" s="36"/>
      <c r="C398" s="192" t="s">
        <v>1191</v>
      </c>
      <c r="D398" s="192" t="s">
        <v>178</v>
      </c>
      <c r="E398" s="193" t="s">
        <v>3457</v>
      </c>
      <c r="F398" s="194" t="s">
        <v>3458</v>
      </c>
      <c r="G398" s="195" t="s">
        <v>181</v>
      </c>
      <c r="H398" s="196">
        <v>6</v>
      </c>
      <c r="I398" s="197"/>
      <c r="J398" s="198">
        <f>ROUND(I398*H398,2)</f>
        <v>0</v>
      </c>
      <c r="K398" s="194" t="s">
        <v>224</v>
      </c>
      <c r="L398" s="40"/>
      <c r="M398" s="199" t="s">
        <v>1</v>
      </c>
      <c r="N398" s="200" t="s">
        <v>41</v>
      </c>
      <c r="O398" s="72"/>
      <c r="P398" s="201">
        <f>O398*H398</f>
        <v>0</v>
      </c>
      <c r="Q398" s="201">
        <v>0</v>
      </c>
      <c r="R398" s="201">
        <f>Q398*H398</f>
        <v>0</v>
      </c>
      <c r="S398" s="201">
        <v>0</v>
      </c>
      <c r="T398" s="202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03" t="s">
        <v>309</v>
      </c>
      <c r="AT398" s="203" t="s">
        <v>178</v>
      </c>
      <c r="AU398" s="203" t="s">
        <v>176</v>
      </c>
      <c r="AY398" s="18" t="s">
        <v>175</v>
      </c>
      <c r="BE398" s="204">
        <f>IF(N398="základní",J398,0)</f>
        <v>0</v>
      </c>
      <c r="BF398" s="204">
        <f>IF(N398="snížená",J398,0)</f>
        <v>0</v>
      </c>
      <c r="BG398" s="204">
        <f>IF(N398="zákl. přenesená",J398,0)</f>
        <v>0</v>
      </c>
      <c r="BH398" s="204">
        <f>IF(N398="sníž. přenesená",J398,0)</f>
        <v>0</v>
      </c>
      <c r="BI398" s="204">
        <f>IF(N398="nulová",J398,0)</f>
        <v>0</v>
      </c>
      <c r="BJ398" s="18" t="s">
        <v>83</v>
      </c>
      <c r="BK398" s="204">
        <f>ROUND(I398*H398,2)</f>
        <v>0</v>
      </c>
      <c r="BL398" s="18" t="s">
        <v>309</v>
      </c>
      <c r="BM398" s="203" t="s">
        <v>3459</v>
      </c>
    </row>
    <row r="399" spans="1:65" s="2" customFormat="1" ht="11.25">
      <c r="A399" s="35"/>
      <c r="B399" s="36"/>
      <c r="C399" s="37"/>
      <c r="D399" s="227" t="s">
        <v>193</v>
      </c>
      <c r="E399" s="37"/>
      <c r="F399" s="228" t="s">
        <v>3460</v>
      </c>
      <c r="G399" s="37"/>
      <c r="H399" s="37"/>
      <c r="I399" s="229"/>
      <c r="J399" s="37"/>
      <c r="K399" s="37"/>
      <c r="L399" s="40"/>
      <c r="M399" s="230"/>
      <c r="N399" s="231"/>
      <c r="O399" s="72"/>
      <c r="P399" s="72"/>
      <c r="Q399" s="72"/>
      <c r="R399" s="72"/>
      <c r="S399" s="72"/>
      <c r="T399" s="73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T399" s="18" t="s">
        <v>193</v>
      </c>
      <c r="AU399" s="18" t="s">
        <v>176</v>
      </c>
    </row>
    <row r="400" spans="1:65" s="2" customFormat="1" ht="44.25" customHeight="1">
      <c r="A400" s="35"/>
      <c r="B400" s="36"/>
      <c r="C400" s="254" t="s">
        <v>1197</v>
      </c>
      <c r="D400" s="254" t="s">
        <v>539</v>
      </c>
      <c r="E400" s="255" t="s">
        <v>3461</v>
      </c>
      <c r="F400" s="256" t="s">
        <v>3462</v>
      </c>
      <c r="G400" s="257" t="s">
        <v>1527</v>
      </c>
      <c r="H400" s="258">
        <v>2</v>
      </c>
      <c r="I400" s="259"/>
      <c r="J400" s="260">
        <f>ROUND(I400*H400,2)</f>
        <v>0</v>
      </c>
      <c r="K400" s="256" t="s">
        <v>1</v>
      </c>
      <c r="L400" s="261"/>
      <c r="M400" s="262" t="s">
        <v>1</v>
      </c>
      <c r="N400" s="263" t="s">
        <v>41</v>
      </c>
      <c r="O400" s="72"/>
      <c r="P400" s="201">
        <f>O400*H400</f>
        <v>0</v>
      </c>
      <c r="Q400" s="201">
        <v>0</v>
      </c>
      <c r="R400" s="201">
        <f>Q400*H400</f>
        <v>0</v>
      </c>
      <c r="S400" s="201">
        <v>0</v>
      </c>
      <c r="T400" s="202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03" t="s">
        <v>1128</v>
      </c>
      <c r="AT400" s="203" t="s">
        <v>539</v>
      </c>
      <c r="AU400" s="203" t="s">
        <v>176</v>
      </c>
      <c r="AY400" s="18" t="s">
        <v>175</v>
      </c>
      <c r="BE400" s="204">
        <f>IF(N400="základní",J400,0)</f>
        <v>0</v>
      </c>
      <c r="BF400" s="204">
        <f>IF(N400="snížená",J400,0)</f>
        <v>0</v>
      </c>
      <c r="BG400" s="204">
        <f>IF(N400="zákl. přenesená",J400,0)</f>
        <v>0</v>
      </c>
      <c r="BH400" s="204">
        <f>IF(N400="sníž. přenesená",J400,0)</f>
        <v>0</v>
      </c>
      <c r="BI400" s="204">
        <f>IF(N400="nulová",J400,0)</f>
        <v>0</v>
      </c>
      <c r="BJ400" s="18" t="s">
        <v>83</v>
      </c>
      <c r="BK400" s="204">
        <f>ROUND(I400*H400,2)</f>
        <v>0</v>
      </c>
      <c r="BL400" s="18" t="s">
        <v>1128</v>
      </c>
      <c r="BM400" s="203" t="s">
        <v>3463</v>
      </c>
    </row>
    <row r="401" spans="1:65" s="2" customFormat="1" ht="33" customHeight="1">
      <c r="A401" s="35"/>
      <c r="B401" s="36"/>
      <c r="C401" s="192" t="s">
        <v>1204</v>
      </c>
      <c r="D401" s="192" t="s">
        <v>178</v>
      </c>
      <c r="E401" s="193" t="s">
        <v>3464</v>
      </c>
      <c r="F401" s="194" t="s">
        <v>3465</v>
      </c>
      <c r="G401" s="195" t="s">
        <v>181</v>
      </c>
      <c r="H401" s="196">
        <v>2</v>
      </c>
      <c r="I401" s="197"/>
      <c r="J401" s="198">
        <f>ROUND(I401*H401,2)</f>
        <v>0</v>
      </c>
      <c r="K401" s="194" t="s">
        <v>1</v>
      </c>
      <c r="L401" s="40"/>
      <c r="M401" s="199" t="s">
        <v>1</v>
      </c>
      <c r="N401" s="200" t="s">
        <v>41</v>
      </c>
      <c r="O401" s="72"/>
      <c r="P401" s="201">
        <f>O401*H401</f>
        <v>0</v>
      </c>
      <c r="Q401" s="201">
        <v>0</v>
      </c>
      <c r="R401" s="201">
        <f>Q401*H401</f>
        <v>0</v>
      </c>
      <c r="S401" s="201">
        <v>0</v>
      </c>
      <c r="T401" s="202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03" t="s">
        <v>309</v>
      </c>
      <c r="AT401" s="203" t="s">
        <v>178</v>
      </c>
      <c r="AU401" s="203" t="s">
        <v>176</v>
      </c>
      <c r="AY401" s="18" t="s">
        <v>175</v>
      </c>
      <c r="BE401" s="204">
        <f>IF(N401="základní",J401,0)</f>
        <v>0</v>
      </c>
      <c r="BF401" s="204">
        <f>IF(N401="snížená",J401,0)</f>
        <v>0</v>
      </c>
      <c r="BG401" s="204">
        <f>IF(N401="zákl. přenesená",J401,0)</f>
        <v>0</v>
      </c>
      <c r="BH401" s="204">
        <f>IF(N401="sníž. přenesená",J401,0)</f>
        <v>0</v>
      </c>
      <c r="BI401" s="204">
        <f>IF(N401="nulová",J401,0)</f>
        <v>0</v>
      </c>
      <c r="BJ401" s="18" t="s">
        <v>83</v>
      </c>
      <c r="BK401" s="204">
        <f>ROUND(I401*H401,2)</f>
        <v>0</v>
      </c>
      <c r="BL401" s="18" t="s">
        <v>309</v>
      </c>
      <c r="BM401" s="203" t="s">
        <v>3466</v>
      </c>
    </row>
    <row r="402" spans="1:65" s="2" customFormat="1" ht="24.2" customHeight="1">
      <c r="A402" s="35"/>
      <c r="B402" s="36"/>
      <c r="C402" s="254" t="s">
        <v>1209</v>
      </c>
      <c r="D402" s="254" t="s">
        <v>539</v>
      </c>
      <c r="E402" s="255" t="s">
        <v>3467</v>
      </c>
      <c r="F402" s="256" t="s">
        <v>3468</v>
      </c>
      <c r="G402" s="257" t="s">
        <v>1527</v>
      </c>
      <c r="H402" s="258">
        <v>16</v>
      </c>
      <c r="I402" s="259"/>
      <c r="J402" s="260">
        <f>ROUND(I402*H402,2)</f>
        <v>0</v>
      </c>
      <c r="K402" s="256" t="s">
        <v>1</v>
      </c>
      <c r="L402" s="261"/>
      <c r="M402" s="262" t="s">
        <v>1</v>
      </c>
      <c r="N402" s="263" t="s">
        <v>41</v>
      </c>
      <c r="O402" s="72"/>
      <c r="P402" s="201">
        <f>O402*H402</f>
        <v>0</v>
      </c>
      <c r="Q402" s="201">
        <v>0</v>
      </c>
      <c r="R402" s="201">
        <f>Q402*H402</f>
        <v>0</v>
      </c>
      <c r="S402" s="201">
        <v>0</v>
      </c>
      <c r="T402" s="202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03" t="s">
        <v>1128</v>
      </c>
      <c r="AT402" s="203" t="s">
        <v>539</v>
      </c>
      <c r="AU402" s="203" t="s">
        <v>176</v>
      </c>
      <c r="AY402" s="18" t="s">
        <v>175</v>
      </c>
      <c r="BE402" s="204">
        <f>IF(N402="základní",J402,0)</f>
        <v>0</v>
      </c>
      <c r="BF402" s="204">
        <f>IF(N402="snížená",J402,0)</f>
        <v>0</v>
      </c>
      <c r="BG402" s="204">
        <f>IF(N402="zákl. přenesená",J402,0)</f>
        <v>0</v>
      </c>
      <c r="BH402" s="204">
        <f>IF(N402="sníž. přenesená",J402,0)</f>
        <v>0</v>
      </c>
      <c r="BI402" s="204">
        <f>IF(N402="nulová",J402,0)</f>
        <v>0</v>
      </c>
      <c r="BJ402" s="18" t="s">
        <v>83</v>
      </c>
      <c r="BK402" s="204">
        <f>ROUND(I402*H402,2)</f>
        <v>0</v>
      </c>
      <c r="BL402" s="18" t="s">
        <v>1128</v>
      </c>
      <c r="BM402" s="203" t="s">
        <v>3469</v>
      </c>
    </row>
    <row r="403" spans="1:65" s="14" customFormat="1" ht="11.25">
      <c r="B403" s="216"/>
      <c r="C403" s="217"/>
      <c r="D403" s="207" t="s">
        <v>184</v>
      </c>
      <c r="E403" s="218" t="s">
        <v>1</v>
      </c>
      <c r="F403" s="219" t="s">
        <v>309</v>
      </c>
      <c r="G403" s="217"/>
      <c r="H403" s="220">
        <v>16</v>
      </c>
      <c r="I403" s="221"/>
      <c r="J403" s="217"/>
      <c r="K403" s="217"/>
      <c r="L403" s="222"/>
      <c r="M403" s="223"/>
      <c r="N403" s="224"/>
      <c r="O403" s="224"/>
      <c r="P403" s="224"/>
      <c r="Q403" s="224"/>
      <c r="R403" s="224"/>
      <c r="S403" s="224"/>
      <c r="T403" s="225"/>
      <c r="AT403" s="226" t="s">
        <v>184</v>
      </c>
      <c r="AU403" s="226" t="s">
        <v>176</v>
      </c>
      <c r="AV403" s="14" t="s">
        <v>85</v>
      </c>
      <c r="AW403" s="14" t="s">
        <v>34</v>
      </c>
      <c r="AX403" s="14" t="s">
        <v>83</v>
      </c>
      <c r="AY403" s="226" t="s">
        <v>175</v>
      </c>
    </row>
    <row r="404" spans="1:65" s="2" customFormat="1" ht="24.2" customHeight="1">
      <c r="A404" s="35"/>
      <c r="B404" s="36"/>
      <c r="C404" s="254" t="s">
        <v>1214</v>
      </c>
      <c r="D404" s="254" t="s">
        <v>539</v>
      </c>
      <c r="E404" s="255" t="s">
        <v>3470</v>
      </c>
      <c r="F404" s="256" t="s">
        <v>3471</v>
      </c>
      <c r="G404" s="257" t="s">
        <v>1527</v>
      </c>
      <c r="H404" s="258">
        <v>54</v>
      </c>
      <c r="I404" s="259"/>
      <c r="J404" s="260">
        <f>ROUND(I404*H404,2)</f>
        <v>0</v>
      </c>
      <c r="K404" s="256" t="s">
        <v>1</v>
      </c>
      <c r="L404" s="261"/>
      <c r="M404" s="262" t="s">
        <v>1</v>
      </c>
      <c r="N404" s="263" t="s">
        <v>41</v>
      </c>
      <c r="O404" s="72"/>
      <c r="P404" s="201">
        <f>O404*H404</f>
        <v>0</v>
      </c>
      <c r="Q404" s="201">
        <v>0</v>
      </c>
      <c r="R404" s="201">
        <f>Q404*H404</f>
        <v>0</v>
      </c>
      <c r="S404" s="201">
        <v>0</v>
      </c>
      <c r="T404" s="202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03" t="s">
        <v>1128</v>
      </c>
      <c r="AT404" s="203" t="s">
        <v>539</v>
      </c>
      <c r="AU404" s="203" t="s">
        <v>176</v>
      </c>
      <c r="AY404" s="18" t="s">
        <v>175</v>
      </c>
      <c r="BE404" s="204">
        <f>IF(N404="základní",J404,0)</f>
        <v>0</v>
      </c>
      <c r="BF404" s="204">
        <f>IF(N404="snížená",J404,0)</f>
        <v>0</v>
      </c>
      <c r="BG404" s="204">
        <f>IF(N404="zákl. přenesená",J404,0)</f>
        <v>0</v>
      </c>
      <c r="BH404" s="204">
        <f>IF(N404="sníž. přenesená",J404,0)</f>
        <v>0</v>
      </c>
      <c r="BI404" s="204">
        <f>IF(N404="nulová",J404,0)</f>
        <v>0</v>
      </c>
      <c r="BJ404" s="18" t="s">
        <v>83</v>
      </c>
      <c r="BK404" s="204">
        <f>ROUND(I404*H404,2)</f>
        <v>0</v>
      </c>
      <c r="BL404" s="18" t="s">
        <v>1128</v>
      </c>
      <c r="BM404" s="203" t="s">
        <v>3472</v>
      </c>
    </row>
    <row r="405" spans="1:65" s="14" customFormat="1" ht="11.25">
      <c r="B405" s="216"/>
      <c r="C405" s="217"/>
      <c r="D405" s="207" t="s">
        <v>184</v>
      </c>
      <c r="E405" s="218" t="s">
        <v>1</v>
      </c>
      <c r="F405" s="219" t="s">
        <v>693</v>
      </c>
      <c r="G405" s="217"/>
      <c r="H405" s="220">
        <v>54</v>
      </c>
      <c r="I405" s="221"/>
      <c r="J405" s="217"/>
      <c r="K405" s="217"/>
      <c r="L405" s="222"/>
      <c r="M405" s="223"/>
      <c r="N405" s="224"/>
      <c r="O405" s="224"/>
      <c r="P405" s="224"/>
      <c r="Q405" s="224"/>
      <c r="R405" s="224"/>
      <c r="S405" s="224"/>
      <c r="T405" s="225"/>
      <c r="AT405" s="226" t="s">
        <v>184</v>
      </c>
      <c r="AU405" s="226" t="s">
        <v>176</v>
      </c>
      <c r="AV405" s="14" t="s">
        <v>85</v>
      </c>
      <c r="AW405" s="14" t="s">
        <v>34</v>
      </c>
      <c r="AX405" s="14" t="s">
        <v>83</v>
      </c>
      <c r="AY405" s="226" t="s">
        <v>175</v>
      </c>
    </row>
    <row r="406" spans="1:65" s="2" customFormat="1" ht="24.2" customHeight="1">
      <c r="A406" s="35"/>
      <c r="B406" s="36"/>
      <c r="C406" s="254" t="s">
        <v>1219</v>
      </c>
      <c r="D406" s="254" t="s">
        <v>539</v>
      </c>
      <c r="E406" s="255" t="s">
        <v>3473</v>
      </c>
      <c r="F406" s="256" t="s">
        <v>3474</v>
      </c>
      <c r="G406" s="257" t="s">
        <v>1527</v>
      </c>
      <c r="H406" s="258">
        <v>23</v>
      </c>
      <c r="I406" s="259"/>
      <c r="J406" s="260">
        <f>ROUND(I406*H406,2)</f>
        <v>0</v>
      </c>
      <c r="K406" s="256" t="s">
        <v>1</v>
      </c>
      <c r="L406" s="261"/>
      <c r="M406" s="262" t="s">
        <v>1</v>
      </c>
      <c r="N406" s="263" t="s">
        <v>41</v>
      </c>
      <c r="O406" s="72"/>
      <c r="P406" s="201">
        <f>O406*H406</f>
        <v>0</v>
      </c>
      <c r="Q406" s="201">
        <v>0</v>
      </c>
      <c r="R406" s="201">
        <f>Q406*H406</f>
        <v>0</v>
      </c>
      <c r="S406" s="201">
        <v>0</v>
      </c>
      <c r="T406" s="202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03" t="s">
        <v>1128</v>
      </c>
      <c r="AT406" s="203" t="s">
        <v>539</v>
      </c>
      <c r="AU406" s="203" t="s">
        <v>176</v>
      </c>
      <c r="AY406" s="18" t="s">
        <v>175</v>
      </c>
      <c r="BE406" s="204">
        <f>IF(N406="základní",J406,0)</f>
        <v>0</v>
      </c>
      <c r="BF406" s="204">
        <f>IF(N406="snížená",J406,0)</f>
        <v>0</v>
      </c>
      <c r="BG406" s="204">
        <f>IF(N406="zákl. přenesená",J406,0)</f>
        <v>0</v>
      </c>
      <c r="BH406" s="204">
        <f>IF(N406="sníž. přenesená",J406,0)</f>
        <v>0</v>
      </c>
      <c r="BI406" s="204">
        <f>IF(N406="nulová",J406,0)</f>
        <v>0</v>
      </c>
      <c r="BJ406" s="18" t="s">
        <v>83</v>
      </c>
      <c r="BK406" s="204">
        <f>ROUND(I406*H406,2)</f>
        <v>0</v>
      </c>
      <c r="BL406" s="18" t="s">
        <v>1128</v>
      </c>
      <c r="BM406" s="203" t="s">
        <v>3475</v>
      </c>
    </row>
    <row r="407" spans="1:65" s="14" customFormat="1" ht="11.25">
      <c r="B407" s="216"/>
      <c r="C407" s="217"/>
      <c r="D407" s="207" t="s">
        <v>184</v>
      </c>
      <c r="E407" s="218" t="s">
        <v>1</v>
      </c>
      <c r="F407" s="219" t="s">
        <v>370</v>
      </c>
      <c r="G407" s="217"/>
      <c r="H407" s="220">
        <v>23</v>
      </c>
      <c r="I407" s="221"/>
      <c r="J407" s="217"/>
      <c r="K407" s="217"/>
      <c r="L407" s="222"/>
      <c r="M407" s="223"/>
      <c r="N407" s="224"/>
      <c r="O407" s="224"/>
      <c r="P407" s="224"/>
      <c r="Q407" s="224"/>
      <c r="R407" s="224"/>
      <c r="S407" s="224"/>
      <c r="T407" s="225"/>
      <c r="AT407" s="226" t="s">
        <v>184</v>
      </c>
      <c r="AU407" s="226" t="s">
        <v>176</v>
      </c>
      <c r="AV407" s="14" t="s">
        <v>85</v>
      </c>
      <c r="AW407" s="14" t="s">
        <v>34</v>
      </c>
      <c r="AX407" s="14" t="s">
        <v>83</v>
      </c>
      <c r="AY407" s="226" t="s">
        <v>175</v>
      </c>
    </row>
    <row r="408" spans="1:65" s="2" customFormat="1" ht="24.2" customHeight="1">
      <c r="A408" s="35"/>
      <c r="B408" s="36"/>
      <c r="C408" s="254" t="s">
        <v>1225</v>
      </c>
      <c r="D408" s="254" t="s">
        <v>539</v>
      </c>
      <c r="E408" s="255" t="s">
        <v>3476</v>
      </c>
      <c r="F408" s="256" t="s">
        <v>3477</v>
      </c>
      <c r="G408" s="257" t="s">
        <v>1527</v>
      </c>
      <c r="H408" s="258">
        <v>1</v>
      </c>
      <c r="I408" s="259"/>
      <c r="J408" s="260">
        <f>ROUND(I408*H408,2)</f>
        <v>0</v>
      </c>
      <c r="K408" s="256" t="s">
        <v>1</v>
      </c>
      <c r="L408" s="261"/>
      <c r="M408" s="262" t="s">
        <v>1</v>
      </c>
      <c r="N408" s="263" t="s">
        <v>41</v>
      </c>
      <c r="O408" s="72"/>
      <c r="P408" s="201">
        <f>O408*H408</f>
        <v>0</v>
      </c>
      <c r="Q408" s="201">
        <v>0</v>
      </c>
      <c r="R408" s="201">
        <f>Q408*H408</f>
        <v>0</v>
      </c>
      <c r="S408" s="201">
        <v>0</v>
      </c>
      <c r="T408" s="202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03" t="s">
        <v>1128</v>
      </c>
      <c r="AT408" s="203" t="s">
        <v>539</v>
      </c>
      <c r="AU408" s="203" t="s">
        <v>176</v>
      </c>
      <c r="AY408" s="18" t="s">
        <v>175</v>
      </c>
      <c r="BE408" s="204">
        <f>IF(N408="základní",J408,0)</f>
        <v>0</v>
      </c>
      <c r="BF408" s="204">
        <f>IF(N408="snížená",J408,0)</f>
        <v>0</v>
      </c>
      <c r="BG408" s="204">
        <f>IF(N408="zákl. přenesená",J408,0)</f>
        <v>0</v>
      </c>
      <c r="BH408" s="204">
        <f>IF(N408="sníž. přenesená",J408,0)</f>
        <v>0</v>
      </c>
      <c r="BI408" s="204">
        <f>IF(N408="nulová",J408,0)</f>
        <v>0</v>
      </c>
      <c r="BJ408" s="18" t="s">
        <v>83</v>
      </c>
      <c r="BK408" s="204">
        <f>ROUND(I408*H408,2)</f>
        <v>0</v>
      </c>
      <c r="BL408" s="18" t="s">
        <v>1128</v>
      </c>
      <c r="BM408" s="203" t="s">
        <v>3478</v>
      </c>
    </row>
    <row r="409" spans="1:65" s="14" customFormat="1" ht="11.25">
      <c r="B409" s="216"/>
      <c r="C409" s="217"/>
      <c r="D409" s="207" t="s">
        <v>184</v>
      </c>
      <c r="E409" s="218" t="s">
        <v>1</v>
      </c>
      <c r="F409" s="219" t="s">
        <v>3479</v>
      </c>
      <c r="G409" s="217"/>
      <c r="H409" s="220">
        <v>1</v>
      </c>
      <c r="I409" s="221"/>
      <c r="J409" s="217"/>
      <c r="K409" s="217"/>
      <c r="L409" s="222"/>
      <c r="M409" s="223"/>
      <c r="N409" s="224"/>
      <c r="O409" s="224"/>
      <c r="P409" s="224"/>
      <c r="Q409" s="224"/>
      <c r="R409" s="224"/>
      <c r="S409" s="224"/>
      <c r="T409" s="225"/>
      <c r="AT409" s="226" t="s">
        <v>184</v>
      </c>
      <c r="AU409" s="226" t="s">
        <v>176</v>
      </c>
      <c r="AV409" s="14" t="s">
        <v>85</v>
      </c>
      <c r="AW409" s="14" t="s">
        <v>34</v>
      </c>
      <c r="AX409" s="14" t="s">
        <v>83</v>
      </c>
      <c r="AY409" s="226" t="s">
        <v>175</v>
      </c>
    </row>
    <row r="410" spans="1:65" s="2" customFormat="1" ht="24.2" customHeight="1">
      <c r="A410" s="35"/>
      <c r="B410" s="36"/>
      <c r="C410" s="254" t="s">
        <v>1232</v>
      </c>
      <c r="D410" s="254" t="s">
        <v>539</v>
      </c>
      <c r="E410" s="255" t="s">
        <v>3480</v>
      </c>
      <c r="F410" s="256" t="s">
        <v>3481</v>
      </c>
      <c r="G410" s="257" t="s">
        <v>1527</v>
      </c>
      <c r="H410" s="258">
        <v>3</v>
      </c>
      <c r="I410" s="259"/>
      <c r="J410" s="260">
        <f>ROUND(I410*H410,2)</f>
        <v>0</v>
      </c>
      <c r="K410" s="256" t="s">
        <v>1</v>
      </c>
      <c r="L410" s="261"/>
      <c r="M410" s="262" t="s">
        <v>1</v>
      </c>
      <c r="N410" s="263" t="s">
        <v>41</v>
      </c>
      <c r="O410" s="72"/>
      <c r="P410" s="201">
        <f>O410*H410</f>
        <v>0</v>
      </c>
      <c r="Q410" s="201">
        <v>0</v>
      </c>
      <c r="R410" s="201">
        <f>Q410*H410</f>
        <v>0</v>
      </c>
      <c r="S410" s="201">
        <v>0</v>
      </c>
      <c r="T410" s="202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03" t="s">
        <v>1128</v>
      </c>
      <c r="AT410" s="203" t="s">
        <v>539</v>
      </c>
      <c r="AU410" s="203" t="s">
        <v>176</v>
      </c>
      <c r="AY410" s="18" t="s">
        <v>175</v>
      </c>
      <c r="BE410" s="204">
        <f>IF(N410="základní",J410,0)</f>
        <v>0</v>
      </c>
      <c r="BF410" s="204">
        <f>IF(N410="snížená",J410,0)</f>
        <v>0</v>
      </c>
      <c r="BG410" s="204">
        <f>IF(N410="zákl. přenesená",J410,0)</f>
        <v>0</v>
      </c>
      <c r="BH410" s="204">
        <f>IF(N410="sníž. přenesená",J410,0)</f>
        <v>0</v>
      </c>
      <c r="BI410" s="204">
        <f>IF(N410="nulová",J410,0)</f>
        <v>0</v>
      </c>
      <c r="BJ410" s="18" t="s">
        <v>83</v>
      </c>
      <c r="BK410" s="204">
        <f>ROUND(I410*H410,2)</f>
        <v>0</v>
      </c>
      <c r="BL410" s="18" t="s">
        <v>1128</v>
      </c>
      <c r="BM410" s="203" t="s">
        <v>3482</v>
      </c>
    </row>
    <row r="411" spans="1:65" s="14" customFormat="1" ht="11.25">
      <c r="B411" s="216"/>
      <c r="C411" s="217"/>
      <c r="D411" s="207" t="s">
        <v>184</v>
      </c>
      <c r="E411" s="218" t="s">
        <v>1</v>
      </c>
      <c r="F411" s="219" t="s">
        <v>176</v>
      </c>
      <c r="G411" s="217"/>
      <c r="H411" s="220">
        <v>3</v>
      </c>
      <c r="I411" s="221"/>
      <c r="J411" s="217"/>
      <c r="K411" s="217"/>
      <c r="L411" s="222"/>
      <c r="M411" s="223"/>
      <c r="N411" s="224"/>
      <c r="O411" s="224"/>
      <c r="P411" s="224"/>
      <c r="Q411" s="224"/>
      <c r="R411" s="224"/>
      <c r="S411" s="224"/>
      <c r="T411" s="225"/>
      <c r="AT411" s="226" t="s">
        <v>184</v>
      </c>
      <c r="AU411" s="226" t="s">
        <v>176</v>
      </c>
      <c r="AV411" s="14" t="s">
        <v>85</v>
      </c>
      <c r="AW411" s="14" t="s">
        <v>34</v>
      </c>
      <c r="AX411" s="14" t="s">
        <v>83</v>
      </c>
      <c r="AY411" s="226" t="s">
        <v>175</v>
      </c>
    </row>
    <row r="412" spans="1:65" s="2" customFormat="1" ht="33" customHeight="1">
      <c r="A412" s="35"/>
      <c r="B412" s="36"/>
      <c r="C412" s="254" t="s">
        <v>1239</v>
      </c>
      <c r="D412" s="254" t="s">
        <v>539</v>
      </c>
      <c r="E412" s="255" t="s">
        <v>3380</v>
      </c>
      <c r="F412" s="256" t="s">
        <v>3381</v>
      </c>
      <c r="G412" s="257" t="s">
        <v>1527</v>
      </c>
      <c r="H412" s="258">
        <v>97</v>
      </c>
      <c r="I412" s="259"/>
      <c r="J412" s="260">
        <f>ROUND(I412*H412,2)</f>
        <v>0</v>
      </c>
      <c r="K412" s="256" t="s">
        <v>1</v>
      </c>
      <c r="L412" s="261"/>
      <c r="M412" s="262" t="s">
        <v>1</v>
      </c>
      <c r="N412" s="263" t="s">
        <v>41</v>
      </c>
      <c r="O412" s="72"/>
      <c r="P412" s="201">
        <f>O412*H412</f>
        <v>0</v>
      </c>
      <c r="Q412" s="201">
        <v>0</v>
      </c>
      <c r="R412" s="201">
        <f>Q412*H412</f>
        <v>0</v>
      </c>
      <c r="S412" s="201">
        <v>0</v>
      </c>
      <c r="T412" s="202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03" t="s">
        <v>1128</v>
      </c>
      <c r="AT412" s="203" t="s">
        <v>539</v>
      </c>
      <c r="AU412" s="203" t="s">
        <v>176</v>
      </c>
      <c r="AY412" s="18" t="s">
        <v>175</v>
      </c>
      <c r="BE412" s="204">
        <f>IF(N412="základní",J412,0)</f>
        <v>0</v>
      </c>
      <c r="BF412" s="204">
        <f>IF(N412="snížená",J412,0)</f>
        <v>0</v>
      </c>
      <c r="BG412" s="204">
        <f>IF(N412="zákl. přenesená",J412,0)</f>
        <v>0</v>
      </c>
      <c r="BH412" s="204">
        <f>IF(N412="sníž. přenesená",J412,0)</f>
        <v>0</v>
      </c>
      <c r="BI412" s="204">
        <f>IF(N412="nulová",J412,0)</f>
        <v>0</v>
      </c>
      <c r="BJ412" s="18" t="s">
        <v>83</v>
      </c>
      <c r="BK412" s="204">
        <f>ROUND(I412*H412,2)</f>
        <v>0</v>
      </c>
      <c r="BL412" s="18" t="s">
        <v>1128</v>
      </c>
      <c r="BM412" s="203" t="s">
        <v>3483</v>
      </c>
    </row>
    <row r="413" spans="1:65" s="14" customFormat="1" ht="11.25">
      <c r="B413" s="216"/>
      <c r="C413" s="217"/>
      <c r="D413" s="207" t="s">
        <v>184</v>
      </c>
      <c r="E413" s="218" t="s">
        <v>1</v>
      </c>
      <c r="F413" s="219" t="s">
        <v>934</v>
      </c>
      <c r="G413" s="217"/>
      <c r="H413" s="220">
        <v>97</v>
      </c>
      <c r="I413" s="221"/>
      <c r="J413" s="217"/>
      <c r="K413" s="217"/>
      <c r="L413" s="222"/>
      <c r="M413" s="223"/>
      <c r="N413" s="224"/>
      <c r="O413" s="224"/>
      <c r="P413" s="224"/>
      <c r="Q413" s="224"/>
      <c r="R413" s="224"/>
      <c r="S413" s="224"/>
      <c r="T413" s="225"/>
      <c r="AT413" s="226" t="s">
        <v>184</v>
      </c>
      <c r="AU413" s="226" t="s">
        <v>176</v>
      </c>
      <c r="AV413" s="14" t="s">
        <v>85</v>
      </c>
      <c r="AW413" s="14" t="s">
        <v>34</v>
      </c>
      <c r="AX413" s="14" t="s">
        <v>83</v>
      </c>
      <c r="AY413" s="226" t="s">
        <v>175</v>
      </c>
    </row>
    <row r="414" spans="1:65" s="2" customFormat="1" ht="24.2" customHeight="1">
      <c r="A414" s="35"/>
      <c r="B414" s="36"/>
      <c r="C414" s="192" t="s">
        <v>1245</v>
      </c>
      <c r="D414" s="192" t="s">
        <v>178</v>
      </c>
      <c r="E414" s="193" t="s">
        <v>3484</v>
      </c>
      <c r="F414" s="194" t="s">
        <v>3485</v>
      </c>
      <c r="G414" s="195" t="s">
        <v>181</v>
      </c>
      <c r="H414" s="196">
        <v>97</v>
      </c>
      <c r="I414" s="197"/>
      <c r="J414" s="198">
        <f>ROUND(I414*H414,2)</f>
        <v>0</v>
      </c>
      <c r="K414" s="194" t="s">
        <v>224</v>
      </c>
      <c r="L414" s="40"/>
      <c r="M414" s="199" t="s">
        <v>1</v>
      </c>
      <c r="N414" s="200" t="s">
        <v>41</v>
      </c>
      <c r="O414" s="72"/>
      <c r="P414" s="201">
        <f>O414*H414</f>
        <v>0</v>
      </c>
      <c r="Q414" s="201">
        <v>0</v>
      </c>
      <c r="R414" s="201">
        <f>Q414*H414</f>
        <v>0</v>
      </c>
      <c r="S414" s="201">
        <v>0</v>
      </c>
      <c r="T414" s="202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03" t="s">
        <v>309</v>
      </c>
      <c r="AT414" s="203" t="s">
        <v>178</v>
      </c>
      <c r="AU414" s="203" t="s">
        <v>176</v>
      </c>
      <c r="AY414" s="18" t="s">
        <v>175</v>
      </c>
      <c r="BE414" s="204">
        <f>IF(N414="základní",J414,0)</f>
        <v>0</v>
      </c>
      <c r="BF414" s="204">
        <f>IF(N414="snížená",J414,0)</f>
        <v>0</v>
      </c>
      <c r="BG414" s="204">
        <f>IF(N414="zákl. přenesená",J414,0)</f>
        <v>0</v>
      </c>
      <c r="BH414" s="204">
        <f>IF(N414="sníž. přenesená",J414,0)</f>
        <v>0</v>
      </c>
      <c r="BI414" s="204">
        <f>IF(N414="nulová",J414,0)</f>
        <v>0</v>
      </c>
      <c r="BJ414" s="18" t="s">
        <v>83</v>
      </c>
      <c r="BK414" s="204">
        <f>ROUND(I414*H414,2)</f>
        <v>0</v>
      </c>
      <c r="BL414" s="18" t="s">
        <v>309</v>
      </c>
      <c r="BM414" s="203" t="s">
        <v>3486</v>
      </c>
    </row>
    <row r="415" spans="1:65" s="2" customFormat="1" ht="11.25">
      <c r="A415" s="35"/>
      <c r="B415" s="36"/>
      <c r="C415" s="37"/>
      <c r="D415" s="227" t="s">
        <v>193</v>
      </c>
      <c r="E415" s="37"/>
      <c r="F415" s="228" t="s">
        <v>3487</v>
      </c>
      <c r="G415" s="37"/>
      <c r="H415" s="37"/>
      <c r="I415" s="229"/>
      <c r="J415" s="37"/>
      <c r="K415" s="37"/>
      <c r="L415" s="40"/>
      <c r="M415" s="230"/>
      <c r="N415" s="231"/>
      <c r="O415" s="72"/>
      <c r="P415" s="72"/>
      <c r="Q415" s="72"/>
      <c r="R415" s="72"/>
      <c r="S415" s="72"/>
      <c r="T415" s="73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T415" s="18" t="s">
        <v>193</v>
      </c>
      <c r="AU415" s="18" t="s">
        <v>176</v>
      </c>
    </row>
    <row r="416" spans="1:65" s="2" customFormat="1" ht="24.2" customHeight="1">
      <c r="A416" s="35"/>
      <c r="B416" s="36"/>
      <c r="C416" s="254" t="s">
        <v>1250</v>
      </c>
      <c r="D416" s="254" t="s">
        <v>539</v>
      </c>
      <c r="E416" s="255" t="s">
        <v>3488</v>
      </c>
      <c r="F416" s="256" t="s">
        <v>3489</v>
      </c>
      <c r="G416" s="257" t="s">
        <v>1527</v>
      </c>
      <c r="H416" s="258">
        <v>6</v>
      </c>
      <c r="I416" s="259"/>
      <c r="J416" s="260">
        <f>ROUND(I416*H416,2)</f>
        <v>0</v>
      </c>
      <c r="K416" s="256" t="s">
        <v>1</v>
      </c>
      <c r="L416" s="261"/>
      <c r="M416" s="262" t="s">
        <v>1</v>
      </c>
      <c r="N416" s="263" t="s">
        <v>41</v>
      </c>
      <c r="O416" s="72"/>
      <c r="P416" s="201">
        <f>O416*H416</f>
        <v>0</v>
      </c>
      <c r="Q416" s="201">
        <v>0</v>
      </c>
      <c r="R416" s="201">
        <f>Q416*H416</f>
        <v>0</v>
      </c>
      <c r="S416" s="201">
        <v>0</v>
      </c>
      <c r="T416" s="202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03" t="s">
        <v>1128</v>
      </c>
      <c r="AT416" s="203" t="s">
        <v>539</v>
      </c>
      <c r="AU416" s="203" t="s">
        <v>176</v>
      </c>
      <c r="AY416" s="18" t="s">
        <v>175</v>
      </c>
      <c r="BE416" s="204">
        <f>IF(N416="základní",J416,0)</f>
        <v>0</v>
      </c>
      <c r="BF416" s="204">
        <f>IF(N416="snížená",J416,0)</f>
        <v>0</v>
      </c>
      <c r="BG416" s="204">
        <f>IF(N416="zákl. přenesená",J416,0)</f>
        <v>0</v>
      </c>
      <c r="BH416" s="204">
        <f>IF(N416="sníž. přenesená",J416,0)</f>
        <v>0</v>
      </c>
      <c r="BI416" s="204">
        <f>IF(N416="nulová",J416,0)</f>
        <v>0</v>
      </c>
      <c r="BJ416" s="18" t="s">
        <v>83</v>
      </c>
      <c r="BK416" s="204">
        <f>ROUND(I416*H416,2)</f>
        <v>0</v>
      </c>
      <c r="BL416" s="18" t="s">
        <v>1128</v>
      </c>
      <c r="BM416" s="203" t="s">
        <v>3490</v>
      </c>
    </row>
    <row r="417" spans="1:65" s="14" customFormat="1" ht="11.25">
      <c r="B417" s="216"/>
      <c r="C417" s="217"/>
      <c r="D417" s="207" t="s">
        <v>184</v>
      </c>
      <c r="E417" s="218" t="s">
        <v>1</v>
      </c>
      <c r="F417" s="219" t="s">
        <v>221</v>
      </c>
      <c r="G417" s="217"/>
      <c r="H417" s="220">
        <v>6</v>
      </c>
      <c r="I417" s="221"/>
      <c r="J417" s="217"/>
      <c r="K417" s="217"/>
      <c r="L417" s="222"/>
      <c r="M417" s="223"/>
      <c r="N417" s="224"/>
      <c r="O417" s="224"/>
      <c r="P417" s="224"/>
      <c r="Q417" s="224"/>
      <c r="R417" s="224"/>
      <c r="S417" s="224"/>
      <c r="T417" s="225"/>
      <c r="AT417" s="226" t="s">
        <v>184</v>
      </c>
      <c r="AU417" s="226" t="s">
        <v>176</v>
      </c>
      <c r="AV417" s="14" t="s">
        <v>85</v>
      </c>
      <c r="AW417" s="14" t="s">
        <v>34</v>
      </c>
      <c r="AX417" s="14" t="s">
        <v>83</v>
      </c>
      <c r="AY417" s="226" t="s">
        <v>175</v>
      </c>
    </row>
    <row r="418" spans="1:65" s="2" customFormat="1" ht="24.2" customHeight="1">
      <c r="A418" s="35"/>
      <c r="B418" s="36"/>
      <c r="C418" s="254" t="s">
        <v>1257</v>
      </c>
      <c r="D418" s="254" t="s">
        <v>539</v>
      </c>
      <c r="E418" s="255" t="s">
        <v>3491</v>
      </c>
      <c r="F418" s="256" t="s">
        <v>3492</v>
      </c>
      <c r="G418" s="257" t="s">
        <v>1527</v>
      </c>
      <c r="H418" s="258">
        <v>6</v>
      </c>
      <c r="I418" s="259"/>
      <c r="J418" s="260">
        <f>ROUND(I418*H418,2)</f>
        <v>0</v>
      </c>
      <c r="K418" s="256" t="s">
        <v>1</v>
      </c>
      <c r="L418" s="261"/>
      <c r="M418" s="262" t="s">
        <v>1</v>
      </c>
      <c r="N418" s="263" t="s">
        <v>41</v>
      </c>
      <c r="O418" s="72"/>
      <c r="P418" s="201">
        <f>O418*H418</f>
        <v>0</v>
      </c>
      <c r="Q418" s="201">
        <v>0</v>
      </c>
      <c r="R418" s="201">
        <f>Q418*H418</f>
        <v>0</v>
      </c>
      <c r="S418" s="201">
        <v>0</v>
      </c>
      <c r="T418" s="202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03" t="s">
        <v>1128</v>
      </c>
      <c r="AT418" s="203" t="s">
        <v>539</v>
      </c>
      <c r="AU418" s="203" t="s">
        <v>176</v>
      </c>
      <c r="AY418" s="18" t="s">
        <v>175</v>
      </c>
      <c r="BE418" s="204">
        <f>IF(N418="základní",J418,0)</f>
        <v>0</v>
      </c>
      <c r="BF418" s="204">
        <f>IF(N418="snížená",J418,0)</f>
        <v>0</v>
      </c>
      <c r="BG418" s="204">
        <f>IF(N418="zákl. přenesená",J418,0)</f>
        <v>0</v>
      </c>
      <c r="BH418" s="204">
        <f>IF(N418="sníž. přenesená",J418,0)</f>
        <v>0</v>
      </c>
      <c r="BI418" s="204">
        <f>IF(N418="nulová",J418,0)</f>
        <v>0</v>
      </c>
      <c r="BJ418" s="18" t="s">
        <v>83</v>
      </c>
      <c r="BK418" s="204">
        <f>ROUND(I418*H418,2)</f>
        <v>0</v>
      </c>
      <c r="BL418" s="18" t="s">
        <v>1128</v>
      </c>
      <c r="BM418" s="203" t="s">
        <v>3493</v>
      </c>
    </row>
    <row r="419" spans="1:65" s="14" customFormat="1" ht="11.25">
      <c r="B419" s="216"/>
      <c r="C419" s="217"/>
      <c r="D419" s="207" t="s">
        <v>184</v>
      </c>
      <c r="E419" s="218" t="s">
        <v>1</v>
      </c>
      <c r="F419" s="219" t="s">
        <v>221</v>
      </c>
      <c r="G419" s="217"/>
      <c r="H419" s="220">
        <v>6</v>
      </c>
      <c r="I419" s="221"/>
      <c r="J419" s="217"/>
      <c r="K419" s="217"/>
      <c r="L419" s="222"/>
      <c r="M419" s="223"/>
      <c r="N419" s="224"/>
      <c r="O419" s="224"/>
      <c r="P419" s="224"/>
      <c r="Q419" s="224"/>
      <c r="R419" s="224"/>
      <c r="S419" s="224"/>
      <c r="T419" s="225"/>
      <c r="AT419" s="226" t="s">
        <v>184</v>
      </c>
      <c r="AU419" s="226" t="s">
        <v>176</v>
      </c>
      <c r="AV419" s="14" t="s">
        <v>85</v>
      </c>
      <c r="AW419" s="14" t="s">
        <v>34</v>
      </c>
      <c r="AX419" s="14" t="s">
        <v>83</v>
      </c>
      <c r="AY419" s="226" t="s">
        <v>175</v>
      </c>
    </row>
    <row r="420" spans="1:65" s="2" customFormat="1" ht="33" customHeight="1">
      <c r="A420" s="35"/>
      <c r="B420" s="36"/>
      <c r="C420" s="192" t="s">
        <v>1262</v>
      </c>
      <c r="D420" s="192" t="s">
        <v>178</v>
      </c>
      <c r="E420" s="193" t="s">
        <v>3494</v>
      </c>
      <c r="F420" s="194" t="s">
        <v>3495</v>
      </c>
      <c r="G420" s="195" t="s">
        <v>181</v>
      </c>
      <c r="H420" s="196">
        <v>12</v>
      </c>
      <c r="I420" s="197"/>
      <c r="J420" s="198">
        <f>ROUND(I420*H420,2)</f>
        <v>0</v>
      </c>
      <c r="K420" s="194" t="s">
        <v>224</v>
      </c>
      <c r="L420" s="40"/>
      <c r="M420" s="199" t="s">
        <v>1</v>
      </c>
      <c r="N420" s="200" t="s">
        <v>41</v>
      </c>
      <c r="O420" s="72"/>
      <c r="P420" s="201">
        <f>O420*H420</f>
        <v>0</v>
      </c>
      <c r="Q420" s="201">
        <v>0</v>
      </c>
      <c r="R420" s="201">
        <f>Q420*H420</f>
        <v>0</v>
      </c>
      <c r="S420" s="201">
        <v>0</v>
      </c>
      <c r="T420" s="202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03" t="s">
        <v>309</v>
      </c>
      <c r="AT420" s="203" t="s">
        <v>178</v>
      </c>
      <c r="AU420" s="203" t="s">
        <v>176</v>
      </c>
      <c r="AY420" s="18" t="s">
        <v>175</v>
      </c>
      <c r="BE420" s="204">
        <f>IF(N420="základní",J420,0)</f>
        <v>0</v>
      </c>
      <c r="BF420" s="204">
        <f>IF(N420="snížená",J420,0)</f>
        <v>0</v>
      </c>
      <c r="BG420" s="204">
        <f>IF(N420="zákl. přenesená",J420,0)</f>
        <v>0</v>
      </c>
      <c r="BH420" s="204">
        <f>IF(N420="sníž. přenesená",J420,0)</f>
        <v>0</v>
      </c>
      <c r="BI420" s="204">
        <f>IF(N420="nulová",J420,0)</f>
        <v>0</v>
      </c>
      <c r="BJ420" s="18" t="s">
        <v>83</v>
      </c>
      <c r="BK420" s="204">
        <f>ROUND(I420*H420,2)</f>
        <v>0</v>
      </c>
      <c r="BL420" s="18" t="s">
        <v>309</v>
      </c>
      <c r="BM420" s="203" t="s">
        <v>3496</v>
      </c>
    </row>
    <row r="421" spans="1:65" s="2" customFormat="1" ht="11.25">
      <c r="A421" s="35"/>
      <c r="B421" s="36"/>
      <c r="C421" s="37"/>
      <c r="D421" s="227" t="s">
        <v>193</v>
      </c>
      <c r="E421" s="37"/>
      <c r="F421" s="228" t="s">
        <v>3497</v>
      </c>
      <c r="G421" s="37"/>
      <c r="H421" s="37"/>
      <c r="I421" s="229"/>
      <c r="J421" s="37"/>
      <c r="K421" s="37"/>
      <c r="L421" s="40"/>
      <c r="M421" s="230"/>
      <c r="N421" s="231"/>
      <c r="O421" s="72"/>
      <c r="P421" s="72"/>
      <c r="Q421" s="72"/>
      <c r="R421" s="72"/>
      <c r="S421" s="72"/>
      <c r="T421" s="73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T421" s="18" t="s">
        <v>193</v>
      </c>
      <c r="AU421" s="18" t="s">
        <v>176</v>
      </c>
    </row>
    <row r="422" spans="1:65" s="2" customFormat="1" ht="24.2" customHeight="1">
      <c r="A422" s="35"/>
      <c r="B422" s="36"/>
      <c r="C422" s="254" t="s">
        <v>1267</v>
      </c>
      <c r="D422" s="254" t="s">
        <v>539</v>
      </c>
      <c r="E422" s="255" t="s">
        <v>3498</v>
      </c>
      <c r="F422" s="256" t="s">
        <v>3499</v>
      </c>
      <c r="G422" s="257" t="s">
        <v>1527</v>
      </c>
      <c r="H422" s="258">
        <v>5</v>
      </c>
      <c r="I422" s="259"/>
      <c r="J422" s="260">
        <f>ROUND(I422*H422,2)</f>
        <v>0</v>
      </c>
      <c r="K422" s="256" t="s">
        <v>1</v>
      </c>
      <c r="L422" s="261"/>
      <c r="M422" s="262" t="s">
        <v>1</v>
      </c>
      <c r="N422" s="263" t="s">
        <v>41</v>
      </c>
      <c r="O422" s="72"/>
      <c r="P422" s="201">
        <f>O422*H422</f>
        <v>0</v>
      </c>
      <c r="Q422" s="201">
        <v>0</v>
      </c>
      <c r="R422" s="201">
        <f>Q422*H422</f>
        <v>0</v>
      </c>
      <c r="S422" s="201">
        <v>0</v>
      </c>
      <c r="T422" s="202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03" t="s">
        <v>1128</v>
      </c>
      <c r="AT422" s="203" t="s">
        <v>539</v>
      </c>
      <c r="AU422" s="203" t="s">
        <v>176</v>
      </c>
      <c r="AY422" s="18" t="s">
        <v>175</v>
      </c>
      <c r="BE422" s="204">
        <f>IF(N422="základní",J422,0)</f>
        <v>0</v>
      </c>
      <c r="BF422" s="204">
        <f>IF(N422="snížená",J422,0)</f>
        <v>0</v>
      </c>
      <c r="BG422" s="204">
        <f>IF(N422="zákl. přenesená",J422,0)</f>
        <v>0</v>
      </c>
      <c r="BH422" s="204">
        <f>IF(N422="sníž. přenesená",J422,0)</f>
        <v>0</v>
      </c>
      <c r="BI422" s="204">
        <f>IF(N422="nulová",J422,0)</f>
        <v>0</v>
      </c>
      <c r="BJ422" s="18" t="s">
        <v>83</v>
      </c>
      <c r="BK422" s="204">
        <f>ROUND(I422*H422,2)</f>
        <v>0</v>
      </c>
      <c r="BL422" s="18" t="s">
        <v>1128</v>
      </c>
      <c r="BM422" s="203" t="s">
        <v>3500</v>
      </c>
    </row>
    <row r="423" spans="1:65" s="14" customFormat="1" ht="11.25">
      <c r="B423" s="216"/>
      <c r="C423" s="217"/>
      <c r="D423" s="207" t="s">
        <v>184</v>
      </c>
      <c r="E423" s="218" t="s">
        <v>1</v>
      </c>
      <c r="F423" s="219" t="s">
        <v>209</v>
      </c>
      <c r="G423" s="217"/>
      <c r="H423" s="220">
        <v>5</v>
      </c>
      <c r="I423" s="221"/>
      <c r="J423" s="217"/>
      <c r="K423" s="217"/>
      <c r="L423" s="222"/>
      <c r="M423" s="223"/>
      <c r="N423" s="224"/>
      <c r="O423" s="224"/>
      <c r="P423" s="224"/>
      <c r="Q423" s="224"/>
      <c r="R423" s="224"/>
      <c r="S423" s="224"/>
      <c r="T423" s="225"/>
      <c r="AT423" s="226" t="s">
        <v>184</v>
      </c>
      <c r="AU423" s="226" t="s">
        <v>176</v>
      </c>
      <c r="AV423" s="14" t="s">
        <v>85</v>
      </c>
      <c r="AW423" s="14" t="s">
        <v>34</v>
      </c>
      <c r="AX423" s="14" t="s">
        <v>83</v>
      </c>
      <c r="AY423" s="226" t="s">
        <v>175</v>
      </c>
    </row>
    <row r="424" spans="1:65" s="2" customFormat="1" ht="24.2" customHeight="1">
      <c r="A424" s="35"/>
      <c r="B424" s="36"/>
      <c r="C424" s="192" t="s">
        <v>1275</v>
      </c>
      <c r="D424" s="192" t="s">
        <v>178</v>
      </c>
      <c r="E424" s="193" t="s">
        <v>3501</v>
      </c>
      <c r="F424" s="194" t="s">
        <v>3502</v>
      </c>
      <c r="G424" s="195" t="s">
        <v>181</v>
      </c>
      <c r="H424" s="196">
        <v>5</v>
      </c>
      <c r="I424" s="197"/>
      <c r="J424" s="198">
        <f>ROUND(I424*H424,2)</f>
        <v>0</v>
      </c>
      <c r="K424" s="194" t="s">
        <v>1</v>
      </c>
      <c r="L424" s="40"/>
      <c r="M424" s="199" t="s">
        <v>1</v>
      </c>
      <c r="N424" s="200" t="s">
        <v>41</v>
      </c>
      <c r="O424" s="72"/>
      <c r="P424" s="201">
        <f>O424*H424</f>
        <v>0</v>
      </c>
      <c r="Q424" s="201">
        <v>0</v>
      </c>
      <c r="R424" s="201">
        <f>Q424*H424</f>
        <v>0</v>
      </c>
      <c r="S424" s="201">
        <v>0</v>
      </c>
      <c r="T424" s="202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03" t="s">
        <v>309</v>
      </c>
      <c r="AT424" s="203" t="s">
        <v>178</v>
      </c>
      <c r="AU424" s="203" t="s">
        <v>176</v>
      </c>
      <c r="AY424" s="18" t="s">
        <v>175</v>
      </c>
      <c r="BE424" s="204">
        <f>IF(N424="základní",J424,0)</f>
        <v>0</v>
      </c>
      <c r="BF424" s="204">
        <f>IF(N424="snížená",J424,0)</f>
        <v>0</v>
      </c>
      <c r="BG424" s="204">
        <f>IF(N424="zákl. přenesená",J424,0)</f>
        <v>0</v>
      </c>
      <c r="BH424" s="204">
        <f>IF(N424="sníž. přenesená",J424,0)</f>
        <v>0</v>
      </c>
      <c r="BI424" s="204">
        <f>IF(N424="nulová",J424,0)</f>
        <v>0</v>
      </c>
      <c r="BJ424" s="18" t="s">
        <v>83</v>
      </c>
      <c r="BK424" s="204">
        <f>ROUND(I424*H424,2)</f>
        <v>0</v>
      </c>
      <c r="BL424" s="18" t="s">
        <v>309</v>
      </c>
      <c r="BM424" s="203" t="s">
        <v>3503</v>
      </c>
    </row>
    <row r="425" spans="1:65" s="2" customFormat="1" ht="37.9" customHeight="1">
      <c r="A425" s="35"/>
      <c r="B425" s="36"/>
      <c r="C425" s="254" t="s">
        <v>1294</v>
      </c>
      <c r="D425" s="254" t="s">
        <v>539</v>
      </c>
      <c r="E425" s="255" t="s">
        <v>3504</v>
      </c>
      <c r="F425" s="256" t="s">
        <v>3505</v>
      </c>
      <c r="G425" s="257" t="s">
        <v>1527</v>
      </c>
      <c r="H425" s="258">
        <v>1</v>
      </c>
      <c r="I425" s="259"/>
      <c r="J425" s="260">
        <f>ROUND(I425*H425,2)</f>
        <v>0</v>
      </c>
      <c r="K425" s="256" t="s">
        <v>1</v>
      </c>
      <c r="L425" s="261"/>
      <c r="M425" s="262" t="s">
        <v>1</v>
      </c>
      <c r="N425" s="263" t="s">
        <v>41</v>
      </c>
      <c r="O425" s="72"/>
      <c r="P425" s="201">
        <f>O425*H425</f>
        <v>0</v>
      </c>
      <c r="Q425" s="201">
        <v>0</v>
      </c>
      <c r="R425" s="201">
        <f>Q425*H425</f>
        <v>0</v>
      </c>
      <c r="S425" s="201">
        <v>0</v>
      </c>
      <c r="T425" s="202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03" t="s">
        <v>1128</v>
      </c>
      <c r="AT425" s="203" t="s">
        <v>539</v>
      </c>
      <c r="AU425" s="203" t="s">
        <v>176</v>
      </c>
      <c r="AY425" s="18" t="s">
        <v>175</v>
      </c>
      <c r="BE425" s="204">
        <f>IF(N425="základní",J425,0)</f>
        <v>0</v>
      </c>
      <c r="BF425" s="204">
        <f>IF(N425="snížená",J425,0)</f>
        <v>0</v>
      </c>
      <c r="BG425" s="204">
        <f>IF(N425="zákl. přenesená",J425,0)</f>
        <v>0</v>
      </c>
      <c r="BH425" s="204">
        <f>IF(N425="sníž. přenesená",J425,0)</f>
        <v>0</v>
      </c>
      <c r="BI425" s="204">
        <f>IF(N425="nulová",J425,0)</f>
        <v>0</v>
      </c>
      <c r="BJ425" s="18" t="s">
        <v>83</v>
      </c>
      <c r="BK425" s="204">
        <f>ROUND(I425*H425,2)</f>
        <v>0</v>
      </c>
      <c r="BL425" s="18" t="s">
        <v>1128</v>
      </c>
      <c r="BM425" s="203" t="s">
        <v>3506</v>
      </c>
    </row>
    <row r="426" spans="1:65" s="14" customFormat="1" ht="11.25">
      <c r="B426" s="216"/>
      <c r="C426" s="217"/>
      <c r="D426" s="207" t="s">
        <v>184</v>
      </c>
      <c r="E426" s="218" t="s">
        <v>1</v>
      </c>
      <c r="F426" s="219" t="s">
        <v>83</v>
      </c>
      <c r="G426" s="217"/>
      <c r="H426" s="220">
        <v>1</v>
      </c>
      <c r="I426" s="221"/>
      <c r="J426" s="217"/>
      <c r="K426" s="217"/>
      <c r="L426" s="222"/>
      <c r="M426" s="223"/>
      <c r="N426" s="224"/>
      <c r="O426" s="224"/>
      <c r="P426" s="224"/>
      <c r="Q426" s="224"/>
      <c r="R426" s="224"/>
      <c r="S426" s="224"/>
      <c r="T426" s="225"/>
      <c r="AT426" s="226" t="s">
        <v>184</v>
      </c>
      <c r="AU426" s="226" t="s">
        <v>176</v>
      </c>
      <c r="AV426" s="14" t="s">
        <v>85</v>
      </c>
      <c r="AW426" s="14" t="s">
        <v>34</v>
      </c>
      <c r="AX426" s="14" t="s">
        <v>83</v>
      </c>
      <c r="AY426" s="226" t="s">
        <v>175</v>
      </c>
    </row>
    <row r="427" spans="1:65" s="2" customFormat="1" ht="24.2" customHeight="1">
      <c r="A427" s="35"/>
      <c r="B427" s="36"/>
      <c r="C427" s="192" t="s">
        <v>1302</v>
      </c>
      <c r="D427" s="192" t="s">
        <v>178</v>
      </c>
      <c r="E427" s="193" t="s">
        <v>3507</v>
      </c>
      <c r="F427" s="194" t="s">
        <v>3508</v>
      </c>
      <c r="G427" s="195" t="s">
        <v>181</v>
      </c>
      <c r="H427" s="196">
        <v>1</v>
      </c>
      <c r="I427" s="197"/>
      <c r="J427" s="198">
        <f>ROUND(I427*H427,2)</f>
        <v>0</v>
      </c>
      <c r="K427" s="194" t="s">
        <v>224</v>
      </c>
      <c r="L427" s="40"/>
      <c r="M427" s="199" t="s">
        <v>1</v>
      </c>
      <c r="N427" s="200" t="s">
        <v>41</v>
      </c>
      <c r="O427" s="72"/>
      <c r="P427" s="201">
        <f>O427*H427</f>
        <v>0</v>
      </c>
      <c r="Q427" s="201">
        <v>0</v>
      </c>
      <c r="R427" s="201">
        <f>Q427*H427</f>
        <v>0</v>
      </c>
      <c r="S427" s="201">
        <v>0</v>
      </c>
      <c r="T427" s="202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03" t="s">
        <v>309</v>
      </c>
      <c r="AT427" s="203" t="s">
        <v>178</v>
      </c>
      <c r="AU427" s="203" t="s">
        <v>176</v>
      </c>
      <c r="AY427" s="18" t="s">
        <v>175</v>
      </c>
      <c r="BE427" s="204">
        <f>IF(N427="základní",J427,0)</f>
        <v>0</v>
      </c>
      <c r="BF427" s="204">
        <f>IF(N427="snížená",J427,0)</f>
        <v>0</v>
      </c>
      <c r="BG427" s="204">
        <f>IF(N427="zákl. přenesená",J427,0)</f>
        <v>0</v>
      </c>
      <c r="BH427" s="204">
        <f>IF(N427="sníž. přenesená",J427,0)</f>
        <v>0</v>
      </c>
      <c r="BI427" s="204">
        <f>IF(N427="nulová",J427,0)</f>
        <v>0</v>
      </c>
      <c r="BJ427" s="18" t="s">
        <v>83</v>
      </c>
      <c r="BK427" s="204">
        <f>ROUND(I427*H427,2)</f>
        <v>0</v>
      </c>
      <c r="BL427" s="18" t="s">
        <v>309</v>
      </c>
      <c r="BM427" s="203" t="s">
        <v>3509</v>
      </c>
    </row>
    <row r="428" spans="1:65" s="2" customFormat="1" ht="11.25">
      <c r="A428" s="35"/>
      <c r="B428" s="36"/>
      <c r="C428" s="37"/>
      <c r="D428" s="227" t="s">
        <v>193</v>
      </c>
      <c r="E428" s="37"/>
      <c r="F428" s="228" t="s">
        <v>3510</v>
      </c>
      <c r="G428" s="37"/>
      <c r="H428" s="37"/>
      <c r="I428" s="229"/>
      <c r="J428" s="37"/>
      <c r="K428" s="37"/>
      <c r="L428" s="40"/>
      <c r="M428" s="230"/>
      <c r="N428" s="231"/>
      <c r="O428" s="72"/>
      <c r="P428" s="72"/>
      <c r="Q428" s="72"/>
      <c r="R428" s="72"/>
      <c r="S428" s="72"/>
      <c r="T428" s="73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T428" s="18" t="s">
        <v>193</v>
      </c>
      <c r="AU428" s="18" t="s">
        <v>176</v>
      </c>
    </row>
    <row r="429" spans="1:65" s="2" customFormat="1" ht="24.2" customHeight="1">
      <c r="A429" s="35"/>
      <c r="B429" s="36"/>
      <c r="C429" s="254" t="s">
        <v>1310</v>
      </c>
      <c r="D429" s="254" t="s">
        <v>539</v>
      </c>
      <c r="E429" s="255" t="s">
        <v>3511</v>
      </c>
      <c r="F429" s="256" t="s">
        <v>3512</v>
      </c>
      <c r="G429" s="257" t="s">
        <v>1527</v>
      </c>
      <c r="H429" s="258">
        <v>1</v>
      </c>
      <c r="I429" s="259"/>
      <c r="J429" s="260">
        <f>ROUND(I429*H429,2)</f>
        <v>0</v>
      </c>
      <c r="K429" s="256" t="s">
        <v>1</v>
      </c>
      <c r="L429" s="261"/>
      <c r="M429" s="262" t="s">
        <v>1</v>
      </c>
      <c r="N429" s="263" t="s">
        <v>41</v>
      </c>
      <c r="O429" s="72"/>
      <c r="P429" s="201">
        <f>O429*H429</f>
        <v>0</v>
      </c>
      <c r="Q429" s="201">
        <v>0</v>
      </c>
      <c r="R429" s="201">
        <f>Q429*H429</f>
        <v>0</v>
      </c>
      <c r="S429" s="201">
        <v>0</v>
      </c>
      <c r="T429" s="202">
        <f>S429*H429</f>
        <v>0</v>
      </c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R429" s="203" t="s">
        <v>1128</v>
      </c>
      <c r="AT429" s="203" t="s">
        <v>539</v>
      </c>
      <c r="AU429" s="203" t="s">
        <v>176</v>
      </c>
      <c r="AY429" s="18" t="s">
        <v>175</v>
      </c>
      <c r="BE429" s="204">
        <f>IF(N429="základní",J429,0)</f>
        <v>0</v>
      </c>
      <c r="BF429" s="204">
        <f>IF(N429="snížená",J429,0)</f>
        <v>0</v>
      </c>
      <c r="BG429" s="204">
        <f>IF(N429="zákl. přenesená",J429,0)</f>
        <v>0</v>
      </c>
      <c r="BH429" s="204">
        <f>IF(N429="sníž. přenesená",J429,0)</f>
        <v>0</v>
      </c>
      <c r="BI429" s="204">
        <f>IF(N429="nulová",J429,0)</f>
        <v>0</v>
      </c>
      <c r="BJ429" s="18" t="s">
        <v>83</v>
      </c>
      <c r="BK429" s="204">
        <f>ROUND(I429*H429,2)</f>
        <v>0</v>
      </c>
      <c r="BL429" s="18" t="s">
        <v>1128</v>
      </c>
      <c r="BM429" s="203" t="s">
        <v>3513</v>
      </c>
    </row>
    <row r="430" spans="1:65" s="14" customFormat="1" ht="11.25">
      <c r="B430" s="216"/>
      <c r="C430" s="217"/>
      <c r="D430" s="207" t="s">
        <v>184</v>
      </c>
      <c r="E430" s="218" t="s">
        <v>1</v>
      </c>
      <c r="F430" s="219" t="s">
        <v>83</v>
      </c>
      <c r="G430" s="217"/>
      <c r="H430" s="220">
        <v>1</v>
      </c>
      <c r="I430" s="221"/>
      <c r="J430" s="217"/>
      <c r="K430" s="217"/>
      <c r="L430" s="222"/>
      <c r="M430" s="223"/>
      <c r="N430" s="224"/>
      <c r="O430" s="224"/>
      <c r="P430" s="224"/>
      <c r="Q430" s="224"/>
      <c r="R430" s="224"/>
      <c r="S430" s="224"/>
      <c r="T430" s="225"/>
      <c r="AT430" s="226" t="s">
        <v>184</v>
      </c>
      <c r="AU430" s="226" t="s">
        <v>176</v>
      </c>
      <c r="AV430" s="14" t="s">
        <v>85</v>
      </c>
      <c r="AW430" s="14" t="s">
        <v>34</v>
      </c>
      <c r="AX430" s="14" t="s">
        <v>83</v>
      </c>
      <c r="AY430" s="226" t="s">
        <v>175</v>
      </c>
    </row>
    <row r="431" spans="1:65" s="2" customFormat="1" ht="24.2" customHeight="1">
      <c r="A431" s="35"/>
      <c r="B431" s="36"/>
      <c r="C431" s="192" t="s">
        <v>1315</v>
      </c>
      <c r="D431" s="192" t="s">
        <v>178</v>
      </c>
      <c r="E431" s="193" t="s">
        <v>3514</v>
      </c>
      <c r="F431" s="194" t="s">
        <v>3515</v>
      </c>
      <c r="G431" s="195" t="s">
        <v>181</v>
      </c>
      <c r="H431" s="196">
        <v>1</v>
      </c>
      <c r="I431" s="197"/>
      <c r="J431" s="198">
        <f>ROUND(I431*H431,2)</f>
        <v>0</v>
      </c>
      <c r="K431" s="194" t="s">
        <v>1</v>
      </c>
      <c r="L431" s="40"/>
      <c r="M431" s="199" t="s">
        <v>1</v>
      </c>
      <c r="N431" s="200" t="s">
        <v>41</v>
      </c>
      <c r="O431" s="72"/>
      <c r="P431" s="201">
        <f>O431*H431</f>
        <v>0</v>
      </c>
      <c r="Q431" s="201">
        <v>0</v>
      </c>
      <c r="R431" s="201">
        <f>Q431*H431</f>
        <v>0</v>
      </c>
      <c r="S431" s="201">
        <v>0</v>
      </c>
      <c r="T431" s="202">
        <f>S431*H431</f>
        <v>0</v>
      </c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R431" s="203" t="s">
        <v>309</v>
      </c>
      <c r="AT431" s="203" t="s">
        <v>178</v>
      </c>
      <c r="AU431" s="203" t="s">
        <v>176</v>
      </c>
      <c r="AY431" s="18" t="s">
        <v>175</v>
      </c>
      <c r="BE431" s="204">
        <f>IF(N431="základní",J431,0)</f>
        <v>0</v>
      </c>
      <c r="BF431" s="204">
        <f>IF(N431="snížená",J431,0)</f>
        <v>0</v>
      </c>
      <c r="BG431" s="204">
        <f>IF(N431="zákl. přenesená",J431,0)</f>
        <v>0</v>
      </c>
      <c r="BH431" s="204">
        <f>IF(N431="sníž. přenesená",J431,0)</f>
        <v>0</v>
      </c>
      <c r="BI431" s="204">
        <f>IF(N431="nulová",J431,0)</f>
        <v>0</v>
      </c>
      <c r="BJ431" s="18" t="s">
        <v>83</v>
      </c>
      <c r="BK431" s="204">
        <f>ROUND(I431*H431,2)</f>
        <v>0</v>
      </c>
      <c r="BL431" s="18" t="s">
        <v>309</v>
      </c>
      <c r="BM431" s="203" t="s">
        <v>3516</v>
      </c>
    </row>
    <row r="432" spans="1:65" s="12" customFormat="1" ht="20.85" customHeight="1">
      <c r="B432" s="176"/>
      <c r="C432" s="177"/>
      <c r="D432" s="178" t="s">
        <v>75</v>
      </c>
      <c r="E432" s="190" t="s">
        <v>3517</v>
      </c>
      <c r="F432" s="190" t="s">
        <v>3518</v>
      </c>
      <c r="G432" s="177"/>
      <c r="H432" s="177"/>
      <c r="I432" s="180"/>
      <c r="J432" s="191">
        <f>BK432</f>
        <v>0</v>
      </c>
      <c r="K432" s="177"/>
      <c r="L432" s="182"/>
      <c r="M432" s="183"/>
      <c r="N432" s="184"/>
      <c r="O432" s="184"/>
      <c r="P432" s="185">
        <f>SUM(P433:P504)</f>
        <v>0</v>
      </c>
      <c r="Q432" s="184"/>
      <c r="R432" s="185">
        <f>SUM(R433:R504)</f>
        <v>1.8080000000000002E-2</v>
      </c>
      <c r="S432" s="184"/>
      <c r="T432" s="186">
        <f>SUM(T433:T504)</f>
        <v>0</v>
      </c>
      <c r="AR432" s="187" t="s">
        <v>85</v>
      </c>
      <c r="AT432" s="188" t="s">
        <v>75</v>
      </c>
      <c r="AU432" s="188" t="s">
        <v>85</v>
      </c>
      <c r="AY432" s="187" t="s">
        <v>175</v>
      </c>
      <c r="BK432" s="189">
        <f>SUM(BK433:BK504)</f>
        <v>0</v>
      </c>
    </row>
    <row r="433" spans="1:65" s="2" customFormat="1" ht="16.5" customHeight="1">
      <c r="A433" s="35"/>
      <c r="B433" s="36"/>
      <c r="C433" s="254" t="s">
        <v>1321</v>
      </c>
      <c r="D433" s="254" t="s">
        <v>539</v>
      </c>
      <c r="E433" s="255" t="s">
        <v>3519</v>
      </c>
      <c r="F433" s="256" t="s">
        <v>3520</v>
      </c>
      <c r="G433" s="257" t="s">
        <v>251</v>
      </c>
      <c r="H433" s="258">
        <v>42</v>
      </c>
      <c r="I433" s="259"/>
      <c r="J433" s="260">
        <f>ROUND(I433*H433,2)</f>
        <v>0</v>
      </c>
      <c r="K433" s="256" t="s">
        <v>224</v>
      </c>
      <c r="L433" s="261"/>
      <c r="M433" s="262" t="s">
        <v>1</v>
      </c>
      <c r="N433" s="263" t="s">
        <v>41</v>
      </c>
      <c r="O433" s="72"/>
      <c r="P433" s="201">
        <f>O433*H433</f>
        <v>0</v>
      </c>
      <c r="Q433" s="201">
        <v>1.2999999999999999E-4</v>
      </c>
      <c r="R433" s="201">
        <f>Q433*H433</f>
        <v>5.4599999999999996E-3</v>
      </c>
      <c r="S433" s="201">
        <v>0</v>
      </c>
      <c r="T433" s="202">
        <f>S433*H433</f>
        <v>0</v>
      </c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R433" s="203" t="s">
        <v>239</v>
      </c>
      <c r="AT433" s="203" t="s">
        <v>539</v>
      </c>
      <c r="AU433" s="203" t="s">
        <v>176</v>
      </c>
      <c r="AY433" s="18" t="s">
        <v>175</v>
      </c>
      <c r="BE433" s="204">
        <f>IF(N433="základní",J433,0)</f>
        <v>0</v>
      </c>
      <c r="BF433" s="204">
        <f>IF(N433="snížená",J433,0)</f>
        <v>0</v>
      </c>
      <c r="BG433" s="204">
        <f>IF(N433="zákl. přenesená",J433,0)</f>
        <v>0</v>
      </c>
      <c r="BH433" s="204">
        <f>IF(N433="sníž. přenesená",J433,0)</f>
        <v>0</v>
      </c>
      <c r="BI433" s="204">
        <f>IF(N433="nulová",J433,0)</f>
        <v>0</v>
      </c>
      <c r="BJ433" s="18" t="s">
        <v>83</v>
      </c>
      <c r="BK433" s="204">
        <f>ROUND(I433*H433,2)</f>
        <v>0</v>
      </c>
      <c r="BL433" s="18" t="s">
        <v>182</v>
      </c>
      <c r="BM433" s="203" t="s">
        <v>3521</v>
      </c>
    </row>
    <row r="434" spans="1:65" s="14" customFormat="1" ht="11.25">
      <c r="B434" s="216"/>
      <c r="C434" s="217"/>
      <c r="D434" s="207" t="s">
        <v>184</v>
      </c>
      <c r="E434" s="218" t="s">
        <v>1</v>
      </c>
      <c r="F434" s="219" t="s">
        <v>592</v>
      </c>
      <c r="G434" s="217"/>
      <c r="H434" s="220">
        <v>42</v>
      </c>
      <c r="I434" s="221"/>
      <c r="J434" s="217"/>
      <c r="K434" s="217"/>
      <c r="L434" s="222"/>
      <c r="M434" s="223"/>
      <c r="N434" s="224"/>
      <c r="O434" s="224"/>
      <c r="P434" s="224"/>
      <c r="Q434" s="224"/>
      <c r="R434" s="224"/>
      <c r="S434" s="224"/>
      <c r="T434" s="225"/>
      <c r="AT434" s="226" t="s">
        <v>184</v>
      </c>
      <c r="AU434" s="226" t="s">
        <v>176</v>
      </c>
      <c r="AV434" s="14" t="s">
        <v>85</v>
      </c>
      <c r="AW434" s="14" t="s">
        <v>34</v>
      </c>
      <c r="AX434" s="14" t="s">
        <v>83</v>
      </c>
      <c r="AY434" s="226" t="s">
        <v>175</v>
      </c>
    </row>
    <row r="435" spans="1:65" s="2" customFormat="1" ht="16.5" customHeight="1">
      <c r="A435" s="35"/>
      <c r="B435" s="36"/>
      <c r="C435" s="254" t="s">
        <v>1344</v>
      </c>
      <c r="D435" s="254" t="s">
        <v>539</v>
      </c>
      <c r="E435" s="255" t="s">
        <v>3522</v>
      </c>
      <c r="F435" s="256" t="s">
        <v>3523</v>
      </c>
      <c r="G435" s="257" t="s">
        <v>251</v>
      </c>
      <c r="H435" s="258">
        <v>29</v>
      </c>
      <c r="I435" s="259"/>
      <c r="J435" s="260">
        <f>ROUND(I435*H435,2)</f>
        <v>0</v>
      </c>
      <c r="K435" s="256" t="s">
        <v>224</v>
      </c>
      <c r="L435" s="261"/>
      <c r="M435" s="262" t="s">
        <v>1</v>
      </c>
      <c r="N435" s="263" t="s">
        <v>41</v>
      </c>
      <c r="O435" s="72"/>
      <c r="P435" s="201">
        <f>O435*H435</f>
        <v>0</v>
      </c>
      <c r="Q435" s="201">
        <v>3.8999999999999999E-4</v>
      </c>
      <c r="R435" s="201">
        <f>Q435*H435</f>
        <v>1.1310000000000001E-2</v>
      </c>
      <c r="S435" s="201">
        <v>0</v>
      </c>
      <c r="T435" s="202">
        <f>S435*H435</f>
        <v>0</v>
      </c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R435" s="203" t="s">
        <v>239</v>
      </c>
      <c r="AT435" s="203" t="s">
        <v>539</v>
      </c>
      <c r="AU435" s="203" t="s">
        <v>176</v>
      </c>
      <c r="AY435" s="18" t="s">
        <v>175</v>
      </c>
      <c r="BE435" s="204">
        <f>IF(N435="základní",J435,0)</f>
        <v>0</v>
      </c>
      <c r="BF435" s="204">
        <f>IF(N435="snížená",J435,0)</f>
        <v>0</v>
      </c>
      <c r="BG435" s="204">
        <f>IF(N435="zákl. přenesená",J435,0)</f>
        <v>0</v>
      </c>
      <c r="BH435" s="204">
        <f>IF(N435="sníž. přenesená",J435,0)</f>
        <v>0</v>
      </c>
      <c r="BI435" s="204">
        <f>IF(N435="nulová",J435,0)</f>
        <v>0</v>
      </c>
      <c r="BJ435" s="18" t="s">
        <v>83</v>
      </c>
      <c r="BK435" s="204">
        <f>ROUND(I435*H435,2)</f>
        <v>0</v>
      </c>
      <c r="BL435" s="18" t="s">
        <v>182</v>
      </c>
      <c r="BM435" s="203" t="s">
        <v>3524</v>
      </c>
    </row>
    <row r="436" spans="1:65" s="14" customFormat="1" ht="11.25">
      <c r="B436" s="216"/>
      <c r="C436" s="217"/>
      <c r="D436" s="207" t="s">
        <v>184</v>
      </c>
      <c r="E436" s="218" t="s">
        <v>1</v>
      </c>
      <c r="F436" s="219" t="s">
        <v>500</v>
      </c>
      <c r="G436" s="217"/>
      <c r="H436" s="220">
        <v>29</v>
      </c>
      <c r="I436" s="221"/>
      <c r="J436" s="217"/>
      <c r="K436" s="217"/>
      <c r="L436" s="222"/>
      <c r="M436" s="223"/>
      <c r="N436" s="224"/>
      <c r="O436" s="224"/>
      <c r="P436" s="224"/>
      <c r="Q436" s="224"/>
      <c r="R436" s="224"/>
      <c r="S436" s="224"/>
      <c r="T436" s="225"/>
      <c r="AT436" s="226" t="s">
        <v>184</v>
      </c>
      <c r="AU436" s="226" t="s">
        <v>176</v>
      </c>
      <c r="AV436" s="14" t="s">
        <v>85</v>
      </c>
      <c r="AW436" s="14" t="s">
        <v>34</v>
      </c>
      <c r="AX436" s="14" t="s">
        <v>83</v>
      </c>
      <c r="AY436" s="226" t="s">
        <v>175</v>
      </c>
    </row>
    <row r="437" spans="1:65" s="2" customFormat="1" ht="24.2" customHeight="1">
      <c r="A437" s="35"/>
      <c r="B437" s="36"/>
      <c r="C437" s="192" t="s">
        <v>1349</v>
      </c>
      <c r="D437" s="192" t="s">
        <v>178</v>
      </c>
      <c r="E437" s="193" t="s">
        <v>3525</v>
      </c>
      <c r="F437" s="194" t="s">
        <v>3526</v>
      </c>
      <c r="G437" s="195" t="s">
        <v>251</v>
      </c>
      <c r="H437" s="196">
        <v>71</v>
      </c>
      <c r="I437" s="197"/>
      <c r="J437" s="198">
        <f>ROUND(I437*H437,2)</f>
        <v>0</v>
      </c>
      <c r="K437" s="194" t="s">
        <v>224</v>
      </c>
      <c r="L437" s="40"/>
      <c r="M437" s="199" t="s">
        <v>1</v>
      </c>
      <c r="N437" s="200" t="s">
        <v>41</v>
      </c>
      <c r="O437" s="72"/>
      <c r="P437" s="201">
        <f>O437*H437</f>
        <v>0</v>
      </c>
      <c r="Q437" s="201">
        <v>0</v>
      </c>
      <c r="R437" s="201">
        <f>Q437*H437</f>
        <v>0</v>
      </c>
      <c r="S437" s="201">
        <v>0</v>
      </c>
      <c r="T437" s="202">
        <f>S437*H437</f>
        <v>0</v>
      </c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R437" s="203" t="s">
        <v>309</v>
      </c>
      <c r="AT437" s="203" t="s">
        <v>178</v>
      </c>
      <c r="AU437" s="203" t="s">
        <v>176</v>
      </c>
      <c r="AY437" s="18" t="s">
        <v>175</v>
      </c>
      <c r="BE437" s="204">
        <f>IF(N437="základní",J437,0)</f>
        <v>0</v>
      </c>
      <c r="BF437" s="204">
        <f>IF(N437="snížená",J437,0)</f>
        <v>0</v>
      </c>
      <c r="BG437" s="204">
        <f>IF(N437="zákl. přenesená",J437,0)</f>
        <v>0</v>
      </c>
      <c r="BH437" s="204">
        <f>IF(N437="sníž. přenesená",J437,0)</f>
        <v>0</v>
      </c>
      <c r="BI437" s="204">
        <f>IF(N437="nulová",J437,0)</f>
        <v>0</v>
      </c>
      <c r="BJ437" s="18" t="s">
        <v>83</v>
      </c>
      <c r="BK437" s="204">
        <f>ROUND(I437*H437,2)</f>
        <v>0</v>
      </c>
      <c r="BL437" s="18" t="s">
        <v>309</v>
      </c>
      <c r="BM437" s="203" t="s">
        <v>3527</v>
      </c>
    </row>
    <row r="438" spans="1:65" s="2" customFormat="1" ht="11.25">
      <c r="A438" s="35"/>
      <c r="B438" s="36"/>
      <c r="C438" s="37"/>
      <c r="D438" s="227" t="s">
        <v>193</v>
      </c>
      <c r="E438" s="37"/>
      <c r="F438" s="228" t="s">
        <v>3528</v>
      </c>
      <c r="G438" s="37"/>
      <c r="H438" s="37"/>
      <c r="I438" s="229"/>
      <c r="J438" s="37"/>
      <c r="K438" s="37"/>
      <c r="L438" s="40"/>
      <c r="M438" s="230"/>
      <c r="N438" s="231"/>
      <c r="O438" s="72"/>
      <c r="P438" s="72"/>
      <c r="Q438" s="72"/>
      <c r="R438" s="72"/>
      <c r="S438" s="72"/>
      <c r="T438" s="73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T438" s="18" t="s">
        <v>193</v>
      </c>
      <c r="AU438" s="18" t="s">
        <v>176</v>
      </c>
    </row>
    <row r="439" spans="1:65" s="2" customFormat="1" ht="33" customHeight="1">
      <c r="A439" s="35"/>
      <c r="B439" s="36"/>
      <c r="C439" s="254" t="s">
        <v>1356</v>
      </c>
      <c r="D439" s="254" t="s">
        <v>539</v>
      </c>
      <c r="E439" s="255" t="s">
        <v>3529</v>
      </c>
      <c r="F439" s="256" t="s">
        <v>3530</v>
      </c>
      <c r="G439" s="257" t="s">
        <v>251</v>
      </c>
      <c r="H439" s="258">
        <v>4</v>
      </c>
      <c r="I439" s="259"/>
      <c r="J439" s="260">
        <f>ROUND(I439*H439,2)</f>
        <v>0</v>
      </c>
      <c r="K439" s="256" t="s">
        <v>1</v>
      </c>
      <c r="L439" s="261"/>
      <c r="M439" s="262" t="s">
        <v>1</v>
      </c>
      <c r="N439" s="263" t="s">
        <v>41</v>
      </c>
      <c r="O439" s="72"/>
      <c r="P439" s="201">
        <f>O439*H439</f>
        <v>0</v>
      </c>
      <c r="Q439" s="201">
        <v>0</v>
      </c>
      <c r="R439" s="201">
        <f>Q439*H439</f>
        <v>0</v>
      </c>
      <c r="S439" s="201">
        <v>0</v>
      </c>
      <c r="T439" s="202">
        <f>S439*H439</f>
        <v>0</v>
      </c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R439" s="203" t="s">
        <v>1128</v>
      </c>
      <c r="AT439" s="203" t="s">
        <v>539</v>
      </c>
      <c r="AU439" s="203" t="s">
        <v>176</v>
      </c>
      <c r="AY439" s="18" t="s">
        <v>175</v>
      </c>
      <c r="BE439" s="204">
        <f>IF(N439="základní",J439,0)</f>
        <v>0</v>
      </c>
      <c r="BF439" s="204">
        <f>IF(N439="snížená",J439,0)</f>
        <v>0</v>
      </c>
      <c r="BG439" s="204">
        <f>IF(N439="zákl. přenesená",J439,0)</f>
        <v>0</v>
      </c>
      <c r="BH439" s="204">
        <f>IF(N439="sníž. přenesená",J439,0)</f>
        <v>0</v>
      </c>
      <c r="BI439" s="204">
        <f>IF(N439="nulová",J439,0)</f>
        <v>0</v>
      </c>
      <c r="BJ439" s="18" t="s">
        <v>83</v>
      </c>
      <c r="BK439" s="204">
        <f>ROUND(I439*H439,2)</f>
        <v>0</v>
      </c>
      <c r="BL439" s="18" t="s">
        <v>1128</v>
      </c>
      <c r="BM439" s="203" t="s">
        <v>3531</v>
      </c>
    </row>
    <row r="440" spans="1:65" s="14" customFormat="1" ht="11.25">
      <c r="B440" s="216"/>
      <c r="C440" s="217"/>
      <c r="D440" s="207" t="s">
        <v>184</v>
      </c>
      <c r="E440" s="218" t="s">
        <v>1</v>
      </c>
      <c r="F440" s="219" t="s">
        <v>3532</v>
      </c>
      <c r="G440" s="217"/>
      <c r="H440" s="220">
        <v>4</v>
      </c>
      <c r="I440" s="221"/>
      <c r="J440" s="217"/>
      <c r="K440" s="217"/>
      <c r="L440" s="222"/>
      <c r="M440" s="223"/>
      <c r="N440" s="224"/>
      <c r="O440" s="224"/>
      <c r="P440" s="224"/>
      <c r="Q440" s="224"/>
      <c r="R440" s="224"/>
      <c r="S440" s="224"/>
      <c r="T440" s="225"/>
      <c r="AT440" s="226" t="s">
        <v>184</v>
      </c>
      <c r="AU440" s="226" t="s">
        <v>176</v>
      </c>
      <c r="AV440" s="14" t="s">
        <v>85</v>
      </c>
      <c r="AW440" s="14" t="s">
        <v>34</v>
      </c>
      <c r="AX440" s="14" t="s">
        <v>83</v>
      </c>
      <c r="AY440" s="226" t="s">
        <v>175</v>
      </c>
    </row>
    <row r="441" spans="1:65" s="2" customFormat="1" ht="24.2" customHeight="1">
      <c r="A441" s="35"/>
      <c r="B441" s="36"/>
      <c r="C441" s="192" t="s">
        <v>1363</v>
      </c>
      <c r="D441" s="192" t="s">
        <v>178</v>
      </c>
      <c r="E441" s="193" t="s">
        <v>3533</v>
      </c>
      <c r="F441" s="194" t="s">
        <v>3534</v>
      </c>
      <c r="G441" s="195" t="s">
        <v>251</v>
      </c>
      <c r="H441" s="196">
        <v>4</v>
      </c>
      <c r="I441" s="197"/>
      <c r="J441" s="198">
        <f>ROUND(I441*H441,2)</f>
        <v>0</v>
      </c>
      <c r="K441" s="194" t="s">
        <v>224</v>
      </c>
      <c r="L441" s="40"/>
      <c r="M441" s="199" t="s">
        <v>1</v>
      </c>
      <c r="N441" s="200" t="s">
        <v>41</v>
      </c>
      <c r="O441" s="72"/>
      <c r="P441" s="201">
        <f>O441*H441</f>
        <v>0</v>
      </c>
      <c r="Q441" s="201">
        <v>0</v>
      </c>
      <c r="R441" s="201">
        <f>Q441*H441</f>
        <v>0</v>
      </c>
      <c r="S441" s="201">
        <v>0</v>
      </c>
      <c r="T441" s="202">
        <f>S441*H441</f>
        <v>0</v>
      </c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R441" s="203" t="s">
        <v>309</v>
      </c>
      <c r="AT441" s="203" t="s">
        <v>178</v>
      </c>
      <c r="AU441" s="203" t="s">
        <v>176</v>
      </c>
      <c r="AY441" s="18" t="s">
        <v>175</v>
      </c>
      <c r="BE441" s="204">
        <f>IF(N441="základní",J441,0)</f>
        <v>0</v>
      </c>
      <c r="BF441" s="204">
        <f>IF(N441="snížená",J441,0)</f>
        <v>0</v>
      </c>
      <c r="BG441" s="204">
        <f>IF(N441="zákl. přenesená",J441,0)</f>
        <v>0</v>
      </c>
      <c r="BH441" s="204">
        <f>IF(N441="sníž. přenesená",J441,0)</f>
        <v>0</v>
      </c>
      <c r="BI441" s="204">
        <f>IF(N441="nulová",J441,0)</f>
        <v>0</v>
      </c>
      <c r="BJ441" s="18" t="s">
        <v>83</v>
      </c>
      <c r="BK441" s="204">
        <f>ROUND(I441*H441,2)</f>
        <v>0</v>
      </c>
      <c r="BL441" s="18" t="s">
        <v>309</v>
      </c>
      <c r="BM441" s="203" t="s">
        <v>3535</v>
      </c>
    </row>
    <row r="442" spans="1:65" s="2" customFormat="1" ht="11.25">
      <c r="A442" s="35"/>
      <c r="B442" s="36"/>
      <c r="C442" s="37"/>
      <c r="D442" s="227" t="s">
        <v>193</v>
      </c>
      <c r="E442" s="37"/>
      <c r="F442" s="228" t="s">
        <v>3536</v>
      </c>
      <c r="G442" s="37"/>
      <c r="H442" s="37"/>
      <c r="I442" s="229"/>
      <c r="J442" s="37"/>
      <c r="K442" s="37"/>
      <c r="L442" s="40"/>
      <c r="M442" s="230"/>
      <c r="N442" s="231"/>
      <c r="O442" s="72"/>
      <c r="P442" s="72"/>
      <c r="Q442" s="72"/>
      <c r="R442" s="72"/>
      <c r="S442" s="72"/>
      <c r="T442" s="73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T442" s="18" t="s">
        <v>193</v>
      </c>
      <c r="AU442" s="18" t="s">
        <v>176</v>
      </c>
    </row>
    <row r="443" spans="1:65" s="2" customFormat="1" ht="24.2" customHeight="1">
      <c r="A443" s="35"/>
      <c r="B443" s="36"/>
      <c r="C443" s="254" t="s">
        <v>1368</v>
      </c>
      <c r="D443" s="254" t="s">
        <v>539</v>
      </c>
      <c r="E443" s="255" t="s">
        <v>3537</v>
      </c>
      <c r="F443" s="256" t="s">
        <v>3538</v>
      </c>
      <c r="G443" s="257" t="s">
        <v>251</v>
      </c>
      <c r="H443" s="258">
        <v>162</v>
      </c>
      <c r="I443" s="259"/>
      <c r="J443" s="260">
        <f>ROUND(I443*H443,2)</f>
        <v>0</v>
      </c>
      <c r="K443" s="256" t="s">
        <v>1</v>
      </c>
      <c r="L443" s="261"/>
      <c r="M443" s="262" t="s">
        <v>1</v>
      </c>
      <c r="N443" s="263" t="s">
        <v>41</v>
      </c>
      <c r="O443" s="72"/>
      <c r="P443" s="201">
        <f>O443*H443</f>
        <v>0</v>
      </c>
      <c r="Q443" s="201">
        <v>0</v>
      </c>
      <c r="R443" s="201">
        <f>Q443*H443</f>
        <v>0</v>
      </c>
      <c r="S443" s="201">
        <v>0</v>
      </c>
      <c r="T443" s="202">
        <f>S443*H443</f>
        <v>0</v>
      </c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R443" s="203" t="s">
        <v>1128</v>
      </c>
      <c r="AT443" s="203" t="s">
        <v>539</v>
      </c>
      <c r="AU443" s="203" t="s">
        <v>176</v>
      </c>
      <c r="AY443" s="18" t="s">
        <v>175</v>
      </c>
      <c r="BE443" s="204">
        <f>IF(N443="základní",J443,0)</f>
        <v>0</v>
      </c>
      <c r="BF443" s="204">
        <f>IF(N443="snížená",J443,0)</f>
        <v>0</v>
      </c>
      <c r="BG443" s="204">
        <f>IF(N443="zákl. přenesená",J443,0)</f>
        <v>0</v>
      </c>
      <c r="BH443" s="204">
        <f>IF(N443="sníž. přenesená",J443,0)</f>
        <v>0</v>
      </c>
      <c r="BI443" s="204">
        <f>IF(N443="nulová",J443,0)</f>
        <v>0</v>
      </c>
      <c r="BJ443" s="18" t="s">
        <v>83</v>
      </c>
      <c r="BK443" s="204">
        <f>ROUND(I443*H443,2)</f>
        <v>0</v>
      </c>
      <c r="BL443" s="18" t="s">
        <v>1128</v>
      </c>
      <c r="BM443" s="203" t="s">
        <v>3539</v>
      </c>
    </row>
    <row r="444" spans="1:65" s="14" customFormat="1" ht="11.25">
      <c r="B444" s="216"/>
      <c r="C444" s="217"/>
      <c r="D444" s="207" t="s">
        <v>184</v>
      </c>
      <c r="E444" s="218" t="s">
        <v>1</v>
      </c>
      <c r="F444" s="219" t="s">
        <v>3540</v>
      </c>
      <c r="G444" s="217"/>
      <c r="H444" s="220">
        <v>162</v>
      </c>
      <c r="I444" s="221"/>
      <c r="J444" s="217"/>
      <c r="K444" s="217"/>
      <c r="L444" s="222"/>
      <c r="M444" s="223"/>
      <c r="N444" s="224"/>
      <c r="O444" s="224"/>
      <c r="P444" s="224"/>
      <c r="Q444" s="224"/>
      <c r="R444" s="224"/>
      <c r="S444" s="224"/>
      <c r="T444" s="225"/>
      <c r="AT444" s="226" t="s">
        <v>184</v>
      </c>
      <c r="AU444" s="226" t="s">
        <v>176</v>
      </c>
      <c r="AV444" s="14" t="s">
        <v>85</v>
      </c>
      <c r="AW444" s="14" t="s">
        <v>34</v>
      </c>
      <c r="AX444" s="14" t="s">
        <v>83</v>
      </c>
      <c r="AY444" s="226" t="s">
        <v>175</v>
      </c>
    </row>
    <row r="445" spans="1:65" s="2" customFormat="1" ht="24.2" customHeight="1">
      <c r="A445" s="35"/>
      <c r="B445" s="36"/>
      <c r="C445" s="192" t="s">
        <v>1373</v>
      </c>
      <c r="D445" s="192" t="s">
        <v>178</v>
      </c>
      <c r="E445" s="193" t="s">
        <v>3541</v>
      </c>
      <c r="F445" s="194" t="s">
        <v>3542</v>
      </c>
      <c r="G445" s="195" t="s">
        <v>251</v>
      </c>
      <c r="H445" s="196">
        <v>162</v>
      </c>
      <c r="I445" s="197"/>
      <c r="J445" s="198">
        <f>ROUND(I445*H445,2)</f>
        <v>0</v>
      </c>
      <c r="K445" s="194" t="s">
        <v>224</v>
      </c>
      <c r="L445" s="40"/>
      <c r="M445" s="199" t="s">
        <v>1</v>
      </c>
      <c r="N445" s="200" t="s">
        <v>41</v>
      </c>
      <c r="O445" s="72"/>
      <c r="P445" s="201">
        <f>O445*H445</f>
        <v>0</v>
      </c>
      <c r="Q445" s="201">
        <v>0</v>
      </c>
      <c r="R445" s="201">
        <f>Q445*H445</f>
        <v>0</v>
      </c>
      <c r="S445" s="201">
        <v>0</v>
      </c>
      <c r="T445" s="202">
        <f>S445*H445</f>
        <v>0</v>
      </c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R445" s="203" t="s">
        <v>309</v>
      </c>
      <c r="AT445" s="203" t="s">
        <v>178</v>
      </c>
      <c r="AU445" s="203" t="s">
        <v>176</v>
      </c>
      <c r="AY445" s="18" t="s">
        <v>175</v>
      </c>
      <c r="BE445" s="204">
        <f>IF(N445="základní",J445,0)</f>
        <v>0</v>
      </c>
      <c r="BF445" s="204">
        <f>IF(N445="snížená",J445,0)</f>
        <v>0</v>
      </c>
      <c r="BG445" s="204">
        <f>IF(N445="zákl. přenesená",J445,0)</f>
        <v>0</v>
      </c>
      <c r="BH445" s="204">
        <f>IF(N445="sníž. přenesená",J445,0)</f>
        <v>0</v>
      </c>
      <c r="BI445" s="204">
        <f>IF(N445="nulová",J445,0)</f>
        <v>0</v>
      </c>
      <c r="BJ445" s="18" t="s">
        <v>83</v>
      </c>
      <c r="BK445" s="204">
        <f>ROUND(I445*H445,2)</f>
        <v>0</v>
      </c>
      <c r="BL445" s="18" t="s">
        <v>309</v>
      </c>
      <c r="BM445" s="203" t="s">
        <v>3543</v>
      </c>
    </row>
    <row r="446" spans="1:65" s="2" customFormat="1" ht="11.25">
      <c r="A446" s="35"/>
      <c r="B446" s="36"/>
      <c r="C446" s="37"/>
      <c r="D446" s="227" t="s">
        <v>193</v>
      </c>
      <c r="E446" s="37"/>
      <c r="F446" s="228" t="s">
        <v>3544</v>
      </c>
      <c r="G446" s="37"/>
      <c r="H446" s="37"/>
      <c r="I446" s="229"/>
      <c r="J446" s="37"/>
      <c r="K446" s="37"/>
      <c r="L446" s="40"/>
      <c r="M446" s="230"/>
      <c r="N446" s="231"/>
      <c r="O446" s="72"/>
      <c r="P446" s="72"/>
      <c r="Q446" s="72"/>
      <c r="R446" s="72"/>
      <c r="S446" s="72"/>
      <c r="T446" s="73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T446" s="18" t="s">
        <v>193</v>
      </c>
      <c r="AU446" s="18" t="s">
        <v>176</v>
      </c>
    </row>
    <row r="447" spans="1:65" s="2" customFormat="1" ht="24.2" customHeight="1">
      <c r="A447" s="35"/>
      <c r="B447" s="36"/>
      <c r="C447" s="254" t="s">
        <v>1378</v>
      </c>
      <c r="D447" s="254" t="s">
        <v>539</v>
      </c>
      <c r="E447" s="255" t="s">
        <v>3545</v>
      </c>
      <c r="F447" s="256" t="s">
        <v>3546</v>
      </c>
      <c r="G447" s="257" t="s">
        <v>251</v>
      </c>
      <c r="H447" s="258">
        <v>13</v>
      </c>
      <c r="I447" s="259"/>
      <c r="J447" s="260">
        <f>ROUND(I447*H447,2)</f>
        <v>0</v>
      </c>
      <c r="K447" s="256" t="s">
        <v>224</v>
      </c>
      <c r="L447" s="261"/>
      <c r="M447" s="262" t="s">
        <v>1</v>
      </c>
      <c r="N447" s="263" t="s">
        <v>41</v>
      </c>
      <c r="O447" s="72"/>
      <c r="P447" s="201">
        <f>O447*H447</f>
        <v>0</v>
      </c>
      <c r="Q447" s="201">
        <v>6.9999999999999994E-5</v>
      </c>
      <c r="R447" s="201">
        <f>Q447*H447</f>
        <v>9.0999999999999989E-4</v>
      </c>
      <c r="S447" s="201">
        <v>0</v>
      </c>
      <c r="T447" s="202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03" t="s">
        <v>239</v>
      </c>
      <c r="AT447" s="203" t="s">
        <v>539</v>
      </c>
      <c r="AU447" s="203" t="s">
        <v>176</v>
      </c>
      <c r="AY447" s="18" t="s">
        <v>175</v>
      </c>
      <c r="BE447" s="204">
        <f>IF(N447="základní",J447,0)</f>
        <v>0</v>
      </c>
      <c r="BF447" s="204">
        <f>IF(N447="snížená",J447,0)</f>
        <v>0</v>
      </c>
      <c r="BG447" s="204">
        <f>IF(N447="zákl. přenesená",J447,0)</f>
        <v>0</v>
      </c>
      <c r="BH447" s="204">
        <f>IF(N447="sníž. přenesená",J447,0)</f>
        <v>0</v>
      </c>
      <c r="BI447" s="204">
        <f>IF(N447="nulová",J447,0)</f>
        <v>0</v>
      </c>
      <c r="BJ447" s="18" t="s">
        <v>83</v>
      </c>
      <c r="BK447" s="204">
        <f>ROUND(I447*H447,2)</f>
        <v>0</v>
      </c>
      <c r="BL447" s="18" t="s">
        <v>182</v>
      </c>
      <c r="BM447" s="203" t="s">
        <v>3547</v>
      </c>
    </row>
    <row r="448" spans="1:65" s="14" customFormat="1" ht="11.25">
      <c r="B448" s="216"/>
      <c r="C448" s="217"/>
      <c r="D448" s="207" t="s">
        <v>184</v>
      </c>
      <c r="E448" s="218" t="s">
        <v>1</v>
      </c>
      <c r="F448" s="219" t="s">
        <v>3548</v>
      </c>
      <c r="G448" s="217"/>
      <c r="H448" s="220">
        <v>11</v>
      </c>
      <c r="I448" s="221"/>
      <c r="J448" s="217"/>
      <c r="K448" s="217"/>
      <c r="L448" s="222"/>
      <c r="M448" s="223"/>
      <c r="N448" s="224"/>
      <c r="O448" s="224"/>
      <c r="P448" s="224"/>
      <c r="Q448" s="224"/>
      <c r="R448" s="224"/>
      <c r="S448" s="224"/>
      <c r="T448" s="225"/>
      <c r="AT448" s="226" t="s">
        <v>184</v>
      </c>
      <c r="AU448" s="226" t="s">
        <v>176</v>
      </c>
      <c r="AV448" s="14" t="s">
        <v>85</v>
      </c>
      <c r="AW448" s="14" t="s">
        <v>34</v>
      </c>
      <c r="AX448" s="14" t="s">
        <v>76</v>
      </c>
      <c r="AY448" s="226" t="s">
        <v>175</v>
      </c>
    </row>
    <row r="449" spans="1:65" s="14" customFormat="1" ht="11.25">
      <c r="B449" s="216"/>
      <c r="C449" s="217"/>
      <c r="D449" s="207" t="s">
        <v>184</v>
      </c>
      <c r="E449" s="218" t="s">
        <v>1</v>
      </c>
      <c r="F449" s="219" t="s">
        <v>3390</v>
      </c>
      <c r="G449" s="217"/>
      <c r="H449" s="220">
        <v>2</v>
      </c>
      <c r="I449" s="221"/>
      <c r="J449" s="217"/>
      <c r="K449" s="217"/>
      <c r="L449" s="222"/>
      <c r="M449" s="223"/>
      <c r="N449" s="224"/>
      <c r="O449" s="224"/>
      <c r="P449" s="224"/>
      <c r="Q449" s="224"/>
      <c r="R449" s="224"/>
      <c r="S449" s="224"/>
      <c r="T449" s="225"/>
      <c r="AT449" s="226" t="s">
        <v>184</v>
      </c>
      <c r="AU449" s="226" t="s">
        <v>176</v>
      </c>
      <c r="AV449" s="14" t="s">
        <v>85</v>
      </c>
      <c r="AW449" s="14" t="s">
        <v>34</v>
      </c>
      <c r="AX449" s="14" t="s">
        <v>76</v>
      </c>
      <c r="AY449" s="226" t="s">
        <v>175</v>
      </c>
    </row>
    <row r="450" spans="1:65" s="2" customFormat="1" ht="24.2" customHeight="1">
      <c r="A450" s="35"/>
      <c r="B450" s="36"/>
      <c r="C450" s="192" t="s">
        <v>1383</v>
      </c>
      <c r="D450" s="192" t="s">
        <v>178</v>
      </c>
      <c r="E450" s="193" t="s">
        <v>3549</v>
      </c>
      <c r="F450" s="194" t="s">
        <v>3550</v>
      </c>
      <c r="G450" s="195" t="s">
        <v>251</v>
      </c>
      <c r="H450" s="196">
        <v>13</v>
      </c>
      <c r="I450" s="197"/>
      <c r="J450" s="198">
        <f>ROUND(I450*H450,2)</f>
        <v>0</v>
      </c>
      <c r="K450" s="194" t="s">
        <v>224</v>
      </c>
      <c r="L450" s="40"/>
      <c r="M450" s="199" t="s">
        <v>1</v>
      </c>
      <c r="N450" s="200" t="s">
        <v>41</v>
      </c>
      <c r="O450" s="72"/>
      <c r="P450" s="201">
        <f>O450*H450</f>
        <v>0</v>
      </c>
      <c r="Q450" s="201">
        <v>0</v>
      </c>
      <c r="R450" s="201">
        <f>Q450*H450</f>
        <v>0</v>
      </c>
      <c r="S450" s="201">
        <v>0</v>
      </c>
      <c r="T450" s="202">
        <f>S450*H450</f>
        <v>0</v>
      </c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R450" s="203" t="s">
        <v>309</v>
      </c>
      <c r="AT450" s="203" t="s">
        <v>178</v>
      </c>
      <c r="AU450" s="203" t="s">
        <v>176</v>
      </c>
      <c r="AY450" s="18" t="s">
        <v>175</v>
      </c>
      <c r="BE450" s="204">
        <f>IF(N450="základní",J450,0)</f>
        <v>0</v>
      </c>
      <c r="BF450" s="204">
        <f>IF(N450="snížená",J450,0)</f>
        <v>0</v>
      </c>
      <c r="BG450" s="204">
        <f>IF(N450="zákl. přenesená",J450,0)</f>
        <v>0</v>
      </c>
      <c r="BH450" s="204">
        <f>IF(N450="sníž. přenesená",J450,0)</f>
        <v>0</v>
      </c>
      <c r="BI450" s="204">
        <f>IF(N450="nulová",J450,0)</f>
        <v>0</v>
      </c>
      <c r="BJ450" s="18" t="s">
        <v>83</v>
      </c>
      <c r="BK450" s="204">
        <f>ROUND(I450*H450,2)</f>
        <v>0</v>
      </c>
      <c r="BL450" s="18" t="s">
        <v>309</v>
      </c>
      <c r="BM450" s="203" t="s">
        <v>3551</v>
      </c>
    </row>
    <row r="451" spans="1:65" s="2" customFormat="1" ht="11.25">
      <c r="A451" s="35"/>
      <c r="B451" s="36"/>
      <c r="C451" s="37"/>
      <c r="D451" s="227" t="s">
        <v>193</v>
      </c>
      <c r="E451" s="37"/>
      <c r="F451" s="228" t="s">
        <v>3552</v>
      </c>
      <c r="G451" s="37"/>
      <c r="H451" s="37"/>
      <c r="I451" s="229"/>
      <c r="J451" s="37"/>
      <c r="K451" s="37"/>
      <c r="L451" s="40"/>
      <c r="M451" s="230"/>
      <c r="N451" s="231"/>
      <c r="O451" s="72"/>
      <c r="P451" s="72"/>
      <c r="Q451" s="72"/>
      <c r="R451" s="72"/>
      <c r="S451" s="72"/>
      <c r="T451" s="73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T451" s="18" t="s">
        <v>193</v>
      </c>
      <c r="AU451" s="18" t="s">
        <v>176</v>
      </c>
    </row>
    <row r="452" spans="1:65" s="2" customFormat="1" ht="37.9" customHeight="1">
      <c r="A452" s="35"/>
      <c r="B452" s="36"/>
      <c r="C452" s="254" t="s">
        <v>1388</v>
      </c>
      <c r="D452" s="254" t="s">
        <v>539</v>
      </c>
      <c r="E452" s="255" t="s">
        <v>3553</v>
      </c>
      <c r="F452" s="256" t="s">
        <v>3554</v>
      </c>
      <c r="G452" s="257" t="s">
        <v>1527</v>
      </c>
      <c r="H452" s="258">
        <v>64</v>
      </c>
      <c r="I452" s="259"/>
      <c r="J452" s="260">
        <f>ROUND(I452*H452,2)</f>
        <v>0</v>
      </c>
      <c r="K452" s="256" t="s">
        <v>1</v>
      </c>
      <c r="L452" s="261"/>
      <c r="M452" s="262" t="s">
        <v>1</v>
      </c>
      <c r="N452" s="263" t="s">
        <v>41</v>
      </c>
      <c r="O452" s="72"/>
      <c r="P452" s="201">
        <f>O452*H452</f>
        <v>0</v>
      </c>
      <c r="Q452" s="201">
        <v>0</v>
      </c>
      <c r="R452" s="201">
        <f>Q452*H452</f>
        <v>0</v>
      </c>
      <c r="S452" s="201">
        <v>0</v>
      </c>
      <c r="T452" s="202">
        <f>S452*H452</f>
        <v>0</v>
      </c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R452" s="203" t="s">
        <v>1128</v>
      </c>
      <c r="AT452" s="203" t="s">
        <v>539</v>
      </c>
      <c r="AU452" s="203" t="s">
        <v>176</v>
      </c>
      <c r="AY452" s="18" t="s">
        <v>175</v>
      </c>
      <c r="BE452" s="204">
        <f>IF(N452="základní",J452,0)</f>
        <v>0</v>
      </c>
      <c r="BF452" s="204">
        <f>IF(N452="snížená",J452,0)</f>
        <v>0</v>
      </c>
      <c r="BG452" s="204">
        <f>IF(N452="zákl. přenesená",J452,0)</f>
        <v>0</v>
      </c>
      <c r="BH452" s="204">
        <f>IF(N452="sníž. přenesená",J452,0)</f>
        <v>0</v>
      </c>
      <c r="BI452" s="204">
        <f>IF(N452="nulová",J452,0)</f>
        <v>0</v>
      </c>
      <c r="BJ452" s="18" t="s">
        <v>83</v>
      </c>
      <c r="BK452" s="204">
        <f>ROUND(I452*H452,2)</f>
        <v>0</v>
      </c>
      <c r="BL452" s="18" t="s">
        <v>1128</v>
      </c>
      <c r="BM452" s="203" t="s">
        <v>3555</v>
      </c>
    </row>
    <row r="453" spans="1:65" s="14" customFormat="1" ht="11.25">
      <c r="B453" s="216"/>
      <c r="C453" s="217"/>
      <c r="D453" s="207" t="s">
        <v>184</v>
      </c>
      <c r="E453" s="218" t="s">
        <v>1</v>
      </c>
      <c r="F453" s="219" t="s">
        <v>3556</v>
      </c>
      <c r="G453" s="217"/>
      <c r="H453" s="220">
        <v>40</v>
      </c>
      <c r="I453" s="221"/>
      <c r="J453" s="217"/>
      <c r="K453" s="217"/>
      <c r="L453" s="222"/>
      <c r="M453" s="223"/>
      <c r="N453" s="224"/>
      <c r="O453" s="224"/>
      <c r="P453" s="224"/>
      <c r="Q453" s="224"/>
      <c r="R453" s="224"/>
      <c r="S453" s="224"/>
      <c r="T453" s="225"/>
      <c r="AT453" s="226" t="s">
        <v>184</v>
      </c>
      <c r="AU453" s="226" t="s">
        <v>176</v>
      </c>
      <c r="AV453" s="14" t="s">
        <v>85</v>
      </c>
      <c r="AW453" s="14" t="s">
        <v>34</v>
      </c>
      <c r="AX453" s="14" t="s">
        <v>76</v>
      </c>
      <c r="AY453" s="226" t="s">
        <v>175</v>
      </c>
    </row>
    <row r="454" spans="1:65" s="14" customFormat="1" ht="11.25">
      <c r="B454" s="216"/>
      <c r="C454" s="217"/>
      <c r="D454" s="207" t="s">
        <v>184</v>
      </c>
      <c r="E454" s="218" t="s">
        <v>1</v>
      </c>
      <c r="F454" s="219" t="s">
        <v>3557</v>
      </c>
      <c r="G454" s="217"/>
      <c r="H454" s="220">
        <v>24</v>
      </c>
      <c r="I454" s="221"/>
      <c r="J454" s="217"/>
      <c r="K454" s="217"/>
      <c r="L454" s="222"/>
      <c r="M454" s="223"/>
      <c r="N454" s="224"/>
      <c r="O454" s="224"/>
      <c r="P454" s="224"/>
      <c r="Q454" s="224"/>
      <c r="R454" s="224"/>
      <c r="S454" s="224"/>
      <c r="T454" s="225"/>
      <c r="AT454" s="226" t="s">
        <v>184</v>
      </c>
      <c r="AU454" s="226" t="s">
        <v>176</v>
      </c>
      <c r="AV454" s="14" t="s">
        <v>85</v>
      </c>
      <c r="AW454" s="14" t="s">
        <v>34</v>
      </c>
      <c r="AX454" s="14" t="s">
        <v>76</v>
      </c>
      <c r="AY454" s="226" t="s">
        <v>175</v>
      </c>
    </row>
    <row r="455" spans="1:65" s="2" customFormat="1" ht="24.2" customHeight="1">
      <c r="A455" s="35"/>
      <c r="B455" s="36"/>
      <c r="C455" s="192" t="s">
        <v>1395</v>
      </c>
      <c r="D455" s="192" t="s">
        <v>178</v>
      </c>
      <c r="E455" s="193" t="s">
        <v>3558</v>
      </c>
      <c r="F455" s="194" t="s">
        <v>3559</v>
      </c>
      <c r="G455" s="195" t="s">
        <v>181</v>
      </c>
      <c r="H455" s="196">
        <v>64</v>
      </c>
      <c r="I455" s="197"/>
      <c r="J455" s="198">
        <f>ROUND(I455*H455,2)</f>
        <v>0</v>
      </c>
      <c r="K455" s="194" t="s">
        <v>224</v>
      </c>
      <c r="L455" s="40"/>
      <c r="M455" s="199" t="s">
        <v>1</v>
      </c>
      <c r="N455" s="200" t="s">
        <v>41</v>
      </c>
      <c r="O455" s="72"/>
      <c r="P455" s="201">
        <f>O455*H455</f>
        <v>0</v>
      </c>
      <c r="Q455" s="201">
        <v>0</v>
      </c>
      <c r="R455" s="201">
        <f>Q455*H455</f>
        <v>0</v>
      </c>
      <c r="S455" s="201">
        <v>0</v>
      </c>
      <c r="T455" s="202">
        <f>S455*H455</f>
        <v>0</v>
      </c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R455" s="203" t="s">
        <v>309</v>
      </c>
      <c r="AT455" s="203" t="s">
        <v>178</v>
      </c>
      <c r="AU455" s="203" t="s">
        <v>176</v>
      </c>
      <c r="AY455" s="18" t="s">
        <v>175</v>
      </c>
      <c r="BE455" s="204">
        <f>IF(N455="základní",J455,0)</f>
        <v>0</v>
      </c>
      <c r="BF455" s="204">
        <f>IF(N455="snížená",J455,0)</f>
        <v>0</v>
      </c>
      <c r="BG455" s="204">
        <f>IF(N455="zákl. přenesená",J455,0)</f>
        <v>0</v>
      </c>
      <c r="BH455" s="204">
        <f>IF(N455="sníž. přenesená",J455,0)</f>
        <v>0</v>
      </c>
      <c r="BI455" s="204">
        <f>IF(N455="nulová",J455,0)</f>
        <v>0</v>
      </c>
      <c r="BJ455" s="18" t="s">
        <v>83</v>
      </c>
      <c r="BK455" s="204">
        <f>ROUND(I455*H455,2)</f>
        <v>0</v>
      </c>
      <c r="BL455" s="18" t="s">
        <v>309</v>
      </c>
      <c r="BM455" s="203" t="s">
        <v>3560</v>
      </c>
    </row>
    <row r="456" spans="1:65" s="2" customFormat="1" ht="11.25">
      <c r="A456" s="35"/>
      <c r="B456" s="36"/>
      <c r="C456" s="37"/>
      <c r="D456" s="227" t="s">
        <v>193</v>
      </c>
      <c r="E456" s="37"/>
      <c r="F456" s="228" t="s">
        <v>3561</v>
      </c>
      <c r="G456" s="37"/>
      <c r="H456" s="37"/>
      <c r="I456" s="229"/>
      <c r="J456" s="37"/>
      <c r="K456" s="37"/>
      <c r="L456" s="40"/>
      <c r="M456" s="230"/>
      <c r="N456" s="231"/>
      <c r="O456" s="72"/>
      <c r="P456" s="72"/>
      <c r="Q456" s="72"/>
      <c r="R456" s="72"/>
      <c r="S456" s="72"/>
      <c r="T456" s="73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T456" s="18" t="s">
        <v>193</v>
      </c>
      <c r="AU456" s="18" t="s">
        <v>176</v>
      </c>
    </row>
    <row r="457" spans="1:65" s="2" customFormat="1" ht="16.5" customHeight="1">
      <c r="A457" s="35"/>
      <c r="B457" s="36"/>
      <c r="C457" s="254" t="s">
        <v>1400</v>
      </c>
      <c r="D457" s="254" t="s">
        <v>539</v>
      </c>
      <c r="E457" s="255" t="s">
        <v>3562</v>
      </c>
      <c r="F457" s="256" t="s">
        <v>3563</v>
      </c>
      <c r="G457" s="257" t="s">
        <v>1527</v>
      </c>
      <c r="H457" s="258">
        <v>8</v>
      </c>
      <c r="I457" s="259"/>
      <c r="J457" s="260">
        <f>ROUND(I457*H457,2)</f>
        <v>0</v>
      </c>
      <c r="K457" s="256" t="s">
        <v>1</v>
      </c>
      <c r="L457" s="261"/>
      <c r="M457" s="262" t="s">
        <v>1</v>
      </c>
      <c r="N457" s="263" t="s">
        <v>41</v>
      </c>
      <c r="O457" s="72"/>
      <c r="P457" s="201">
        <f>O457*H457</f>
        <v>0</v>
      </c>
      <c r="Q457" s="201">
        <v>0</v>
      </c>
      <c r="R457" s="201">
        <f>Q457*H457</f>
        <v>0</v>
      </c>
      <c r="S457" s="201">
        <v>0</v>
      </c>
      <c r="T457" s="202">
        <f>S457*H457</f>
        <v>0</v>
      </c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R457" s="203" t="s">
        <v>1128</v>
      </c>
      <c r="AT457" s="203" t="s">
        <v>539</v>
      </c>
      <c r="AU457" s="203" t="s">
        <v>176</v>
      </c>
      <c r="AY457" s="18" t="s">
        <v>175</v>
      </c>
      <c r="BE457" s="204">
        <f>IF(N457="základní",J457,0)</f>
        <v>0</v>
      </c>
      <c r="BF457" s="204">
        <f>IF(N457="snížená",J457,0)</f>
        <v>0</v>
      </c>
      <c r="BG457" s="204">
        <f>IF(N457="zákl. přenesená",J457,0)</f>
        <v>0</v>
      </c>
      <c r="BH457" s="204">
        <f>IF(N457="sníž. přenesená",J457,0)</f>
        <v>0</v>
      </c>
      <c r="BI457" s="204">
        <f>IF(N457="nulová",J457,0)</f>
        <v>0</v>
      </c>
      <c r="BJ457" s="18" t="s">
        <v>83</v>
      </c>
      <c r="BK457" s="204">
        <f>ROUND(I457*H457,2)</f>
        <v>0</v>
      </c>
      <c r="BL457" s="18" t="s">
        <v>1128</v>
      </c>
      <c r="BM457" s="203" t="s">
        <v>3564</v>
      </c>
    </row>
    <row r="458" spans="1:65" s="14" customFormat="1" ht="11.25">
      <c r="B458" s="216"/>
      <c r="C458" s="217"/>
      <c r="D458" s="207" t="s">
        <v>184</v>
      </c>
      <c r="E458" s="218" t="s">
        <v>1</v>
      </c>
      <c r="F458" s="219" t="s">
        <v>239</v>
      </c>
      <c r="G458" s="217"/>
      <c r="H458" s="220">
        <v>8</v>
      </c>
      <c r="I458" s="221"/>
      <c r="J458" s="217"/>
      <c r="K458" s="217"/>
      <c r="L458" s="222"/>
      <c r="M458" s="223"/>
      <c r="N458" s="224"/>
      <c r="O458" s="224"/>
      <c r="P458" s="224"/>
      <c r="Q458" s="224"/>
      <c r="R458" s="224"/>
      <c r="S458" s="224"/>
      <c r="T458" s="225"/>
      <c r="AT458" s="226" t="s">
        <v>184</v>
      </c>
      <c r="AU458" s="226" t="s">
        <v>176</v>
      </c>
      <c r="AV458" s="14" t="s">
        <v>85</v>
      </c>
      <c r="AW458" s="14" t="s">
        <v>34</v>
      </c>
      <c r="AX458" s="14" t="s">
        <v>83</v>
      </c>
      <c r="AY458" s="226" t="s">
        <v>175</v>
      </c>
    </row>
    <row r="459" spans="1:65" s="2" customFormat="1" ht="24.2" customHeight="1">
      <c r="A459" s="35"/>
      <c r="B459" s="36"/>
      <c r="C459" s="254" t="s">
        <v>1406</v>
      </c>
      <c r="D459" s="254" t="s">
        <v>539</v>
      </c>
      <c r="E459" s="255" t="s">
        <v>3565</v>
      </c>
      <c r="F459" s="256" t="s">
        <v>3566</v>
      </c>
      <c r="G459" s="257" t="s">
        <v>1527</v>
      </c>
      <c r="H459" s="258">
        <v>1</v>
      </c>
      <c r="I459" s="259"/>
      <c r="J459" s="260">
        <f>ROUND(I459*H459,2)</f>
        <v>0</v>
      </c>
      <c r="K459" s="256" t="s">
        <v>1</v>
      </c>
      <c r="L459" s="261"/>
      <c r="M459" s="262" t="s">
        <v>1</v>
      </c>
      <c r="N459" s="263" t="s">
        <v>41</v>
      </c>
      <c r="O459" s="72"/>
      <c r="P459" s="201">
        <f>O459*H459</f>
        <v>0</v>
      </c>
      <c r="Q459" s="201">
        <v>0</v>
      </c>
      <c r="R459" s="201">
        <f>Q459*H459</f>
        <v>0</v>
      </c>
      <c r="S459" s="201">
        <v>0</v>
      </c>
      <c r="T459" s="202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203" t="s">
        <v>1128</v>
      </c>
      <c r="AT459" s="203" t="s">
        <v>539</v>
      </c>
      <c r="AU459" s="203" t="s">
        <v>176</v>
      </c>
      <c r="AY459" s="18" t="s">
        <v>175</v>
      </c>
      <c r="BE459" s="204">
        <f>IF(N459="základní",J459,0)</f>
        <v>0</v>
      </c>
      <c r="BF459" s="204">
        <f>IF(N459="snížená",J459,0)</f>
        <v>0</v>
      </c>
      <c r="BG459" s="204">
        <f>IF(N459="zákl. přenesená",J459,0)</f>
        <v>0</v>
      </c>
      <c r="BH459" s="204">
        <f>IF(N459="sníž. přenesená",J459,0)</f>
        <v>0</v>
      </c>
      <c r="BI459" s="204">
        <f>IF(N459="nulová",J459,0)</f>
        <v>0</v>
      </c>
      <c r="BJ459" s="18" t="s">
        <v>83</v>
      </c>
      <c r="BK459" s="204">
        <f>ROUND(I459*H459,2)</f>
        <v>0</v>
      </c>
      <c r="BL459" s="18" t="s">
        <v>1128</v>
      </c>
      <c r="BM459" s="203" t="s">
        <v>3567</v>
      </c>
    </row>
    <row r="460" spans="1:65" s="2" customFormat="1" ht="21.75" customHeight="1">
      <c r="A460" s="35"/>
      <c r="B460" s="36"/>
      <c r="C460" s="254" t="s">
        <v>1414</v>
      </c>
      <c r="D460" s="254" t="s">
        <v>539</v>
      </c>
      <c r="E460" s="255" t="s">
        <v>3568</v>
      </c>
      <c r="F460" s="256" t="s">
        <v>3569</v>
      </c>
      <c r="G460" s="257" t="s">
        <v>1527</v>
      </c>
      <c r="H460" s="258">
        <v>8</v>
      </c>
      <c r="I460" s="259"/>
      <c r="J460" s="260">
        <f>ROUND(I460*H460,2)</f>
        <v>0</v>
      </c>
      <c r="K460" s="256" t="s">
        <v>1</v>
      </c>
      <c r="L460" s="261"/>
      <c r="M460" s="262" t="s">
        <v>1</v>
      </c>
      <c r="N460" s="263" t="s">
        <v>41</v>
      </c>
      <c r="O460" s="72"/>
      <c r="P460" s="201">
        <f>O460*H460</f>
        <v>0</v>
      </c>
      <c r="Q460" s="201">
        <v>0</v>
      </c>
      <c r="R460" s="201">
        <f>Q460*H460</f>
        <v>0</v>
      </c>
      <c r="S460" s="201">
        <v>0</v>
      </c>
      <c r="T460" s="202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03" t="s">
        <v>1128</v>
      </c>
      <c r="AT460" s="203" t="s">
        <v>539</v>
      </c>
      <c r="AU460" s="203" t="s">
        <v>176</v>
      </c>
      <c r="AY460" s="18" t="s">
        <v>175</v>
      </c>
      <c r="BE460" s="204">
        <f>IF(N460="základní",J460,0)</f>
        <v>0</v>
      </c>
      <c r="BF460" s="204">
        <f>IF(N460="snížená",J460,0)</f>
        <v>0</v>
      </c>
      <c r="BG460" s="204">
        <f>IF(N460="zákl. přenesená",J460,0)</f>
        <v>0</v>
      </c>
      <c r="BH460" s="204">
        <f>IF(N460="sníž. přenesená",J460,0)</f>
        <v>0</v>
      </c>
      <c r="BI460" s="204">
        <f>IF(N460="nulová",J460,0)</f>
        <v>0</v>
      </c>
      <c r="BJ460" s="18" t="s">
        <v>83</v>
      </c>
      <c r="BK460" s="204">
        <f>ROUND(I460*H460,2)</f>
        <v>0</v>
      </c>
      <c r="BL460" s="18" t="s">
        <v>1128</v>
      </c>
      <c r="BM460" s="203" t="s">
        <v>3570</v>
      </c>
    </row>
    <row r="461" spans="1:65" s="14" customFormat="1" ht="11.25">
      <c r="B461" s="216"/>
      <c r="C461" s="217"/>
      <c r="D461" s="207" t="s">
        <v>184</v>
      </c>
      <c r="E461" s="218" t="s">
        <v>1</v>
      </c>
      <c r="F461" s="219" t="s">
        <v>239</v>
      </c>
      <c r="G461" s="217"/>
      <c r="H461" s="220">
        <v>8</v>
      </c>
      <c r="I461" s="221"/>
      <c r="J461" s="217"/>
      <c r="K461" s="217"/>
      <c r="L461" s="222"/>
      <c r="M461" s="223"/>
      <c r="N461" s="224"/>
      <c r="O461" s="224"/>
      <c r="P461" s="224"/>
      <c r="Q461" s="224"/>
      <c r="R461" s="224"/>
      <c r="S461" s="224"/>
      <c r="T461" s="225"/>
      <c r="AT461" s="226" t="s">
        <v>184</v>
      </c>
      <c r="AU461" s="226" t="s">
        <v>176</v>
      </c>
      <c r="AV461" s="14" t="s">
        <v>85</v>
      </c>
      <c r="AW461" s="14" t="s">
        <v>34</v>
      </c>
      <c r="AX461" s="14" t="s">
        <v>83</v>
      </c>
      <c r="AY461" s="226" t="s">
        <v>175</v>
      </c>
    </row>
    <row r="462" spans="1:65" s="2" customFormat="1" ht="24.2" customHeight="1">
      <c r="A462" s="35"/>
      <c r="B462" s="36"/>
      <c r="C462" s="254" t="s">
        <v>1419</v>
      </c>
      <c r="D462" s="254" t="s">
        <v>539</v>
      </c>
      <c r="E462" s="255" t="s">
        <v>3571</v>
      </c>
      <c r="F462" s="256" t="s">
        <v>3572</v>
      </c>
      <c r="G462" s="257" t="s">
        <v>1527</v>
      </c>
      <c r="H462" s="258">
        <v>5</v>
      </c>
      <c r="I462" s="259"/>
      <c r="J462" s="260">
        <f>ROUND(I462*H462,2)</f>
        <v>0</v>
      </c>
      <c r="K462" s="256" t="s">
        <v>1</v>
      </c>
      <c r="L462" s="261"/>
      <c r="M462" s="262" t="s">
        <v>1</v>
      </c>
      <c r="N462" s="263" t="s">
        <v>41</v>
      </c>
      <c r="O462" s="72"/>
      <c r="P462" s="201">
        <f>O462*H462</f>
        <v>0</v>
      </c>
      <c r="Q462" s="201">
        <v>0</v>
      </c>
      <c r="R462" s="201">
        <f>Q462*H462</f>
        <v>0</v>
      </c>
      <c r="S462" s="201">
        <v>0</v>
      </c>
      <c r="T462" s="202">
        <f>S462*H462</f>
        <v>0</v>
      </c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R462" s="203" t="s">
        <v>1128</v>
      </c>
      <c r="AT462" s="203" t="s">
        <v>539</v>
      </c>
      <c r="AU462" s="203" t="s">
        <v>176</v>
      </c>
      <c r="AY462" s="18" t="s">
        <v>175</v>
      </c>
      <c r="BE462" s="204">
        <f>IF(N462="základní",J462,0)</f>
        <v>0</v>
      </c>
      <c r="BF462" s="204">
        <f>IF(N462="snížená",J462,0)</f>
        <v>0</v>
      </c>
      <c r="BG462" s="204">
        <f>IF(N462="zákl. přenesená",J462,0)</f>
        <v>0</v>
      </c>
      <c r="BH462" s="204">
        <f>IF(N462="sníž. přenesená",J462,0)</f>
        <v>0</v>
      </c>
      <c r="BI462" s="204">
        <f>IF(N462="nulová",J462,0)</f>
        <v>0</v>
      </c>
      <c r="BJ462" s="18" t="s">
        <v>83</v>
      </c>
      <c r="BK462" s="204">
        <f>ROUND(I462*H462,2)</f>
        <v>0</v>
      </c>
      <c r="BL462" s="18" t="s">
        <v>1128</v>
      </c>
      <c r="BM462" s="203" t="s">
        <v>3573</v>
      </c>
    </row>
    <row r="463" spans="1:65" s="14" customFormat="1" ht="11.25">
      <c r="B463" s="216"/>
      <c r="C463" s="217"/>
      <c r="D463" s="207" t="s">
        <v>184</v>
      </c>
      <c r="E463" s="218" t="s">
        <v>1</v>
      </c>
      <c r="F463" s="219" t="s">
        <v>209</v>
      </c>
      <c r="G463" s="217"/>
      <c r="H463" s="220">
        <v>5</v>
      </c>
      <c r="I463" s="221"/>
      <c r="J463" s="217"/>
      <c r="K463" s="217"/>
      <c r="L463" s="222"/>
      <c r="M463" s="223"/>
      <c r="N463" s="224"/>
      <c r="O463" s="224"/>
      <c r="P463" s="224"/>
      <c r="Q463" s="224"/>
      <c r="R463" s="224"/>
      <c r="S463" s="224"/>
      <c r="T463" s="225"/>
      <c r="AT463" s="226" t="s">
        <v>184</v>
      </c>
      <c r="AU463" s="226" t="s">
        <v>176</v>
      </c>
      <c r="AV463" s="14" t="s">
        <v>85</v>
      </c>
      <c r="AW463" s="14" t="s">
        <v>34</v>
      </c>
      <c r="AX463" s="14" t="s">
        <v>83</v>
      </c>
      <c r="AY463" s="226" t="s">
        <v>175</v>
      </c>
    </row>
    <row r="464" spans="1:65" s="2" customFormat="1" ht="16.5" customHeight="1">
      <c r="A464" s="35"/>
      <c r="B464" s="36"/>
      <c r="C464" s="192" t="s">
        <v>1424</v>
      </c>
      <c r="D464" s="192" t="s">
        <v>178</v>
      </c>
      <c r="E464" s="193" t="s">
        <v>3574</v>
      </c>
      <c r="F464" s="194" t="s">
        <v>3575</v>
      </c>
      <c r="G464" s="195" t="s">
        <v>181</v>
      </c>
      <c r="H464" s="196">
        <v>22</v>
      </c>
      <c r="I464" s="197"/>
      <c r="J464" s="198">
        <f>ROUND(I464*H464,2)</f>
        <v>0</v>
      </c>
      <c r="K464" s="194" t="s">
        <v>224</v>
      </c>
      <c r="L464" s="40"/>
      <c r="M464" s="199" t="s">
        <v>1</v>
      </c>
      <c r="N464" s="200" t="s">
        <v>41</v>
      </c>
      <c r="O464" s="72"/>
      <c r="P464" s="201">
        <f>O464*H464</f>
        <v>0</v>
      </c>
      <c r="Q464" s="201">
        <v>0</v>
      </c>
      <c r="R464" s="201">
        <f>Q464*H464</f>
        <v>0</v>
      </c>
      <c r="S464" s="201">
        <v>0</v>
      </c>
      <c r="T464" s="202">
        <f>S464*H464</f>
        <v>0</v>
      </c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R464" s="203" t="s">
        <v>309</v>
      </c>
      <c r="AT464" s="203" t="s">
        <v>178</v>
      </c>
      <c r="AU464" s="203" t="s">
        <v>176</v>
      </c>
      <c r="AY464" s="18" t="s">
        <v>175</v>
      </c>
      <c r="BE464" s="204">
        <f>IF(N464="základní",J464,0)</f>
        <v>0</v>
      </c>
      <c r="BF464" s="204">
        <f>IF(N464="snížená",J464,0)</f>
        <v>0</v>
      </c>
      <c r="BG464" s="204">
        <f>IF(N464="zákl. přenesená",J464,0)</f>
        <v>0</v>
      </c>
      <c r="BH464" s="204">
        <f>IF(N464="sníž. přenesená",J464,0)</f>
        <v>0</v>
      </c>
      <c r="BI464" s="204">
        <f>IF(N464="nulová",J464,0)</f>
        <v>0</v>
      </c>
      <c r="BJ464" s="18" t="s">
        <v>83</v>
      </c>
      <c r="BK464" s="204">
        <f>ROUND(I464*H464,2)</f>
        <v>0</v>
      </c>
      <c r="BL464" s="18" t="s">
        <v>309</v>
      </c>
      <c r="BM464" s="203" t="s">
        <v>3576</v>
      </c>
    </row>
    <row r="465" spans="1:65" s="2" customFormat="1" ht="11.25">
      <c r="A465" s="35"/>
      <c r="B465" s="36"/>
      <c r="C465" s="37"/>
      <c r="D465" s="227" t="s">
        <v>193</v>
      </c>
      <c r="E465" s="37"/>
      <c r="F465" s="228" t="s">
        <v>3577</v>
      </c>
      <c r="G465" s="37"/>
      <c r="H465" s="37"/>
      <c r="I465" s="229"/>
      <c r="J465" s="37"/>
      <c r="K465" s="37"/>
      <c r="L465" s="40"/>
      <c r="M465" s="230"/>
      <c r="N465" s="231"/>
      <c r="O465" s="72"/>
      <c r="P465" s="72"/>
      <c r="Q465" s="72"/>
      <c r="R465" s="72"/>
      <c r="S465" s="72"/>
      <c r="T465" s="73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T465" s="18" t="s">
        <v>193</v>
      </c>
      <c r="AU465" s="18" t="s">
        <v>176</v>
      </c>
    </row>
    <row r="466" spans="1:65" s="2" customFormat="1" ht="24.2" customHeight="1">
      <c r="A466" s="35"/>
      <c r="B466" s="36"/>
      <c r="C466" s="254" t="s">
        <v>1429</v>
      </c>
      <c r="D466" s="254" t="s">
        <v>539</v>
      </c>
      <c r="E466" s="255" t="s">
        <v>3578</v>
      </c>
      <c r="F466" s="256" t="s">
        <v>3579</v>
      </c>
      <c r="G466" s="257" t="s">
        <v>1527</v>
      </c>
      <c r="H466" s="258">
        <v>74</v>
      </c>
      <c r="I466" s="259"/>
      <c r="J466" s="260">
        <f>ROUND(I466*H466,2)</f>
        <v>0</v>
      </c>
      <c r="K466" s="256" t="s">
        <v>1</v>
      </c>
      <c r="L466" s="261"/>
      <c r="M466" s="262" t="s">
        <v>1</v>
      </c>
      <c r="N466" s="263" t="s">
        <v>41</v>
      </c>
      <c r="O466" s="72"/>
      <c r="P466" s="201">
        <f>O466*H466</f>
        <v>0</v>
      </c>
      <c r="Q466" s="201">
        <v>0</v>
      </c>
      <c r="R466" s="201">
        <f>Q466*H466</f>
        <v>0</v>
      </c>
      <c r="S466" s="201">
        <v>0</v>
      </c>
      <c r="T466" s="202">
        <f>S466*H466</f>
        <v>0</v>
      </c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R466" s="203" t="s">
        <v>1128</v>
      </c>
      <c r="AT466" s="203" t="s">
        <v>539</v>
      </c>
      <c r="AU466" s="203" t="s">
        <v>176</v>
      </c>
      <c r="AY466" s="18" t="s">
        <v>175</v>
      </c>
      <c r="BE466" s="204">
        <f>IF(N466="základní",J466,0)</f>
        <v>0</v>
      </c>
      <c r="BF466" s="204">
        <f>IF(N466="snížená",J466,0)</f>
        <v>0</v>
      </c>
      <c r="BG466" s="204">
        <f>IF(N466="zákl. přenesená",J466,0)</f>
        <v>0</v>
      </c>
      <c r="BH466" s="204">
        <f>IF(N466="sníž. přenesená",J466,0)</f>
        <v>0</v>
      </c>
      <c r="BI466" s="204">
        <f>IF(N466="nulová",J466,0)</f>
        <v>0</v>
      </c>
      <c r="BJ466" s="18" t="s">
        <v>83</v>
      </c>
      <c r="BK466" s="204">
        <f>ROUND(I466*H466,2)</f>
        <v>0</v>
      </c>
      <c r="BL466" s="18" t="s">
        <v>1128</v>
      </c>
      <c r="BM466" s="203" t="s">
        <v>3580</v>
      </c>
    </row>
    <row r="467" spans="1:65" s="14" customFormat="1" ht="11.25">
      <c r="B467" s="216"/>
      <c r="C467" s="217"/>
      <c r="D467" s="207" t="s">
        <v>184</v>
      </c>
      <c r="E467" s="218" t="s">
        <v>1</v>
      </c>
      <c r="F467" s="219" t="s">
        <v>3581</v>
      </c>
      <c r="G467" s="217"/>
      <c r="H467" s="220">
        <v>55</v>
      </c>
      <c r="I467" s="221"/>
      <c r="J467" s="217"/>
      <c r="K467" s="217"/>
      <c r="L467" s="222"/>
      <c r="M467" s="223"/>
      <c r="N467" s="224"/>
      <c r="O467" s="224"/>
      <c r="P467" s="224"/>
      <c r="Q467" s="224"/>
      <c r="R467" s="224"/>
      <c r="S467" s="224"/>
      <c r="T467" s="225"/>
      <c r="AT467" s="226" t="s">
        <v>184</v>
      </c>
      <c r="AU467" s="226" t="s">
        <v>176</v>
      </c>
      <c r="AV467" s="14" t="s">
        <v>85</v>
      </c>
      <c r="AW467" s="14" t="s">
        <v>34</v>
      </c>
      <c r="AX467" s="14" t="s">
        <v>76</v>
      </c>
      <c r="AY467" s="226" t="s">
        <v>175</v>
      </c>
    </row>
    <row r="468" spans="1:65" s="14" customFormat="1" ht="11.25">
      <c r="B468" s="216"/>
      <c r="C468" s="217"/>
      <c r="D468" s="207" t="s">
        <v>184</v>
      </c>
      <c r="E468" s="218" t="s">
        <v>1</v>
      </c>
      <c r="F468" s="219" t="s">
        <v>3582</v>
      </c>
      <c r="G468" s="217"/>
      <c r="H468" s="220">
        <v>19</v>
      </c>
      <c r="I468" s="221"/>
      <c r="J468" s="217"/>
      <c r="K468" s="217"/>
      <c r="L468" s="222"/>
      <c r="M468" s="223"/>
      <c r="N468" s="224"/>
      <c r="O468" s="224"/>
      <c r="P468" s="224"/>
      <c r="Q468" s="224"/>
      <c r="R468" s="224"/>
      <c r="S468" s="224"/>
      <c r="T468" s="225"/>
      <c r="AT468" s="226" t="s">
        <v>184</v>
      </c>
      <c r="AU468" s="226" t="s">
        <v>176</v>
      </c>
      <c r="AV468" s="14" t="s">
        <v>85</v>
      </c>
      <c r="AW468" s="14" t="s">
        <v>34</v>
      </c>
      <c r="AX468" s="14" t="s">
        <v>76</v>
      </c>
      <c r="AY468" s="226" t="s">
        <v>175</v>
      </c>
    </row>
    <row r="469" spans="1:65" s="2" customFormat="1" ht="16.5" customHeight="1">
      <c r="A469" s="35"/>
      <c r="B469" s="36"/>
      <c r="C469" s="192" t="s">
        <v>1435</v>
      </c>
      <c r="D469" s="192" t="s">
        <v>178</v>
      </c>
      <c r="E469" s="193" t="s">
        <v>3583</v>
      </c>
      <c r="F469" s="194" t="s">
        <v>3584</v>
      </c>
      <c r="G469" s="195" t="s">
        <v>181</v>
      </c>
      <c r="H469" s="196">
        <v>74</v>
      </c>
      <c r="I469" s="197"/>
      <c r="J469" s="198">
        <f>ROUND(I469*H469,2)</f>
        <v>0</v>
      </c>
      <c r="K469" s="194" t="s">
        <v>224</v>
      </c>
      <c r="L469" s="40"/>
      <c r="M469" s="199" t="s">
        <v>1</v>
      </c>
      <c r="N469" s="200" t="s">
        <v>41</v>
      </c>
      <c r="O469" s="72"/>
      <c r="P469" s="201">
        <f>O469*H469</f>
        <v>0</v>
      </c>
      <c r="Q469" s="201">
        <v>0</v>
      </c>
      <c r="R469" s="201">
        <f>Q469*H469</f>
        <v>0</v>
      </c>
      <c r="S469" s="201">
        <v>0</v>
      </c>
      <c r="T469" s="202">
        <f>S469*H469</f>
        <v>0</v>
      </c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R469" s="203" t="s">
        <v>309</v>
      </c>
      <c r="AT469" s="203" t="s">
        <v>178</v>
      </c>
      <c r="AU469" s="203" t="s">
        <v>176</v>
      </c>
      <c r="AY469" s="18" t="s">
        <v>175</v>
      </c>
      <c r="BE469" s="204">
        <f>IF(N469="základní",J469,0)</f>
        <v>0</v>
      </c>
      <c r="BF469" s="204">
        <f>IF(N469="snížená",J469,0)</f>
        <v>0</v>
      </c>
      <c r="BG469" s="204">
        <f>IF(N469="zákl. přenesená",J469,0)</f>
        <v>0</v>
      </c>
      <c r="BH469" s="204">
        <f>IF(N469="sníž. přenesená",J469,0)</f>
        <v>0</v>
      </c>
      <c r="BI469" s="204">
        <f>IF(N469="nulová",J469,0)</f>
        <v>0</v>
      </c>
      <c r="BJ469" s="18" t="s">
        <v>83</v>
      </c>
      <c r="BK469" s="204">
        <f>ROUND(I469*H469,2)</f>
        <v>0</v>
      </c>
      <c r="BL469" s="18" t="s">
        <v>309</v>
      </c>
      <c r="BM469" s="203" t="s">
        <v>3585</v>
      </c>
    </row>
    <row r="470" spans="1:65" s="2" customFormat="1" ht="11.25">
      <c r="A470" s="35"/>
      <c r="B470" s="36"/>
      <c r="C470" s="37"/>
      <c r="D470" s="227" t="s">
        <v>193</v>
      </c>
      <c r="E470" s="37"/>
      <c r="F470" s="228" t="s">
        <v>3586</v>
      </c>
      <c r="G470" s="37"/>
      <c r="H470" s="37"/>
      <c r="I470" s="229"/>
      <c r="J470" s="37"/>
      <c r="K470" s="37"/>
      <c r="L470" s="40"/>
      <c r="M470" s="230"/>
      <c r="N470" s="231"/>
      <c r="O470" s="72"/>
      <c r="P470" s="72"/>
      <c r="Q470" s="72"/>
      <c r="R470" s="72"/>
      <c r="S470" s="72"/>
      <c r="T470" s="73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T470" s="18" t="s">
        <v>193</v>
      </c>
      <c r="AU470" s="18" t="s">
        <v>176</v>
      </c>
    </row>
    <row r="471" spans="1:65" s="2" customFormat="1" ht="24.2" customHeight="1">
      <c r="A471" s="35"/>
      <c r="B471" s="36"/>
      <c r="C471" s="254" t="s">
        <v>1440</v>
      </c>
      <c r="D471" s="254" t="s">
        <v>539</v>
      </c>
      <c r="E471" s="255" t="s">
        <v>3587</v>
      </c>
      <c r="F471" s="256" t="s">
        <v>3588</v>
      </c>
      <c r="G471" s="257" t="s">
        <v>1527</v>
      </c>
      <c r="H471" s="258">
        <v>10</v>
      </c>
      <c r="I471" s="259"/>
      <c r="J471" s="260">
        <f>ROUND(I471*H471,2)</f>
        <v>0</v>
      </c>
      <c r="K471" s="256" t="s">
        <v>1</v>
      </c>
      <c r="L471" s="261"/>
      <c r="M471" s="262" t="s">
        <v>1</v>
      </c>
      <c r="N471" s="263" t="s">
        <v>41</v>
      </c>
      <c r="O471" s="72"/>
      <c r="P471" s="201">
        <f>O471*H471</f>
        <v>0</v>
      </c>
      <c r="Q471" s="201">
        <v>0</v>
      </c>
      <c r="R471" s="201">
        <f>Q471*H471</f>
        <v>0</v>
      </c>
      <c r="S471" s="201">
        <v>0</v>
      </c>
      <c r="T471" s="202">
        <f>S471*H471</f>
        <v>0</v>
      </c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R471" s="203" t="s">
        <v>1128</v>
      </c>
      <c r="AT471" s="203" t="s">
        <v>539</v>
      </c>
      <c r="AU471" s="203" t="s">
        <v>176</v>
      </c>
      <c r="AY471" s="18" t="s">
        <v>175</v>
      </c>
      <c r="BE471" s="204">
        <f>IF(N471="základní",J471,0)</f>
        <v>0</v>
      </c>
      <c r="BF471" s="204">
        <f>IF(N471="snížená",J471,0)</f>
        <v>0</v>
      </c>
      <c r="BG471" s="204">
        <f>IF(N471="zákl. přenesená",J471,0)</f>
        <v>0</v>
      </c>
      <c r="BH471" s="204">
        <f>IF(N471="sníž. přenesená",J471,0)</f>
        <v>0</v>
      </c>
      <c r="BI471" s="204">
        <f>IF(N471="nulová",J471,0)</f>
        <v>0</v>
      </c>
      <c r="BJ471" s="18" t="s">
        <v>83</v>
      </c>
      <c r="BK471" s="204">
        <f>ROUND(I471*H471,2)</f>
        <v>0</v>
      </c>
      <c r="BL471" s="18" t="s">
        <v>1128</v>
      </c>
      <c r="BM471" s="203" t="s">
        <v>3589</v>
      </c>
    </row>
    <row r="472" spans="1:65" s="14" customFormat="1" ht="11.25">
      <c r="B472" s="216"/>
      <c r="C472" s="217"/>
      <c r="D472" s="207" t="s">
        <v>184</v>
      </c>
      <c r="E472" s="218" t="s">
        <v>1</v>
      </c>
      <c r="F472" s="219" t="s">
        <v>258</v>
      </c>
      <c r="G472" s="217"/>
      <c r="H472" s="220">
        <v>10</v>
      </c>
      <c r="I472" s="221"/>
      <c r="J472" s="217"/>
      <c r="K472" s="217"/>
      <c r="L472" s="222"/>
      <c r="M472" s="223"/>
      <c r="N472" s="224"/>
      <c r="O472" s="224"/>
      <c r="P472" s="224"/>
      <c r="Q472" s="224"/>
      <c r="R472" s="224"/>
      <c r="S472" s="224"/>
      <c r="T472" s="225"/>
      <c r="AT472" s="226" t="s">
        <v>184</v>
      </c>
      <c r="AU472" s="226" t="s">
        <v>176</v>
      </c>
      <c r="AV472" s="14" t="s">
        <v>85</v>
      </c>
      <c r="AW472" s="14" t="s">
        <v>34</v>
      </c>
      <c r="AX472" s="14" t="s">
        <v>83</v>
      </c>
      <c r="AY472" s="226" t="s">
        <v>175</v>
      </c>
    </row>
    <row r="473" spans="1:65" s="2" customFormat="1" ht="24.2" customHeight="1">
      <c r="A473" s="35"/>
      <c r="B473" s="36"/>
      <c r="C473" s="254" t="s">
        <v>1445</v>
      </c>
      <c r="D473" s="254" t="s">
        <v>539</v>
      </c>
      <c r="E473" s="255" t="s">
        <v>3590</v>
      </c>
      <c r="F473" s="256" t="s">
        <v>3591</v>
      </c>
      <c r="G473" s="257" t="s">
        <v>181</v>
      </c>
      <c r="H473" s="258">
        <v>8</v>
      </c>
      <c r="I473" s="259"/>
      <c r="J473" s="260">
        <f>ROUND(I473*H473,2)</f>
        <v>0</v>
      </c>
      <c r="K473" s="256" t="s">
        <v>224</v>
      </c>
      <c r="L473" s="261"/>
      <c r="M473" s="262" t="s">
        <v>1</v>
      </c>
      <c r="N473" s="263" t="s">
        <v>41</v>
      </c>
      <c r="O473" s="72"/>
      <c r="P473" s="201">
        <f>O473*H473</f>
        <v>0</v>
      </c>
      <c r="Q473" s="201">
        <v>5.0000000000000002E-5</v>
      </c>
      <c r="R473" s="201">
        <f>Q473*H473</f>
        <v>4.0000000000000002E-4</v>
      </c>
      <c r="S473" s="201">
        <v>0</v>
      </c>
      <c r="T473" s="202">
        <f>S473*H473</f>
        <v>0</v>
      </c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R473" s="203" t="s">
        <v>239</v>
      </c>
      <c r="AT473" s="203" t="s">
        <v>539</v>
      </c>
      <c r="AU473" s="203" t="s">
        <v>176</v>
      </c>
      <c r="AY473" s="18" t="s">
        <v>175</v>
      </c>
      <c r="BE473" s="204">
        <f>IF(N473="základní",J473,0)</f>
        <v>0</v>
      </c>
      <c r="BF473" s="204">
        <f>IF(N473="snížená",J473,0)</f>
        <v>0</v>
      </c>
      <c r="BG473" s="204">
        <f>IF(N473="zákl. přenesená",J473,0)</f>
        <v>0</v>
      </c>
      <c r="BH473" s="204">
        <f>IF(N473="sníž. přenesená",J473,0)</f>
        <v>0</v>
      </c>
      <c r="BI473" s="204">
        <f>IF(N473="nulová",J473,0)</f>
        <v>0</v>
      </c>
      <c r="BJ473" s="18" t="s">
        <v>83</v>
      </c>
      <c r="BK473" s="204">
        <f>ROUND(I473*H473,2)</f>
        <v>0</v>
      </c>
      <c r="BL473" s="18" t="s">
        <v>182</v>
      </c>
      <c r="BM473" s="203" t="s">
        <v>3592</v>
      </c>
    </row>
    <row r="474" spans="1:65" s="14" customFormat="1" ht="11.25">
      <c r="B474" s="216"/>
      <c r="C474" s="217"/>
      <c r="D474" s="207" t="s">
        <v>184</v>
      </c>
      <c r="E474" s="218" t="s">
        <v>1</v>
      </c>
      <c r="F474" s="219" t="s">
        <v>239</v>
      </c>
      <c r="G474" s="217"/>
      <c r="H474" s="220">
        <v>8</v>
      </c>
      <c r="I474" s="221"/>
      <c r="J474" s="217"/>
      <c r="K474" s="217"/>
      <c r="L474" s="222"/>
      <c r="M474" s="223"/>
      <c r="N474" s="224"/>
      <c r="O474" s="224"/>
      <c r="P474" s="224"/>
      <c r="Q474" s="224"/>
      <c r="R474" s="224"/>
      <c r="S474" s="224"/>
      <c r="T474" s="225"/>
      <c r="AT474" s="226" t="s">
        <v>184</v>
      </c>
      <c r="AU474" s="226" t="s">
        <v>176</v>
      </c>
      <c r="AV474" s="14" t="s">
        <v>85</v>
      </c>
      <c r="AW474" s="14" t="s">
        <v>34</v>
      </c>
      <c r="AX474" s="14" t="s">
        <v>83</v>
      </c>
      <c r="AY474" s="226" t="s">
        <v>175</v>
      </c>
    </row>
    <row r="475" spans="1:65" s="2" customFormat="1" ht="16.5" customHeight="1">
      <c r="A475" s="35"/>
      <c r="B475" s="36"/>
      <c r="C475" s="192" t="s">
        <v>1450</v>
      </c>
      <c r="D475" s="192" t="s">
        <v>178</v>
      </c>
      <c r="E475" s="193" t="s">
        <v>3583</v>
      </c>
      <c r="F475" s="194" t="s">
        <v>3584</v>
      </c>
      <c r="G475" s="195" t="s">
        <v>181</v>
      </c>
      <c r="H475" s="196">
        <v>18</v>
      </c>
      <c r="I475" s="197"/>
      <c r="J475" s="198">
        <f>ROUND(I475*H475,2)</f>
        <v>0</v>
      </c>
      <c r="K475" s="194" t="s">
        <v>224</v>
      </c>
      <c r="L475" s="40"/>
      <c r="M475" s="199" t="s">
        <v>1</v>
      </c>
      <c r="N475" s="200" t="s">
        <v>41</v>
      </c>
      <c r="O475" s="72"/>
      <c r="P475" s="201">
        <f>O475*H475</f>
        <v>0</v>
      </c>
      <c r="Q475" s="201">
        <v>0</v>
      </c>
      <c r="R475" s="201">
        <f>Q475*H475</f>
        <v>0</v>
      </c>
      <c r="S475" s="201">
        <v>0</v>
      </c>
      <c r="T475" s="202">
        <f>S475*H475</f>
        <v>0</v>
      </c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R475" s="203" t="s">
        <v>309</v>
      </c>
      <c r="AT475" s="203" t="s">
        <v>178</v>
      </c>
      <c r="AU475" s="203" t="s">
        <v>176</v>
      </c>
      <c r="AY475" s="18" t="s">
        <v>175</v>
      </c>
      <c r="BE475" s="204">
        <f>IF(N475="základní",J475,0)</f>
        <v>0</v>
      </c>
      <c r="BF475" s="204">
        <f>IF(N475="snížená",J475,0)</f>
        <v>0</v>
      </c>
      <c r="BG475" s="204">
        <f>IF(N475="zákl. přenesená",J475,0)</f>
        <v>0</v>
      </c>
      <c r="BH475" s="204">
        <f>IF(N475="sníž. přenesená",J475,0)</f>
        <v>0</v>
      </c>
      <c r="BI475" s="204">
        <f>IF(N475="nulová",J475,0)</f>
        <v>0</v>
      </c>
      <c r="BJ475" s="18" t="s">
        <v>83</v>
      </c>
      <c r="BK475" s="204">
        <f>ROUND(I475*H475,2)</f>
        <v>0</v>
      </c>
      <c r="BL475" s="18" t="s">
        <v>309</v>
      </c>
      <c r="BM475" s="203" t="s">
        <v>3593</v>
      </c>
    </row>
    <row r="476" spans="1:65" s="2" customFormat="1" ht="11.25">
      <c r="A476" s="35"/>
      <c r="B476" s="36"/>
      <c r="C476" s="37"/>
      <c r="D476" s="227" t="s">
        <v>193</v>
      </c>
      <c r="E476" s="37"/>
      <c r="F476" s="228" t="s">
        <v>3586</v>
      </c>
      <c r="G476" s="37"/>
      <c r="H476" s="37"/>
      <c r="I476" s="229"/>
      <c r="J476" s="37"/>
      <c r="K476" s="37"/>
      <c r="L476" s="40"/>
      <c r="M476" s="230"/>
      <c r="N476" s="231"/>
      <c r="O476" s="72"/>
      <c r="P476" s="72"/>
      <c r="Q476" s="72"/>
      <c r="R476" s="72"/>
      <c r="S476" s="72"/>
      <c r="T476" s="73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T476" s="18" t="s">
        <v>193</v>
      </c>
      <c r="AU476" s="18" t="s">
        <v>176</v>
      </c>
    </row>
    <row r="477" spans="1:65" s="2" customFormat="1" ht="24.2" customHeight="1">
      <c r="A477" s="35"/>
      <c r="B477" s="36"/>
      <c r="C477" s="254" t="s">
        <v>1454</v>
      </c>
      <c r="D477" s="254" t="s">
        <v>539</v>
      </c>
      <c r="E477" s="255" t="s">
        <v>3594</v>
      </c>
      <c r="F477" s="256" t="s">
        <v>3595</v>
      </c>
      <c r="G477" s="257" t="s">
        <v>1527</v>
      </c>
      <c r="H477" s="258">
        <v>163</v>
      </c>
      <c r="I477" s="259"/>
      <c r="J477" s="260">
        <f>ROUND(I477*H477,2)</f>
        <v>0</v>
      </c>
      <c r="K477" s="256" t="s">
        <v>1</v>
      </c>
      <c r="L477" s="261"/>
      <c r="M477" s="262" t="s">
        <v>1</v>
      </c>
      <c r="N477" s="263" t="s">
        <v>41</v>
      </c>
      <c r="O477" s="72"/>
      <c r="P477" s="201">
        <f>O477*H477</f>
        <v>0</v>
      </c>
      <c r="Q477" s="201">
        <v>0</v>
      </c>
      <c r="R477" s="201">
        <f>Q477*H477</f>
        <v>0</v>
      </c>
      <c r="S477" s="201">
        <v>0</v>
      </c>
      <c r="T477" s="202">
        <f>S477*H477</f>
        <v>0</v>
      </c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R477" s="203" t="s">
        <v>1128</v>
      </c>
      <c r="AT477" s="203" t="s">
        <v>539</v>
      </c>
      <c r="AU477" s="203" t="s">
        <v>176</v>
      </c>
      <c r="AY477" s="18" t="s">
        <v>175</v>
      </c>
      <c r="BE477" s="204">
        <f>IF(N477="základní",J477,0)</f>
        <v>0</v>
      </c>
      <c r="BF477" s="204">
        <f>IF(N477="snížená",J477,0)</f>
        <v>0</v>
      </c>
      <c r="BG477" s="204">
        <f>IF(N477="zákl. přenesená",J477,0)</f>
        <v>0</v>
      </c>
      <c r="BH477" s="204">
        <f>IF(N477="sníž. přenesená",J477,0)</f>
        <v>0</v>
      </c>
      <c r="BI477" s="204">
        <f>IF(N477="nulová",J477,0)</f>
        <v>0</v>
      </c>
      <c r="BJ477" s="18" t="s">
        <v>83</v>
      </c>
      <c r="BK477" s="204">
        <f>ROUND(I477*H477,2)</f>
        <v>0</v>
      </c>
      <c r="BL477" s="18" t="s">
        <v>1128</v>
      </c>
      <c r="BM477" s="203" t="s">
        <v>3596</v>
      </c>
    </row>
    <row r="478" spans="1:65" s="14" customFormat="1" ht="11.25">
      <c r="B478" s="216"/>
      <c r="C478" s="217"/>
      <c r="D478" s="207" t="s">
        <v>184</v>
      </c>
      <c r="E478" s="218" t="s">
        <v>1</v>
      </c>
      <c r="F478" s="219" t="s">
        <v>3597</v>
      </c>
      <c r="G478" s="217"/>
      <c r="H478" s="220">
        <v>51</v>
      </c>
      <c r="I478" s="221"/>
      <c r="J478" s="217"/>
      <c r="K478" s="217"/>
      <c r="L478" s="222"/>
      <c r="M478" s="223"/>
      <c r="N478" s="224"/>
      <c r="O478" s="224"/>
      <c r="P478" s="224"/>
      <c r="Q478" s="224"/>
      <c r="R478" s="224"/>
      <c r="S478" s="224"/>
      <c r="T478" s="225"/>
      <c r="AT478" s="226" t="s">
        <v>184</v>
      </c>
      <c r="AU478" s="226" t="s">
        <v>176</v>
      </c>
      <c r="AV478" s="14" t="s">
        <v>85</v>
      </c>
      <c r="AW478" s="14" t="s">
        <v>34</v>
      </c>
      <c r="AX478" s="14" t="s">
        <v>76</v>
      </c>
      <c r="AY478" s="226" t="s">
        <v>175</v>
      </c>
    </row>
    <row r="479" spans="1:65" s="14" customFormat="1" ht="11.25">
      <c r="B479" s="216"/>
      <c r="C479" s="217"/>
      <c r="D479" s="207" t="s">
        <v>184</v>
      </c>
      <c r="E479" s="218" t="s">
        <v>1</v>
      </c>
      <c r="F479" s="219" t="s">
        <v>3598</v>
      </c>
      <c r="G479" s="217"/>
      <c r="H479" s="220">
        <v>112</v>
      </c>
      <c r="I479" s="221"/>
      <c r="J479" s="217"/>
      <c r="K479" s="217"/>
      <c r="L479" s="222"/>
      <c r="M479" s="223"/>
      <c r="N479" s="224"/>
      <c r="O479" s="224"/>
      <c r="P479" s="224"/>
      <c r="Q479" s="224"/>
      <c r="R479" s="224"/>
      <c r="S479" s="224"/>
      <c r="T479" s="225"/>
      <c r="AT479" s="226" t="s">
        <v>184</v>
      </c>
      <c r="AU479" s="226" t="s">
        <v>176</v>
      </c>
      <c r="AV479" s="14" t="s">
        <v>85</v>
      </c>
      <c r="AW479" s="14" t="s">
        <v>34</v>
      </c>
      <c r="AX479" s="14" t="s">
        <v>76</v>
      </c>
      <c r="AY479" s="226" t="s">
        <v>175</v>
      </c>
    </row>
    <row r="480" spans="1:65" s="2" customFormat="1" ht="37.9" customHeight="1">
      <c r="A480" s="35"/>
      <c r="B480" s="36"/>
      <c r="C480" s="254" t="s">
        <v>1459</v>
      </c>
      <c r="D480" s="254" t="s">
        <v>539</v>
      </c>
      <c r="E480" s="255" t="s">
        <v>3599</v>
      </c>
      <c r="F480" s="256" t="s">
        <v>3600</v>
      </c>
      <c r="G480" s="257" t="s">
        <v>1527</v>
      </c>
      <c r="H480" s="258">
        <v>3</v>
      </c>
      <c r="I480" s="259"/>
      <c r="J480" s="260">
        <f>ROUND(I480*H480,2)</f>
        <v>0</v>
      </c>
      <c r="K480" s="256" t="s">
        <v>1</v>
      </c>
      <c r="L480" s="261"/>
      <c r="M480" s="262" t="s">
        <v>1</v>
      </c>
      <c r="N480" s="263" t="s">
        <v>41</v>
      </c>
      <c r="O480" s="72"/>
      <c r="P480" s="201">
        <f>O480*H480</f>
        <v>0</v>
      </c>
      <c r="Q480" s="201">
        <v>0</v>
      </c>
      <c r="R480" s="201">
        <f>Q480*H480</f>
        <v>0</v>
      </c>
      <c r="S480" s="201">
        <v>0</v>
      </c>
      <c r="T480" s="202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203" t="s">
        <v>1128</v>
      </c>
      <c r="AT480" s="203" t="s">
        <v>539</v>
      </c>
      <c r="AU480" s="203" t="s">
        <v>176</v>
      </c>
      <c r="AY480" s="18" t="s">
        <v>175</v>
      </c>
      <c r="BE480" s="204">
        <f>IF(N480="základní",J480,0)</f>
        <v>0</v>
      </c>
      <c r="BF480" s="204">
        <f>IF(N480="snížená",J480,0)</f>
        <v>0</v>
      </c>
      <c r="BG480" s="204">
        <f>IF(N480="zákl. přenesená",J480,0)</f>
        <v>0</v>
      </c>
      <c r="BH480" s="204">
        <f>IF(N480="sníž. přenesená",J480,0)</f>
        <v>0</v>
      </c>
      <c r="BI480" s="204">
        <f>IF(N480="nulová",J480,0)</f>
        <v>0</v>
      </c>
      <c r="BJ480" s="18" t="s">
        <v>83</v>
      </c>
      <c r="BK480" s="204">
        <f>ROUND(I480*H480,2)</f>
        <v>0</v>
      </c>
      <c r="BL480" s="18" t="s">
        <v>1128</v>
      </c>
      <c r="BM480" s="203" t="s">
        <v>3601</v>
      </c>
    </row>
    <row r="481" spans="1:65" s="14" customFormat="1" ht="11.25">
      <c r="B481" s="216"/>
      <c r="C481" s="217"/>
      <c r="D481" s="207" t="s">
        <v>184</v>
      </c>
      <c r="E481" s="218" t="s">
        <v>1</v>
      </c>
      <c r="F481" s="219" t="s">
        <v>3602</v>
      </c>
      <c r="G481" s="217"/>
      <c r="H481" s="220">
        <v>3</v>
      </c>
      <c r="I481" s="221"/>
      <c r="J481" s="217"/>
      <c r="K481" s="217"/>
      <c r="L481" s="222"/>
      <c r="M481" s="223"/>
      <c r="N481" s="224"/>
      <c r="O481" s="224"/>
      <c r="P481" s="224"/>
      <c r="Q481" s="224"/>
      <c r="R481" s="224"/>
      <c r="S481" s="224"/>
      <c r="T481" s="225"/>
      <c r="AT481" s="226" t="s">
        <v>184</v>
      </c>
      <c r="AU481" s="226" t="s">
        <v>176</v>
      </c>
      <c r="AV481" s="14" t="s">
        <v>85</v>
      </c>
      <c r="AW481" s="14" t="s">
        <v>34</v>
      </c>
      <c r="AX481" s="14" t="s">
        <v>83</v>
      </c>
      <c r="AY481" s="226" t="s">
        <v>175</v>
      </c>
    </row>
    <row r="482" spans="1:65" s="2" customFormat="1" ht="24.2" customHeight="1">
      <c r="A482" s="35"/>
      <c r="B482" s="36"/>
      <c r="C482" s="192" t="s">
        <v>1463</v>
      </c>
      <c r="D482" s="192" t="s">
        <v>178</v>
      </c>
      <c r="E482" s="193" t="s">
        <v>3603</v>
      </c>
      <c r="F482" s="194" t="s">
        <v>3604</v>
      </c>
      <c r="G482" s="195" t="s">
        <v>181</v>
      </c>
      <c r="H482" s="196">
        <v>166</v>
      </c>
      <c r="I482" s="197"/>
      <c r="J482" s="198">
        <f>ROUND(I482*H482,2)</f>
        <v>0</v>
      </c>
      <c r="K482" s="194" t="s">
        <v>224</v>
      </c>
      <c r="L482" s="40"/>
      <c r="M482" s="199" t="s">
        <v>1</v>
      </c>
      <c r="N482" s="200" t="s">
        <v>41</v>
      </c>
      <c r="O482" s="72"/>
      <c r="P482" s="201">
        <f>O482*H482</f>
        <v>0</v>
      </c>
      <c r="Q482" s="201">
        <v>0</v>
      </c>
      <c r="R482" s="201">
        <f>Q482*H482</f>
        <v>0</v>
      </c>
      <c r="S482" s="201">
        <v>0</v>
      </c>
      <c r="T482" s="202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03" t="s">
        <v>309</v>
      </c>
      <c r="AT482" s="203" t="s">
        <v>178</v>
      </c>
      <c r="AU482" s="203" t="s">
        <v>176</v>
      </c>
      <c r="AY482" s="18" t="s">
        <v>175</v>
      </c>
      <c r="BE482" s="204">
        <f>IF(N482="základní",J482,0)</f>
        <v>0</v>
      </c>
      <c r="BF482" s="204">
        <f>IF(N482="snížená",J482,0)</f>
        <v>0</v>
      </c>
      <c r="BG482" s="204">
        <f>IF(N482="zákl. přenesená",J482,0)</f>
        <v>0</v>
      </c>
      <c r="BH482" s="204">
        <f>IF(N482="sníž. přenesená",J482,0)</f>
        <v>0</v>
      </c>
      <c r="BI482" s="204">
        <f>IF(N482="nulová",J482,0)</f>
        <v>0</v>
      </c>
      <c r="BJ482" s="18" t="s">
        <v>83</v>
      </c>
      <c r="BK482" s="204">
        <f>ROUND(I482*H482,2)</f>
        <v>0</v>
      </c>
      <c r="BL482" s="18" t="s">
        <v>309</v>
      </c>
      <c r="BM482" s="203" t="s">
        <v>3605</v>
      </c>
    </row>
    <row r="483" spans="1:65" s="2" customFormat="1" ht="11.25">
      <c r="A483" s="35"/>
      <c r="B483" s="36"/>
      <c r="C483" s="37"/>
      <c r="D483" s="227" t="s">
        <v>193</v>
      </c>
      <c r="E483" s="37"/>
      <c r="F483" s="228" t="s">
        <v>3606</v>
      </c>
      <c r="G483" s="37"/>
      <c r="H483" s="37"/>
      <c r="I483" s="229"/>
      <c r="J483" s="37"/>
      <c r="K483" s="37"/>
      <c r="L483" s="40"/>
      <c r="M483" s="230"/>
      <c r="N483" s="231"/>
      <c r="O483" s="72"/>
      <c r="P483" s="72"/>
      <c r="Q483" s="72"/>
      <c r="R483" s="72"/>
      <c r="S483" s="72"/>
      <c r="T483" s="73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8" t="s">
        <v>193</v>
      </c>
      <c r="AU483" s="18" t="s">
        <v>176</v>
      </c>
    </row>
    <row r="484" spans="1:65" s="2" customFormat="1" ht="16.5" customHeight="1">
      <c r="A484" s="35"/>
      <c r="B484" s="36"/>
      <c r="C484" s="254" t="s">
        <v>1468</v>
      </c>
      <c r="D484" s="254" t="s">
        <v>539</v>
      </c>
      <c r="E484" s="255" t="s">
        <v>3607</v>
      </c>
      <c r="F484" s="256" t="s">
        <v>3608</v>
      </c>
      <c r="G484" s="257" t="s">
        <v>1527</v>
      </c>
      <c r="H484" s="258">
        <v>183</v>
      </c>
      <c r="I484" s="259"/>
      <c r="J484" s="260">
        <f>ROUND(I484*H484,2)</f>
        <v>0</v>
      </c>
      <c r="K484" s="256" t="s">
        <v>1</v>
      </c>
      <c r="L484" s="261"/>
      <c r="M484" s="262" t="s">
        <v>1</v>
      </c>
      <c r="N484" s="263" t="s">
        <v>41</v>
      </c>
      <c r="O484" s="72"/>
      <c r="P484" s="201">
        <f>O484*H484</f>
        <v>0</v>
      </c>
      <c r="Q484" s="201">
        <v>0</v>
      </c>
      <c r="R484" s="201">
        <f>Q484*H484</f>
        <v>0</v>
      </c>
      <c r="S484" s="201">
        <v>0</v>
      </c>
      <c r="T484" s="202">
        <f>S484*H484</f>
        <v>0</v>
      </c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R484" s="203" t="s">
        <v>1128</v>
      </c>
      <c r="AT484" s="203" t="s">
        <v>539</v>
      </c>
      <c r="AU484" s="203" t="s">
        <v>176</v>
      </c>
      <c r="AY484" s="18" t="s">
        <v>175</v>
      </c>
      <c r="BE484" s="204">
        <f>IF(N484="základní",J484,0)</f>
        <v>0</v>
      </c>
      <c r="BF484" s="204">
        <f>IF(N484="snížená",J484,0)</f>
        <v>0</v>
      </c>
      <c r="BG484" s="204">
        <f>IF(N484="zákl. přenesená",J484,0)</f>
        <v>0</v>
      </c>
      <c r="BH484" s="204">
        <f>IF(N484="sníž. přenesená",J484,0)</f>
        <v>0</v>
      </c>
      <c r="BI484" s="204">
        <f>IF(N484="nulová",J484,0)</f>
        <v>0</v>
      </c>
      <c r="BJ484" s="18" t="s">
        <v>83</v>
      </c>
      <c r="BK484" s="204">
        <f>ROUND(I484*H484,2)</f>
        <v>0</v>
      </c>
      <c r="BL484" s="18" t="s">
        <v>1128</v>
      </c>
      <c r="BM484" s="203" t="s">
        <v>3609</v>
      </c>
    </row>
    <row r="485" spans="1:65" s="14" customFormat="1" ht="11.25">
      <c r="B485" s="216"/>
      <c r="C485" s="217"/>
      <c r="D485" s="207" t="s">
        <v>184</v>
      </c>
      <c r="E485" s="218" t="s">
        <v>1</v>
      </c>
      <c r="F485" s="219" t="s">
        <v>3610</v>
      </c>
      <c r="G485" s="217"/>
      <c r="H485" s="220">
        <v>183</v>
      </c>
      <c r="I485" s="221"/>
      <c r="J485" s="217"/>
      <c r="K485" s="217"/>
      <c r="L485" s="222"/>
      <c r="M485" s="223"/>
      <c r="N485" s="224"/>
      <c r="O485" s="224"/>
      <c r="P485" s="224"/>
      <c r="Q485" s="224"/>
      <c r="R485" s="224"/>
      <c r="S485" s="224"/>
      <c r="T485" s="225"/>
      <c r="AT485" s="226" t="s">
        <v>184</v>
      </c>
      <c r="AU485" s="226" t="s">
        <v>176</v>
      </c>
      <c r="AV485" s="14" t="s">
        <v>85</v>
      </c>
      <c r="AW485" s="14" t="s">
        <v>34</v>
      </c>
      <c r="AX485" s="14" t="s">
        <v>83</v>
      </c>
      <c r="AY485" s="226" t="s">
        <v>175</v>
      </c>
    </row>
    <row r="486" spans="1:65" s="2" customFormat="1" ht="24.2" customHeight="1">
      <c r="A486" s="35"/>
      <c r="B486" s="36"/>
      <c r="C486" s="192" t="s">
        <v>1472</v>
      </c>
      <c r="D486" s="192" t="s">
        <v>178</v>
      </c>
      <c r="E486" s="193" t="s">
        <v>3367</v>
      </c>
      <c r="F486" s="194" t="s">
        <v>3368</v>
      </c>
      <c r="G486" s="195" t="s">
        <v>181</v>
      </c>
      <c r="H486" s="196">
        <v>183</v>
      </c>
      <c r="I486" s="197"/>
      <c r="J486" s="198">
        <f>ROUND(I486*H486,2)</f>
        <v>0</v>
      </c>
      <c r="K486" s="194" t="s">
        <v>224</v>
      </c>
      <c r="L486" s="40"/>
      <c r="M486" s="199" t="s">
        <v>1</v>
      </c>
      <c r="N486" s="200" t="s">
        <v>41</v>
      </c>
      <c r="O486" s="72"/>
      <c r="P486" s="201">
        <f>O486*H486</f>
        <v>0</v>
      </c>
      <c r="Q486" s="201">
        <v>0</v>
      </c>
      <c r="R486" s="201">
        <f>Q486*H486</f>
        <v>0</v>
      </c>
      <c r="S486" s="201">
        <v>0</v>
      </c>
      <c r="T486" s="202">
        <f>S486*H486</f>
        <v>0</v>
      </c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R486" s="203" t="s">
        <v>309</v>
      </c>
      <c r="AT486" s="203" t="s">
        <v>178</v>
      </c>
      <c r="AU486" s="203" t="s">
        <v>176</v>
      </c>
      <c r="AY486" s="18" t="s">
        <v>175</v>
      </c>
      <c r="BE486" s="204">
        <f>IF(N486="základní",J486,0)</f>
        <v>0</v>
      </c>
      <c r="BF486" s="204">
        <f>IF(N486="snížená",J486,0)</f>
        <v>0</v>
      </c>
      <c r="BG486" s="204">
        <f>IF(N486="zákl. přenesená",J486,0)</f>
        <v>0</v>
      </c>
      <c r="BH486" s="204">
        <f>IF(N486="sníž. přenesená",J486,0)</f>
        <v>0</v>
      </c>
      <c r="BI486" s="204">
        <f>IF(N486="nulová",J486,0)</f>
        <v>0</v>
      </c>
      <c r="BJ486" s="18" t="s">
        <v>83</v>
      </c>
      <c r="BK486" s="204">
        <f>ROUND(I486*H486,2)</f>
        <v>0</v>
      </c>
      <c r="BL486" s="18" t="s">
        <v>309</v>
      </c>
      <c r="BM486" s="203" t="s">
        <v>3611</v>
      </c>
    </row>
    <row r="487" spans="1:65" s="2" customFormat="1" ht="11.25">
      <c r="A487" s="35"/>
      <c r="B487" s="36"/>
      <c r="C487" s="37"/>
      <c r="D487" s="227" t="s">
        <v>193</v>
      </c>
      <c r="E487" s="37"/>
      <c r="F487" s="228" t="s">
        <v>3370</v>
      </c>
      <c r="G487" s="37"/>
      <c r="H487" s="37"/>
      <c r="I487" s="229"/>
      <c r="J487" s="37"/>
      <c r="K487" s="37"/>
      <c r="L487" s="40"/>
      <c r="M487" s="230"/>
      <c r="N487" s="231"/>
      <c r="O487" s="72"/>
      <c r="P487" s="72"/>
      <c r="Q487" s="72"/>
      <c r="R487" s="72"/>
      <c r="S487" s="72"/>
      <c r="T487" s="73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T487" s="18" t="s">
        <v>193</v>
      </c>
      <c r="AU487" s="18" t="s">
        <v>176</v>
      </c>
    </row>
    <row r="488" spans="1:65" s="2" customFormat="1" ht="16.5" customHeight="1">
      <c r="A488" s="35"/>
      <c r="B488" s="36"/>
      <c r="C488" s="254" t="s">
        <v>1478</v>
      </c>
      <c r="D488" s="254" t="s">
        <v>539</v>
      </c>
      <c r="E488" s="255" t="s">
        <v>3612</v>
      </c>
      <c r="F488" s="256" t="s">
        <v>3613</v>
      </c>
      <c r="G488" s="257" t="s">
        <v>1527</v>
      </c>
      <c r="H488" s="258">
        <v>11</v>
      </c>
      <c r="I488" s="259"/>
      <c r="J488" s="260">
        <f>ROUND(I488*H488,2)</f>
        <v>0</v>
      </c>
      <c r="K488" s="256" t="s">
        <v>1</v>
      </c>
      <c r="L488" s="261"/>
      <c r="M488" s="262" t="s">
        <v>1</v>
      </c>
      <c r="N488" s="263" t="s">
        <v>41</v>
      </c>
      <c r="O488" s="72"/>
      <c r="P488" s="201">
        <f>O488*H488</f>
        <v>0</v>
      </c>
      <c r="Q488" s="201">
        <v>0</v>
      </c>
      <c r="R488" s="201">
        <f>Q488*H488</f>
        <v>0</v>
      </c>
      <c r="S488" s="201">
        <v>0</v>
      </c>
      <c r="T488" s="202">
        <f>S488*H488</f>
        <v>0</v>
      </c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R488" s="203" t="s">
        <v>1798</v>
      </c>
      <c r="AT488" s="203" t="s">
        <v>539</v>
      </c>
      <c r="AU488" s="203" t="s">
        <v>176</v>
      </c>
      <c r="AY488" s="18" t="s">
        <v>175</v>
      </c>
      <c r="BE488" s="204">
        <f>IF(N488="základní",J488,0)</f>
        <v>0</v>
      </c>
      <c r="BF488" s="204">
        <f>IF(N488="snížená",J488,0)</f>
        <v>0</v>
      </c>
      <c r="BG488" s="204">
        <f>IF(N488="zákl. přenesená",J488,0)</f>
        <v>0</v>
      </c>
      <c r="BH488" s="204">
        <f>IF(N488="sníž. přenesená",J488,0)</f>
        <v>0</v>
      </c>
      <c r="BI488" s="204">
        <f>IF(N488="nulová",J488,0)</f>
        <v>0</v>
      </c>
      <c r="BJ488" s="18" t="s">
        <v>83</v>
      </c>
      <c r="BK488" s="204">
        <f>ROUND(I488*H488,2)</f>
        <v>0</v>
      </c>
      <c r="BL488" s="18" t="s">
        <v>559</v>
      </c>
      <c r="BM488" s="203" t="s">
        <v>3614</v>
      </c>
    </row>
    <row r="489" spans="1:65" s="14" customFormat="1" ht="11.25">
      <c r="B489" s="216"/>
      <c r="C489" s="217"/>
      <c r="D489" s="207" t="s">
        <v>184</v>
      </c>
      <c r="E489" s="218" t="s">
        <v>1</v>
      </c>
      <c r="F489" s="219" t="s">
        <v>188</v>
      </c>
      <c r="G489" s="217"/>
      <c r="H489" s="220">
        <v>11</v>
      </c>
      <c r="I489" s="221"/>
      <c r="J489" s="217"/>
      <c r="K489" s="217"/>
      <c r="L489" s="222"/>
      <c r="M489" s="223"/>
      <c r="N489" s="224"/>
      <c r="O489" s="224"/>
      <c r="P489" s="224"/>
      <c r="Q489" s="224"/>
      <c r="R489" s="224"/>
      <c r="S489" s="224"/>
      <c r="T489" s="225"/>
      <c r="AT489" s="226" t="s">
        <v>184</v>
      </c>
      <c r="AU489" s="226" t="s">
        <v>176</v>
      </c>
      <c r="AV489" s="14" t="s">
        <v>85</v>
      </c>
      <c r="AW489" s="14" t="s">
        <v>34</v>
      </c>
      <c r="AX489" s="14" t="s">
        <v>83</v>
      </c>
      <c r="AY489" s="226" t="s">
        <v>175</v>
      </c>
    </row>
    <row r="490" spans="1:65" s="2" customFormat="1" ht="16.5" customHeight="1">
      <c r="A490" s="35"/>
      <c r="B490" s="36"/>
      <c r="C490" s="254" t="s">
        <v>1484</v>
      </c>
      <c r="D490" s="254" t="s">
        <v>539</v>
      </c>
      <c r="E490" s="255" t="s">
        <v>3615</v>
      </c>
      <c r="F490" s="256" t="s">
        <v>3616</v>
      </c>
      <c r="G490" s="257" t="s">
        <v>1527</v>
      </c>
      <c r="H490" s="258">
        <v>22</v>
      </c>
      <c r="I490" s="259"/>
      <c r="J490" s="260">
        <f>ROUND(I490*H490,2)</f>
        <v>0</v>
      </c>
      <c r="K490" s="256" t="s">
        <v>1</v>
      </c>
      <c r="L490" s="261"/>
      <c r="M490" s="262" t="s">
        <v>1</v>
      </c>
      <c r="N490" s="263" t="s">
        <v>41</v>
      </c>
      <c r="O490" s="72"/>
      <c r="P490" s="201">
        <f>O490*H490</f>
        <v>0</v>
      </c>
      <c r="Q490" s="201">
        <v>0</v>
      </c>
      <c r="R490" s="201">
        <f>Q490*H490</f>
        <v>0</v>
      </c>
      <c r="S490" s="201">
        <v>0</v>
      </c>
      <c r="T490" s="202">
        <f>S490*H490</f>
        <v>0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R490" s="203" t="s">
        <v>1798</v>
      </c>
      <c r="AT490" s="203" t="s">
        <v>539</v>
      </c>
      <c r="AU490" s="203" t="s">
        <v>176</v>
      </c>
      <c r="AY490" s="18" t="s">
        <v>175</v>
      </c>
      <c r="BE490" s="204">
        <f>IF(N490="základní",J490,0)</f>
        <v>0</v>
      </c>
      <c r="BF490" s="204">
        <f>IF(N490="snížená",J490,0)</f>
        <v>0</v>
      </c>
      <c r="BG490" s="204">
        <f>IF(N490="zákl. přenesená",J490,0)</f>
        <v>0</v>
      </c>
      <c r="BH490" s="204">
        <f>IF(N490="sníž. přenesená",J490,0)</f>
        <v>0</v>
      </c>
      <c r="BI490" s="204">
        <f>IF(N490="nulová",J490,0)</f>
        <v>0</v>
      </c>
      <c r="BJ490" s="18" t="s">
        <v>83</v>
      </c>
      <c r="BK490" s="204">
        <f>ROUND(I490*H490,2)</f>
        <v>0</v>
      </c>
      <c r="BL490" s="18" t="s">
        <v>559</v>
      </c>
      <c r="BM490" s="203" t="s">
        <v>3617</v>
      </c>
    </row>
    <row r="491" spans="1:65" s="14" customFormat="1" ht="11.25">
      <c r="B491" s="216"/>
      <c r="C491" s="217"/>
      <c r="D491" s="207" t="s">
        <v>184</v>
      </c>
      <c r="E491" s="218" t="s">
        <v>1</v>
      </c>
      <c r="F491" s="219" t="s">
        <v>3618</v>
      </c>
      <c r="G491" s="217"/>
      <c r="H491" s="220">
        <v>22</v>
      </c>
      <c r="I491" s="221"/>
      <c r="J491" s="217"/>
      <c r="K491" s="217"/>
      <c r="L491" s="222"/>
      <c r="M491" s="223"/>
      <c r="N491" s="224"/>
      <c r="O491" s="224"/>
      <c r="P491" s="224"/>
      <c r="Q491" s="224"/>
      <c r="R491" s="224"/>
      <c r="S491" s="224"/>
      <c r="T491" s="225"/>
      <c r="AT491" s="226" t="s">
        <v>184</v>
      </c>
      <c r="AU491" s="226" t="s">
        <v>176</v>
      </c>
      <c r="AV491" s="14" t="s">
        <v>85</v>
      </c>
      <c r="AW491" s="14" t="s">
        <v>34</v>
      </c>
      <c r="AX491" s="14" t="s">
        <v>83</v>
      </c>
      <c r="AY491" s="226" t="s">
        <v>175</v>
      </c>
    </row>
    <row r="492" spans="1:65" s="2" customFormat="1" ht="21.75" customHeight="1">
      <c r="A492" s="35"/>
      <c r="B492" s="36"/>
      <c r="C492" s="254" t="s">
        <v>1489</v>
      </c>
      <c r="D492" s="254" t="s">
        <v>539</v>
      </c>
      <c r="E492" s="255" t="s">
        <v>3619</v>
      </c>
      <c r="F492" s="256" t="s">
        <v>3620</v>
      </c>
      <c r="G492" s="257" t="s">
        <v>1527</v>
      </c>
      <c r="H492" s="258">
        <v>26</v>
      </c>
      <c r="I492" s="259"/>
      <c r="J492" s="260">
        <f>ROUND(I492*H492,2)</f>
        <v>0</v>
      </c>
      <c r="K492" s="256" t="s">
        <v>1</v>
      </c>
      <c r="L492" s="261"/>
      <c r="M492" s="262" t="s">
        <v>1</v>
      </c>
      <c r="N492" s="263" t="s">
        <v>41</v>
      </c>
      <c r="O492" s="72"/>
      <c r="P492" s="201">
        <f>O492*H492</f>
        <v>0</v>
      </c>
      <c r="Q492" s="201">
        <v>0</v>
      </c>
      <c r="R492" s="201">
        <f>Q492*H492</f>
        <v>0</v>
      </c>
      <c r="S492" s="201">
        <v>0</v>
      </c>
      <c r="T492" s="202">
        <f>S492*H492</f>
        <v>0</v>
      </c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R492" s="203" t="s">
        <v>1128</v>
      </c>
      <c r="AT492" s="203" t="s">
        <v>539</v>
      </c>
      <c r="AU492" s="203" t="s">
        <v>176</v>
      </c>
      <c r="AY492" s="18" t="s">
        <v>175</v>
      </c>
      <c r="BE492" s="204">
        <f>IF(N492="základní",J492,0)</f>
        <v>0</v>
      </c>
      <c r="BF492" s="204">
        <f>IF(N492="snížená",J492,0)</f>
        <v>0</v>
      </c>
      <c r="BG492" s="204">
        <f>IF(N492="zákl. přenesená",J492,0)</f>
        <v>0</v>
      </c>
      <c r="BH492" s="204">
        <f>IF(N492="sníž. přenesená",J492,0)</f>
        <v>0</v>
      </c>
      <c r="BI492" s="204">
        <f>IF(N492="nulová",J492,0)</f>
        <v>0</v>
      </c>
      <c r="BJ492" s="18" t="s">
        <v>83</v>
      </c>
      <c r="BK492" s="204">
        <f>ROUND(I492*H492,2)</f>
        <v>0</v>
      </c>
      <c r="BL492" s="18" t="s">
        <v>1128</v>
      </c>
      <c r="BM492" s="203" t="s">
        <v>3621</v>
      </c>
    </row>
    <row r="493" spans="1:65" s="14" customFormat="1" ht="11.25">
      <c r="B493" s="216"/>
      <c r="C493" s="217"/>
      <c r="D493" s="207" t="s">
        <v>184</v>
      </c>
      <c r="E493" s="218" t="s">
        <v>1</v>
      </c>
      <c r="F493" s="219" t="s">
        <v>449</v>
      </c>
      <c r="G493" s="217"/>
      <c r="H493" s="220">
        <v>26</v>
      </c>
      <c r="I493" s="221"/>
      <c r="J493" s="217"/>
      <c r="K493" s="217"/>
      <c r="L493" s="222"/>
      <c r="M493" s="223"/>
      <c r="N493" s="224"/>
      <c r="O493" s="224"/>
      <c r="P493" s="224"/>
      <c r="Q493" s="224"/>
      <c r="R493" s="224"/>
      <c r="S493" s="224"/>
      <c r="T493" s="225"/>
      <c r="AT493" s="226" t="s">
        <v>184</v>
      </c>
      <c r="AU493" s="226" t="s">
        <v>176</v>
      </c>
      <c r="AV493" s="14" t="s">
        <v>85</v>
      </c>
      <c r="AW493" s="14" t="s">
        <v>34</v>
      </c>
      <c r="AX493" s="14" t="s">
        <v>83</v>
      </c>
      <c r="AY493" s="226" t="s">
        <v>175</v>
      </c>
    </row>
    <row r="494" spans="1:65" s="2" customFormat="1" ht="16.5" customHeight="1">
      <c r="A494" s="35"/>
      <c r="B494" s="36"/>
      <c r="C494" s="192" t="s">
        <v>1494</v>
      </c>
      <c r="D494" s="192" t="s">
        <v>178</v>
      </c>
      <c r="E494" s="193" t="s">
        <v>3622</v>
      </c>
      <c r="F494" s="194" t="s">
        <v>3623</v>
      </c>
      <c r="G494" s="195" t="s">
        <v>181</v>
      </c>
      <c r="H494" s="196">
        <v>37</v>
      </c>
      <c r="I494" s="197"/>
      <c r="J494" s="198">
        <f>ROUND(I494*H494,2)</f>
        <v>0</v>
      </c>
      <c r="K494" s="194" t="s">
        <v>224</v>
      </c>
      <c r="L494" s="40"/>
      <c r="M494" s="199" t="s">
        <v>1</v>
      </c>
      <c r="N494" s="200" t="s">
        <v>41</v>
      </c>
      <c r="O494" s="72"/>
      <c r="P494" s="201">
        <f>O494*H494</f>
        <v>0</v>
      </c>
      <c r="Q494" s="201">
        <v>0</v>
      </c>
      <c r="R494" s="201">
        <f>Q494*H494</f>
        <v>0</v>
      </c>
      <c r="S494" s="201">
        <v>0</v>
      </c>
      <c r="T494" s="202">
        <f>S494*H494</f>
        <v>0</v>
      </c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R494" s="203" t="s">
        <v>309</v>
      </c>
      <c r="AT494" s="203" t="s">
        <v>178</v>
      </c>
      <c r="AU494" s="203" t="s">
        <v>176</v>
      </c>
      <c r="AY494" s="18" t="s">
        <v>175</v>
      </c>
      <c r="BE494" s="204">
        <f>IF(N494="základní",J494,0)</f>
        <v>0</v>
      </c>
      <c r="BF494" s="204">
        <f>IF(N494="snížená",J494,0)</f>
        <v>0</v>
      </c>
      <c r="BG494" s="204">
        <f>IF(N494="zákl. přenesená",J494,0)</f>
        <v>0</v>
      </c>
      <c r="BH494" s="204">
        <f>IF(N494="sníž. přenesená",J494,0)</f>
        <v>0</v>
      </c>
      <c r="BI494" s="204">
        <f>IF(N494="nulová",J494,0)</f>
        <v>0</v>
      </c>
      <c r="BJ494" s="18" t="s">
        <v>83</v>
      </c>
      <c r="BK494" s="204">
        <f>ROUND(I494*H494,2)</f>
        <v>0</v>
      </c>
      <c r="BL494" s="18" t="s">
        <v>309</v>
      </c>
      <c r="BM494" s="203" t="s">
        <v>3624</v>
      </c>
    </row>
    <row r="495" spans="1:65" s="2" customFormat="1" ht="11.25">
      <c r="A495" s="35"/>
      <c r="B495" s="36"/>
      <c r="C495" s="37"/>
      <c r="D495" s="227" t="s">
        <v>193</v>
      </c>
      <c r="E495" s="37"/>
      <c r="F495" s="228" t="s">
        <v>3625</v>
      </c>
      <c r="G495" s="37"/>
      <c r="H495" s="37"/>
      <c r="I495" s="229"/>
      <c r="J495" s="37"/>
      <c r="K495" s="37"/>
      <c r="L495" s="40"/>
      <c r="M495" s="230"/>
      <c r="N495" s="231"/>
      <c r="O495" s="72"/>
      <c r="P495" s="72"/>
      <c r="Q495" s="72"/>
      <c r="R495" s="72"/>
      <c r="S495" s="72"/>
      <c r="T495" s="73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T495" s="18" t="s">
        <v>193</v>
      </c>
      <c r="AU495" s="18" t="s">
        <v>176</v>
      </c>
    </row>
    <row r="496" spans="1:65" s="2" customFormat="1" ht="16.5" customHeight="1">
      <c r="A496" s="35"/>
      <c r="B496" s="36"/>
      <c r="C496" s="254" t="s">
        <v>1499</v>
      </c>
      <c r="D496" s="254" t="s">
        <v>539</v>
      </c>
      <c r="E496" s="255" t="s">
        <v>3626</v>
      </c>
      <c r="F496" s="256" t="s">
        <v>3627</v>
      </c>
      <c r="G496" s="257" t="s">
        <v>1527</v>
      </c>
      <c r="H496" s="258">
        <v>51</v>
      </c>
      <c r="I496" s="259"/>
      <c r="J496" s="260">
        <f>ROUND(I496*H496,2)</f>
        <v>0</v>
      </c>
      <c r="K496" s="256" t="s">
        <v>1</v>
      </c>
      <c r="L496" s="261"/>
      <c r="M496" s="262" t="s">
        <v>1</v>
      </c>
      <c r="N496" s="263" t="s">
        <v>41</v>
      </c>
      <c r="O496" s="72"/>
      <c r="P496" s="201">
        <f>O496*H496</f>
        <v>0</v>
      </c>
      <c r="Q496" s="201">
        <v>0</v>
      </c>
      <c r="R496" s="201">
        <f>Q496*H496</f>
        <v>0</v>
      </c>
      <c r="S496" s="201">
        <v>0</v>
      </c>
      <c r="T496" s="202">
        <f>S496*H496</f>
        <v>0</v>
      </c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R496" s="203" t="s">
        <v>1128</v>
      </c>
      <c r="AT496" s="203" t="s">
        <v>539</v>
      </c>
      <c r="AU496" s="203" t="s">
        <v>176</v>
      </c>
      <c r="AY496" s="18" t="s">
        <v>175</v>
      </c>
      <c r="BE496" s="204">
        <f>IF(N496="základní",J496,0)</f>
        <v>0</v>
      </c>
      <c r="BF496" s="204">
        <f>IF(N496="snížená",J496,0)</f>
        <v>0</v>
      </c>
      <c r="BG496" s="204">
        <f>IF(N496="zákl. přenesená",J496,0)</f>
        <v>0</v>
      </c>
      <c r="BH496" s="204">
        <f>IF(N496="sníž. přenesená",J496,0)</f>
        <v>0</v>
      </c>
      <c r="BI496" s="204">
        <f>IF(N496="nulová",J496,0)</f>
        <v>0</v>
      </c>
      <c r="BJ496" s="18" t="s">
        <v>83</v>
      </c>
      <c r="BK496" s="204">
        <f>ROUND(I496*H496,2)</f>
        <v>0</v>
      </c>
      <c r="BL496" s="18" t="s">
        <v>1128</v>
      </c>
      <c r="BM496" s="203" t="s">
        <v>3628</v>
      </c>
    </row>
    <row r="497" spans="1:65" s="14" customFormat="1" ht="11.25">
      <c r="B497" s="216"/>
      <c r="C497" s="217"/>
      <c r="D497" s="207" t="s">
        <v>184</v>
      </c>
      <c r="E497" s="218" t="s">
        <v>1</v>
      </c>
      <c r="F497" s="219" t="s">
        <v>3629</v>
      </c>
      <c r="G497" s="217"/>
      <c r="H497" s="220">
        <v>51</v>
      </c>
      <c r="I497" s="221"/>
      <c r="J497" s="217"/>
      <c r="K497" s="217"/>
      <c r="L497" s="222"/>
      <c r="M497" s="223"/>
      <c r="N497" s="224"/>
      <c r="O497" s="224"/>
      <c r="P497" s="224"/>
      <c r="Q497" s="224"/>
      <c r="R497" s="224"/>
      <c r="S497" s="224"/>
      <c r="T497" s="225"/>
      <c r="AT497" s="226" t="s">
        <v>184</v>
      </c>
      <c r="AU497" s="226" t="s">
        <v>176</v>
      </c>
      <c r="AV497" s="14" t="s">
        <v>85</v>
      </c>
      <c r="AW497" s="14" t="s">
        <v>34</v>
      </c>
      <c r="AX497" s="14" t="s">
        <v>83</v>
      </c>
      <c r="AY497" s="226" t="s">
        <v>175</v>
      </c>
    </row>
    <row r="498" spans="1:65" s="2" customFormat="1" ht="21.75" customHeight="1">
      <c r="A498" s="35"/>
      <c r="B498" s="36"/>
      <c r="C498" s="254" t="s">
        <v>1504</v>
      </c>
      <c r="D498" s="254" t="s">
        <v>539</v>
      </c>
      <c r="E498" s="255" t="s">
        <v>3630</v>
      </c>
      <c r="F498" s="256" t="s">
        <v>3631</v>
      </c>
      <c r="G498" s="257" t="s">
        <v>1527</v>
      </c>
      <c r="H498" s="258">
        <v>51</v>
      </c>
      <c r="I498" s="259"/>
      <c r="J498" s="260">
        <f>ROUND(I498*H498,2)</f>
        <v>0</v>
      </c>
      <c r="K498" s="256" t="s">
        <v>1</v>
      </c>
      <c r="L498" s="261"/>
      <c r="M498" s="262" t="s">
        <v>1</v>
      </c>
      <c r="N498" s="263" t="s">
        <v>41</v>
      </c>
      <c r="O498" s="72"/>
      <c r="P498" s="201">
        <f>O498*H498</f>
        <v>0</v>
      </c>
      <c r="Q498" s="201">
        <v>0</v>
      </c>
      <c r="R498" s="201">
        <f>Q498*H498</f>
        <v>0</v>
      </c>
      <c r="S498" s="201">
        <v>0</v>
      </c>
      <c r="T498" s="202">
        <f>S498*H498</f>
        <v>0</v>
      </c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R498" s="203" t="s">
        <v>1128</v>
      </c>
      <c r="AT498" s="203" t="s">
        <v>539</v>
      </c>
      <c r="AU498" s="203" t="s">
        <v>176</v>
      </c>
      <c r="AY498" s="18" t="s">
        <v>175</v>
      </c>
      <c r="BE498" s="204">
        <f>IF(N498="základní",J498,0)</f>
        <v>0</v>
      </c>
      <c r="BF498" s="204">
        <f>IF(N498="snížená",J498,0)</f>
        <v>0</v>
      </c>
      <c r="BG498" s="204">
        <f>IF(N498="zákl. přenesená",J498,0)</f>
        <v>0</v>
      </c>
      <c r="BH498" s="204">
        <f>IF(N498="sníž. přenesená",J498,0)</f>
        <v>0</v>
      </c>
      <c r="BI498" s="204">
        <f>IF(N498="nulová",J498,0)</f>
        <v>0</v>
      </c>
      <c r="BJ498" s="18" t="s">
        <v>83</v>
      </c>
      <c r="BK498" s="204">
        <f>ROUND(I498*H498,2)</f>
        <v>0</v>
      </c>
      <c r="BL498" s="18" t="s">
        <v>1128</v>
      </c>
      <c r="BM498" s="203" t="s">
        <v>3632</v>
      </c>
    </row>
    <row r="499" spans="1:65" s="2" customFormat="1" ht="16.5" customHeight="1">
      <c r="A499" s="35"/>
      <c r="B499" s="36"/>
      <c r="C499" s="192" t="s">
        <v>1509</v>
      </c>
      <c r="D499" s="192" t="s">
        <v>178</v>
      </c>
      <c r="E499" s="193" t="s">
        <v>3622</v>
      </c>
      <c r="F499" s="194" t="s">
        <v>3623</v>
      </c>
      <c r="G499" s="195" t="s">
        <v>181</v>
      </c>
      <c r="H499" s="196">
        <v>51</v>
      </c>
      <c r="I499" s="197"/>
      <c r="J499" s="198">
        <f>ROUND(I499*H499,2)</f>
        <v>0</v>
      </c>
      <c r="K499" s="194" t="s">
        <v>224</v>
      </c>
      <c r="L499" s="40"/>
      <c r="M499" s="199" t="s">
        <v>1</v>
      </c>
      <c r="N499" s="200" t="s">
        <v>41</v>
      </c>
      <c r="O499" s="72"/>
      <c r="P499" s="201">
        <f>O499*H499</f>
        <v>0</v>
      </c>
      <c r="Q499" s="201">
        <v>0</v>
      </c>
      <c r="R499" s="201">
        <f>Q499*H499</f>
        <v>0</v>
      </c>
      <c r="S499" s="201">
        <v>0</v>
      </c>
      <c r="T499" s="202">
        <f>S499*H499</f>
        <v>0</v>
      </c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R499" s="203" t="s">
        <v>309</v>
      </c>
      <c r="AT499" s="203" t="s">
        <v>178</v>
      </c>
      <c r="AU499" s="203" t="s">
        <v>176</v>
      </c>
      <c r="AY499" s="18" t="s">
        <v>175</v>
      </c>
      <c r="BE499" s="204">
        <f>IF(N499="základní",J499,0)</f>
        <v>0</v>
      </c>
      <c r="BF499" s="204">
        <f>IF(N499="snížená",J499,0)</f>
        <v>0</v>
      </c>
      <c r="BG499" s="204">
        <f>IF(N499="zákl. přenesená",J499,0)</f>
        <v>0</v>
      </c>
      <c r="BH499" s="204">
        <f>IF(N499="sníž. přenesená",J499,0)</f>
        <v>0</v>
      </c>
      <c r="BI499" s="204">
        <f>IF(N499="nulová",J499,0)</f>
        <v>0</v>
      </c>
      <c r="BJ499" s="18" t="s">
        <v>83</v>
      </c>
      <c r="BK499" s="204">
        <f>ROUND(I499*H499,2)</f>
        <v>0</v>
      </c>
      <c r="BL499" s="18" t="s">
        <v>309</v>
      </c>
      <c r="BM499" s="203" t="s">
        <v>3633</v>
      </c>
    </row>
    <row r="500" spans="1:65" s="2" customFormat="1" ht="11.25">
      <c r="A500" s="35"/>
      <c r="B500" s="36"/>
      <c r="C500" s="37"/>
      <c r="D500" s="227" t="s">
        <v>193</v>
      </c>
      <c r="E500" s="37"/>
      <c r="F500" s="228" t="s">
        <v>3625</v>
      </c>
      <c r="G500" s="37"/>
      <c r="H500" s="37"/>
      <c r="I500" s="229"/>
      <c r="J500" s="37"/>
      <c r="K500" s="37"/>
      <c r="L500" s="40"/>
      <c r="M500" s="230"/>
      <c r="N500" s="231"/>
      <c r="O500" s="72"/>
      <c r="P500" s="72"/>
      <c r="Q500" s="72"/>
      <c r="R500" s="72"/>
      <c r="S500" s="72"/>
      <c r="T500" s="73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T500" s="18" t="s">
        <v>193</v>
      </c>
      <c r="AU500" s="18" t="s">
        <v>176</v>
      </c>
    </row>
    <row r="501" spans="1:65" s="2" customFormat="1" ht="16.5" customHeight="1">
      <c r="A501" s="35"/>
      <c r="B501" s="36"/>
      <c r="C501" s="254" t="s">
        <v>1516</v>
      </c>
      <c r="D501" s="254" t="s">
        <v>539</v>
      </c>
      <c r="E501" s="255" t="s">
        <v>3634</v>
      </c>
      <c r="F501" s="256" t="s">
        <v>3635</v>
      </c>
      <c r="G501" s="257" t="s">
        <v>2476</v>
      </c>
      <c r="H501" s="258">
        <v>97</v>
      </c>
      <c r="I501" s="259"/>
      <c r="J501" s="260">
        <f>ROUND(I501*H501,2)</f>
        <v>0</v>
      </c>
      <c r="K501" s="256" t="s">
        <v>1</v>
      </c>
      <c r="L501" s="261"/>
      <c r="M501" s="262" t="s">
        <v>1</v>
      </c>
      <c r="N501" s="263" t="s">
        <v>41</v>
      </c>
      <c r="O501" s="72"/>
      <c r="P501" s="201">
        <f>O501*H501</f>
        <v>0</v>
      </c>
      <c r="Q501" s="201">
        <v>0</v>
      </c>
      <c r="R501" s="201">
        <f>Q501*H501</f>
        <v>0</v>
      </c>
      <c r="S501" s="201">
        <v>0</v>
      </c>
      <c r="T501" s="202">
        <f>S501*H501</f>
        <v>0</v>
      </c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R501" s="203" t="s">
        <v>1128</v>
      </c>
      <c r="AT501" s="203" t="s">
        <v>539</v>
      </c>
      <c r="AU501" s="203" t="s">
        <v>176</v>
      </c>
      <c r="AY501" s="18" t="s">
        <v>175</v>
      </c>
      <c r="BE501" s="204">
        <f>IF(N501="základní",J501,0)</f>
        <v>0</v>
      </c>
      <c r="BF501" s="204">
        <f>IF(N501="snížená",J501,0)</f>
        <v>0</v>
      </c>
      <c r="BG501" s="204">
        <f>IF(N501="zákl. přenesená",J501,0)</f>
        <v>0</v>
      </c>
      <c r="BH501" s="204">
        <f>IF(N501="sníž. přenesená",J501,0)</f>
        <v>0</v>
      </c>
      <c r="BI501" s="204">
        <f>IF(N501="nulová",J501,0)</f>
        <v>0</v>
      </c>
      <c r="BJ501" s="18" t="s">
        <v>83</v>
      </c>
      <c r="BK501" s="204">
        <f>ROUND(I501*H501,2)</f>
        <v>0</v>
      </c>
      <c r="BL501" s="18" t="s">
        <v>1128</v>
      </c>
      <c r="BM501" s="203" t="s">
        <v>3636</v>
      </c>
    </row>
    <row r="502" spans="1:65" s="14" customFormat="1" ht="11.25">
      <c r="B502" s="216"/>
      <c r="C502" s="217"/>
      <c r="D502" s="207" t="s">
        <v>184</v>
      </c>
      <c r="E502" s="218" t="s">
        <v>1</v>
      </c>
      <c r="F502" s="219" t="s">
        <v>3637</v>
      </c>
      <c r="G502" s="217"/>
      <c r="H502" s="220">
        <v>97</v>
      </c>
      <c r="I502" s="221"/>
      <c r="J502" s="217"/>
      <c r="K502" s="217"/>
      <c r="L502" s="222"/>
      <c r="M502" s="223"/>
      <c r="N502" s="224"/>
      <c r="O502" s="224"/>
      <c r="P502" s="224"/>
      <c r="Q502" s="224"/>
      <c r="R502" s="224"/>
      <c r="S502" s="224"/>
      <c r="T502" s="225"/>
      <c r="AT502" s="226" t="s">
        <v>184</v>
      </c>
      <c r="AU502" s="226" t="s">
        <v>176</v>
      </c>
      <c r="AV502" s="14" t="s">
        <v>85</v>
      </c>
      <c r="AW502" s="14" t="s">
        <v>34</v>
      </c>
      <c r="AX502" s="14" t="s">
        <v>83</v>
      </c>
      <c r="AY502" s="226" t="s">
        <v>175</v>
      </c>
    </row>
    <row r="503" spans="1:65" s="2" customFormat="1" ht="16.5" customHeight="1">
      <c r="A503" s="35"/>
      <c r="B503" s="36"/>
      <c r="C503" s="192" t="s">
        <v>1524</v>
      </c>
      <c r="D503" s="192" t="s">
        <v>178</v>
      </c>
      <c r="E503" s="193" t="s">
        <v>3622</v>
      </c>
      <c r="F503" s="194" t="s">
        <v>3623</v>
      </c>
      <c r="G503" s="195" t="s">
        <v>181</v>
      </c>
      <c r="H503" s="196">
        <v>97</v>
      </c>
      <c r="I503" s="197"/>
      <c r="J503" s="198">
        <f>ROUND(I503*H503,2)</f>
        <v>0</v>
      </c>
      <c r="K503" s="194" t="s">
        <v>224</v>
      </c>
      <c r="L503" s="40"/>
      <c r="M503" s="199" t="s">
        <v>1</v>
      </c>
      <c r="N503" s="200" t="s">
        <v>41</v>
      </c>
      <c r="O503" s="72"/>
      <c r="P503" s="201">
        <f>O503*H503</f>
        <v>0</v>
      </c>
      <c r="Q503" s="201">
        <v>0</v>
      </c>
      <c r="R503" s="201">
        <f>Q503*H503</f>
        <v>0</v>
      </c>
      <c r="S503" s="201">
        <v>0</v>
      </c>
      <c r="T503" s="202">
        <f>S503*H503</f>
        <v>0</v>
      </c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R503" s="203" t="s">
        <v>309</v>
      </c>
      <c r="AT503" s="203" t="s">
        <v>178</v>
      </c>
      <c r="AU503" s="203" t="s">
        <v>176</v>
      </c>
      <c r="AY503" s="18" t="s">
        <v>175</v>
      </c>
      <c r="BE503" s="204">
        <f>IF(N503="základní",J503,0)</f>
        <v>0</v>
      </c>
      <c r="BF503" s="204">
        <f>IF(N503="snížená",J503,0)</f>
        <v>0</v>
      </c>
      <c r="BG503" s="204">
        <f>IF(N503="zákl. přenesená",J503,0)</f>
        <v>0</v>
      </c>
      <c r="BH503" s="204">
        <f>IF(N503="sníž. přenesená",J503,0)</f>
        <v>0</v>
      </c>
      <c r="BI503" s="204">
        <f>IF(N503="nulová",J503,0)</f>
        <v>0</v>
      </c>
      <c r="BJ503" s="18" t="s">
        <v>83</v>
      </c>
      <c r="BK503" s="204">
        <f>ROUND(I503*H503,2)</f>
        <v>0</v>
      </c>
      <c r="BL503" s="18" t="s">
        <v>309</v>
      </c>
      <c r="BM503" s="203" t="s">
        <v>3638</v>
      </c>
    </row>
    <row r="504" spans="1:65" s="2" customFormat="1" ht="11.25">
      <c r="A504" s="35"/>
      <c r="B504" s="36"/>
      <c r="C504" s="37"/>
      <c r="D504" s="227" t="s">
        <v>193</v>
      </c>
      <c r="E504" s="37"/>
      <c r="F504" s="228" t="s">
        <v>3625</v>
      </c>
      <c r="G504" s="37"/>
      <c r="H504" s="37"/>
      <c r="I504" s="229"/>
      <c r="J504" s="37"/>
      <c r="K504" s="37"/>
      <c r="L504" s="40"/>
      <c r="M504" s="230"/>
      <c r="N504" s="231"/>
      <c r="O504" s="72"/>
      <c r="P504" s="72"/>
      <c r="Q504" s="72"/>
      <c r="R504" s="72"/>
      <c r="S504" s="72"/>
      <c r="T504" s="73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T504" s="18" t="s">
        <v>193</v>
      </c>
      <c r="AU504" s="18" t="s">
        <v>176</v>
      </c>
    </row>
    <row r="505" spans="1:65" s="12" customFormat="1" ht="20.85" customHeight="1">
      <c r="B505" s="176"/>
      <c r="C505" s="177"/>
      <c r="D505" s="178" t="s">
        <v>75</v>
      </c>
      <c r="E505" s="190" t="s">
        <v>3639</v>
      </c>
      <c r="F505" s="190" t="s">
        <v>3640</v>
      </c>
      <c r="G505" s="177"/>
      <c r="H505" s="177"/>
      <c r="I505" s="180"/>
      <c r="J505" s="191">
        <f>BK505</f>
        <v>0</v>
      </c>
      <c r="K505" s="177"/>
      <c r="L505" s="182"/>
      <c r="M505" s="183"/>
      <c r="N505" s="184"/>
      <c r="O505" s="184"/>
      <c r="P505" s="185">
        <f>SUM(P506:P591)</f>
        <v>0</v>
      </c>
      <c r="Q505" s="184"/>
      <c r="R505" s="185">
        <f>SUM(R506:R591)</f>
        <v>0</v>
      </c>
      <c r="S505" s="184"/>
      <c r="T505" s="186">
        <f>SUM(T506:T591)</f>
        <v>0</v>
      </c>
      <c r="AR505" s="187" t="s">
        <v>85</v>
      </c>
      <c r="AT505" s="188" t="s">
        <v>75</v>
      </c>
      <c r="AU505" s="188" t="s">
        <v>85</v>
      </c>
      <c r="AY505" s="187" t="s">
        <v>175</v>
      </c>
      <c r="BK505" s="189">
        <f>SUM(BK506:BK591)</f>
        <v>0</v>
      </c>
    </row>
    <row r="506" spans="1:65" s="2" customFormat="1" ht="16.5" customHeight="1">
      <c r="A506" s="35"/>
      <c r="B506" s="36"/>
      <c r="C506" s="254" t="s">
        <v>1529</v>
      </c>
      <c r="D506" s="254" t="s">
        <v>539</v>
      </c>
      <c r="E506" s="255" t="s">
        <v>3641</v>
      </c>
      <c r="F506" s="256" t="s">
        <v>3642</v>
      </c>
      <c r="G506" s="257" t="s">
        <v>251</v>
      </c>
      <c r="H506" s="258">
        <v>125</v>
      </c>
      <c r="I506" s="259"/>
      <c r="J506" s="260">
        <f>ROUND(I506*H506,2)</f>
        <v>0</v>
      </c>
      <c r="K506" s="256" t="s">
        <v>1</v>
      </c>
      <c r="L506" s="261"/>
      <c r="M506" s="262" t="s">
        <v>1</v>
      </c>
      <c r="N506" s="263" t="s">
        <v>41</v>
      </c>
      <c r="O506" s="72"/>
      <c r="P506" s="201">
        <f>O506*H506</f>
        <v>0</v>
      </c>
      <c r="Q506" s="201">
        <v>0</v>
      </c>
      <c r="R506" s="201">
        <f>Q506*H506</f>
        <v>0</v>
      </c>
      <c r="S506" s="201">
        <v>0</v>
      </c>
      <c r="T506" s="202">
        <f>S506*H506</f>
        <v>0</v>
      </c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R506" s="203" t="s">
        <v>1128</v>
      </c>
      <c r="AT506" s="203" t="s">
        <v>539</v>
      </c>
      <c r="AU506" s="203" t="s">
        <v>176</v>
      </c>
      <c r="AY506" s="18" t="s">
        <v>175</v>
      </c>
      <c r="BE506" s="204">
        <f>IF(N506="základní",J506,0)</f>
        <v>0</v>
      </c>
      <c r="BF506" s="204">
        <f>IF(N506="snížená",J506,0)</f>
        <v>0</v>
      </c>
      <c r="BG506" s="204">
        <f>IF(N506="zákl. přenesená",J506,0)</f>
        <v>0</v>
      </c>
      <c r="BH506" s="204">
        <f>IF(N506="sníž. přenesená",J506,0)</f>
        <v>0</v>
      </c>
      <c r="BI506" s="204">
        <f>IF(N506="nulová",J506,0)</f>
        <v>0</v>
      </c>
      <c r="BJ506" s="18" t="s">
        <v>83</v>
      </c>
      <c r="BK506" s="204">
        <f>ROUND(I506*H506,2)</f>
        <v>0</v>
      </c>
      <c r="BL506" s="18" t="s">
        <v>1128</v>
      </c>
      <c r="BM506" s="203" t="s">
        <v>3643</v>
      </c>
    </row>
    <row r="507" spans="1:65" s="14" customFormat="1" ht="11.25">
      <c r="B507" s="216"/>
      <c r="C507" s="217"/>
      <c r="D507" s="207" t="s">
        <v>184</v>
      </c>
      <c r="E507" s="218" t="s">
        <v>1</v>
      </c>
      <c r="F507" s="219" t="s">
        <v>3644</v>
      </c>
      <c r="G507" s="217"/>
      <c r="H507" s="220">
        <v>125</v>
      </c>
      <c r="I507" s="221"/>
      <c r="J507" s="217"/>
      <c r="K507" s="217"/>
      <c r="L507" s="222"/>
      <c r="M507" s="223"/>
      <c r="N507" s="224"/>
      <c r="O507" s="224"/>
      <c r="P507" s="224"/>
      <c r="Q507" s="224"/>
      <c r="R507" s="224"/>
      <c r="S507" s="224"/>
      <c r="T507" s="225"/>
      <c r="AT507" s="226" t="s">
        <v>184</v>
      </c>
      <c r="AU507" s="226" t="s">
        <v>176</v>
      </c>
      <c r="AV507" s="14" t="s">
        <v>85</v>
      </c>
      <c r="AW507" s="14" t="s">
        <v>34</v>
      </c>
      <c r="AX507" s="14" t="s">
        <v>83</v>
      </c>
      <c r="AY507" s="226" t="s">
        <v>175</v>
      </c>
    </row>
    <row r="508" spans="1:65" s="2" customFormat="1" ht="16.5" customHeight="1">
      <c r="A508" s="35"/>
      <c r="B508" s="36"/>
      <c r="C508" s="254" t="s">
        <v>1533</v>
      </c>
      <c r="D508" s="254" t="s">
        <v>539</v>
      </c>
      <c r="E508" s="255" t="s">
        <v>3645</v>
      </c>
      <c r="F508" s="256" t="s">
        <v>3646</v>
      </c>
      <c r="G508" s="257" t="s">
        <v>251</v>
      </c>
      <c r="H508" s="258">
        <v>74</v>
      </c>
      <c r="I508" s="259"/>
      <c r="J508" s="260">
        <f>ROUND(I508*H508,2)</f>
        <v>0</v>
      </c>
      <c r="K508" s="256" t="s">
        <v>1</v>
      </c>
      <c r="L508" s="261"/>
      <c r="M508" s="262" t="s">
        <v>1</v>
      </c>
      <c r="N508" s="263" t="s">
        <v>41</v>
      </c>
      <c r="O508" s="72"/>
      <c r="P508" s="201">
        <f>O508*H508</f>
        <v>0</v>
      </c>
      <c r="Q508" s="201">
        <v>0</v>
      </c>
      <c r="R508" s="201">
        <f>Q508*H508</f>
        <v>0</v>
      </c>
      <c r="S508" s="201">
        <v>0</v>
      </c>
      <c r="T508" s="202">
        <f>S508*H508</f>
        <v>0</v>
      </c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R508" s="203" t="s">
        <v>1128</v>
      </c>
      <c r="AT508" s="203" t="s">
        <v>539</v>
      </c>
      <c r="AU508" s="203" t="s">
        <v>176</v>
      </c>
      <c r="AY508" s="18" t="s">
        <v>175</v>
      </c>
      <c r="BE508" s="204">
        <f>IF(N508="základní",J508,0)</f>
        <v>0</v>
      </c>
      <c r="BF508" s="204">
        <f>IF(N508="snížená",J508,0)</f>
        <v>0</v>
      </c>
      <c r="BG508" s="204">
        <f>IF(N508="zákl. přenesená",J508,0)</f>
        <v>0</v>
      </c>
      <c r="BH508" s="204">
        <f>IF(N508="sníž. přenesená",J508,0)</f>
        <v>0</v>
      </c>
      <c r="BI508" s="204">
        <f>IF(N508="nulová",J508,0)</f>
        <v>0</v>
      </c>
      <c r="BJ508" s="18" t="s">
        <v>83</v>
      </c>
      <c r="BK508" s="204">
        <f>ROUND(I508*H508,2)</f>
        <v>0</v>
      </c>
      <c r="BL508" s="18" t="s">
        <v>1128</v>
      </c>
      <c r="BM508" s="203" t="s">
        <v>3647</v>
      </c>
    </row>
    <row r="509" spans="1:65" s="14" customFormat="1" ht="11.25">
      <c r="B509" s="216"/>
      <c r="C509" s="217"/>
      <c r="D509" s="207" t="s">
        <v>184</v>
      </c>
      <c r="E509" s="218" t="s">
        <v>1</v>
      </c>
      <c r="F509" s="219" t="s">
        <v>814</v>
      </c>
      <c r="G509" s="217"/>
      <c r="H509" s="220">
        <v>74</v>
      </c>
      <c r="I509" s="221"/>
      <c r="J509" s="217"/>
      <c r="K509" s="217"/>
      <c r="L509" s="222"/>
      <c r="M509" s="223"/>
      <c r="N509" s="224"/>
      <c r="O509" s="224"/>
      <c r="P509" s="224"/>
      <c r="Q509" s="224"/>
      <c r="R509" s="224"/>
      <c r="S509" s="224"/>
      <c r="T509" s="225"/>
      <c r="AT509" s="226" t="s">
        <v>184</v>
      </c>
      <c r="AU509" s="226" t="s">
        <v>176</v>
      </c>
      <c r="AV509" s="14" t="s">
        <v>85</v>
      </c>
      <c r="AW509" s="14" t="s">
        <v>34</v>
      </c>
      <c r="AX509" s="14" t="s">
        <v>83</v>
      </c>
      <c r="AY509" s="226" t="s">
        <v>175</v>
      </c>
    </row>
    <row r="510" spans="1:65" s="2" customFormat="1" ht="16.5" customHeight="1">
      <c r="A510" s="35"/>
      <c r="B510" s="36"/>
      <c r="C510" s="254" t="s">
        <v>1537</v>
      </c>
      <c r="D510" s="254" t="s">
        <v>539</v>
      </c>
      <c r="E510" s="255" t="s">
        <v>3648</v>
      </c>
      <c r="F510" s="256" t="s">
        <v>3649</v>
      </c>
      <c r="G510" s="257" t="s">
        <v>251</v>
      </c>
      <c r="H510" s="258">
        <v>397</v>
      </c>
      <c r="I510" s="259"/>
      <c r="J510" s="260">
        <f>ROUND(I510*H510,2)</f>
        <v>0</v>
      </c>
      <c r="K510" s="256" t="s">
        <v>1</v>
      </c>
      <c r="L510" s="261"/>
      <c r="M510" s="262" t="s">
        <v>1</v>
      </c>
      <c r="N510" s="263" t="s">
        <v>41</v>
      </c>
      <c r="O510" s="72"/>
      <c r="P510" s="201">
        <f>O510*H510</f>
        <v>0</v>
      </c>
      <c r="Q510" s="201">
        <v>0</v>
      </c>
      <c r="R510" s="201">
        <f>Q510*H510</f>
        <v>0</v>
      </c>
      <c r="S510" s="201">
        <v>0</v>
      </c>
      <c r="T510" s="202">
        <f>S510*H510</f>
        <v>0</v>
      </c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R510" s="203" t="s">
        <v>1128</v>
      </c>
      <c r="AT510" s="203" t="s">
        <v>539</v>
      </c>
      <c r="AU510" s="203" t="s">
        <v>176</v>
      </c>
      <c r="AY510" s="18" t="s">
        <v>175</v>
      </c>
      <c r="BE510" s="204">
        <f>IF(N510="základní",J510,0)</f>
        <v>0</v>
      </c>
      <c r="BF510" s="204">
        <f>IF(N510="snížená",J510,0)</f>
        <v>0</v>
      </c>
      <c r="BG510" s="204">
        <f>IF(N510="zákl. přenesená",J510,0)</f>
        <v>0</v>
      </c>
      <c r="BH510" s="204">
        <f>IF(N510="sníž. přenesená",J510,0)</f>
        <v>0</v>
      </c>
      <c r="BI510" s="204">
        <f>IF(N510="nulová",J510,0)</f>
        <v>0</v>
      </c>
      <c r="BJ510" s="18" t="s">
        <v>83</v>
      </c>
      <c r="BK510" s="204">
        <f>ROUND(I510*H510,2)</f>
        <v>0</v>
      </c>
      <c r="BL510" s="18" t="s">
        <v>1128</v>
      </c>
      <c r="BM510" s="203" t="s">
        <v>3650</v>
      </c>
    </row>
    <row r="511" spans="1:65" s="14" customFormat="1" ht="11.25">
      <c r="B511" s="216"/>
      <c r="C511" s="217"/>
      <c r="D511" s="207" t="s">
        <v>184</v>
      </c>
      <c r="E511" s="218" t="s">
        <v>1</v>
      </c>
      <c r="F511" s="219" t="s">
        <v>3651</v>
      </c>
      <c r="G511" s="217"/>
      <c r="H511" s="220">
        <v>397</v>
      </c>
      <c r="I511" s="221"/>
      <c r="J511" s="217"/>
      <c r="K511" s="217"/>
      <c r="L511" s="222"/>
      <c r="M511" s="223"/>
      <c r="N511" s="224"/>
      <c r="O511" s="224"/>
      <c r="P511" s="224"/>
      <c r="Q511" s="224"/>
      <c r="R511" s="224"/>
      <c r="S511" s="224"/>
      <c r="T511" s="225"/>
      <c r="AT511" s="226" t="s">
        <v>184</v>
      </c>
      <c r="AU511" s="226" t="s">
        <v>176</v>
      </c>
      <c r="AV511" s="14" t="s">
        <v>85</v>
      </c>
      <c r="AW511" s="14" t="s">
        <v>34</v>
      </c>
      <c r="AX511" s="14" t="s">
        <v>83</v>
      </c>
      <c r="AY511" s="226" t="s">
        <v>175</v>
      </c>
    </row>
    <row r="512" spans="1:65" s="2" customFormat="1" ht="16.5" customHeight="1">
      <c r="A512" s="35"/>
      <c r="B512" s="36"/>
      <c r="C512" s="254" t="s">
        <v>1541</v>
      </c>
      <c r="D512" s="254" t="s">
        <v>539</v>
      </c>
      <c r="E512" s="255" t="s">
        <v>3652</v>
      </c>
      <c r="F512" s="256" t="s">
        <v>3653</v>
      </c>
      <c r="G512" s="257" t="s">
        <v>251</v>
      </c>
      <c r="H512" s="258">
        <v>33</v>
      </c>
      <c r="I512" s="259"/>
      <c r="J512" s="260">
        <f>ROUND(I512*H512,2)</f>
        <v>0</v>
      </c>
      <c r="K512" s="256" t="s">
        <v>1</v>
      </c>
      <c r="L512" s="261"/>
      <c r="M512" s="262" t="s">
        <v>1</v>
      </c>
      <c r="N512" s="263" t="s">
        <v>41</v>
      </c>
      <c r="O512" s="72"/>
      <c r="P512" s="201">
        <f>O512*H512</f>
        <v>0</v>
      </c>
      <c r="Q512" s="201">
        <v>0</v>
      </c>
      <c r="R512" s="201">
        <f>Q512*H512</f>
        <v>0</v>
      </c>
      <c r="S512" s="201">
        <v>0</v>
      </c>
      <c r="T512" s="202">
        <f>S512*H512</f>
        <v>0</v>
      </c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R512" s="203" t="s">
        <v>1128</v>
      </c>
      <c r="AT512" s="203" t="s">
        <v>539</v>
      </c>
      <c r="AU512" s="203" t="s">
        <v>176</v>
      </c>
      <c r="AY512" s="18" t="s">
        <v>175</v>
      </c>
      <c r="BE512" s="204">
        <f>IF(N512="základní",J512,0)</f>
        <v>0</v>
      </c>
      <c r="BF512" s="204">
        <f>IF(N512="snížená",J512,0)</f>
        <v>0</v>
      </c>
      <c r="BG512" s="204">
        <f>IF(N512="zákl. přenesená",J512,0)</f>
        <v>0</v>
      </c>
      <c r="BH512" s="204">
        <f>IF(N512="sníž. přenesená",J512,0)</f>
        <v>0</v>
      </c>
      <c r="BI512" s="204">
        <f>IF(N512="nulová",J512,0)</f>
        <v>0</v>
      </c>
      <c r="BJ512" s="18" t="s">
        <v>83</v>
      </c>
      <c r="BK512" s="204">
        <f>ROUND(I512*H512,2)</f>
        <v>0</v>
      </c>
      <c r="BL512" s="18" t="s">
        <v>1128</v>
      </c>
      <c r="BM512" s="203" t="s">
        <v>3654</v>
      </c>
    </row>
    <row r="513" spans="1:65" s="14" customFormat="1" ht="11.25">
      <c r="B513" s="216"/>
      <c r="C513" s="217"/>
      <c r="D513" s="207" t="s">
        <v>184</v>
      </c>
      <c r="E513" s="218" t="s">
        <v>1</v>
      </c>
      <c r="F513" s="219" t="s">
        <v>3655</v>
      </c>
      <c r="G513" s="217"/>
      <c r="H513" s="220">
        <v>33</v>
      </c>
      <c r="I513" s="221"/>
      <c r="J513" s="217"/>
      <c r="K513" s="217"/>
      <c r="L513" s="222"/>
      <c r="M513" s="223"/>
      <c r="N513" s="224"/>
      <c r="O513" s="224"/>
      <c r="P513" s="224"/>
      <c r="Q513" s="224"/>
      <c r="R513" s="224"/>
      <c r="S513" s="224"/>
      <c r="T513" s="225"/>
      <c r="AT513" s="226" t="s">
        <v>184</v>
      </c>
      <c r="AU513" s="226" t="s">
        <v>176</v>
      </c>
      <c r="AV513" s="14" t="s">
        <v>85</v>
      </c>
      <c r="AW513" s="14" t="s">
        <v>34</v>
      </c>
      <c r="AX513" s="14" t="s">
        <v>83</v>
      </c>
      <c r="AY513" s="226" t="s">
        <v>175</v>
      </c>
    </row>
    <row r="514" spans="1:65" s="2" customFormat="1" ht="16.5" customHeight="1">
      <c r="A514" s="35"/>
      <c r="B514" s="36"/>
      <c r="C514" s="254" t="s">
        <v>1545</v>
      </c>
      <c r="D514" s="254" t="s">
        <v>539</v>
      </c>
      <c r="E514" s="255" t="s">
        <v>3656</v>
      </c>
      <c r="F514" s="256" t="s">
        <v>3657</v>
      </c>
      <c r="G514" s="257" t="s">
        <v>251</v>
      </c>
      <c r="H514" s="258">
        <v>92</v>
      </c>
      <c r="I514" s="259"/>
      <c r="J514" s="260">
        <f>ROUND(I514*H514,2)</f>
        <v>0</v>
      </c>
      <c r="K514" s="256" t="s">
        <v>1</v>
      </c>
      <c r="L514" s="261"/>
      <c r="M514" s="262" t="s">
        <v>1</v>
      </c>
      <c r="N514" s="263" t="s">
        <v>41</v>
      </c>
      <c r="O514" s="72"/>
      <c r="P514" s="201">
        <f>O514*H514</f>
        <v>0</v>
      </c>
      <c r="Q514" s="201">
        <v>0</v>
      </c>
      <c r="R514" s="201">
        <f>Q514*H514</f>
        <v>0</v>
      </c>
      <c r="S514" s="201">
        <v>0</v>
      </c>
      <c r="T514" s="202">
        <f>S514*H514</f>
        <v>0</v>
      </c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R514" s="203" t="s">
        <v>1128</v>
      </c>
      <c r="AT514" s="203" t="s">
        <v>539</v>
      </c>
      <c r="AU514" s="203" t="s">
        <v>176</v>
      </c>
      <c r="AY514" s="18" t="s">
        <v>175</v>
      </c>
      <c r="BE514" s="204">
        <f>IF(N514="základní",J514,0)</f>
        <v>0</v>
      </c>
      <c r="BF514" s="204">
        <f>IF(N514="snížená",J514,0)</f>
        <v>0</v>
      </c>
      <c r="BG514" s="204">
        <f>IF(N514="zákl. přenesená",J514,0)</f>
        <v>0</v>
      </c>
      <c r="BH514" s="204">
        <f>IF(N514="sníž. přenesená",J514,0)</f>
        <v>0</v>
      </c>
      <c r="BI514" s="204">
        <f>IF(N514="nulová",J514,0)</f>
        <v>0</v>
      </c>
      <c r="BJ514" s="18" t="s">
        <v>83</v>
      </c>
      <c r="BK514" s="204">
        <f>ROUND(I514*H514,2)</f>
        <v>0</v>
      </c>
      <c r="BL514" s="18" t="s">
        <v>1128</v>
      </c>
      <c r="BM514" s="203" t="s">
        <v>3658</v>
      </c>
    </row>
    <row r="515" spans="1:65" s="14" customFormat="1" ht="11.25">
      <c r="B515" s="216"/>
      <c r="C515" s="217"/>
      <c r="D515" s="207" t="s">
        <v>184</v>
      </c>
      <c r="E515" s="218" t="s">
        <v>1</v>
      </c>
      <c r="F515" s="219" t="s">
        <v>3659</v>
      </c>
      <c r="G515" s="217"/>
      <c r="H515" s="220">
        <v>92</v>
      </c>
      <c r="I515" s="221"/>
      <c r="J515" s="217"/>
      <c r="K515" s="217"/>
      <c r="L515" s="222"/>
      <c r="M515" s="223"/>
      <c r="N515" s="224"/>
      <c r="O515" s="224"/>
      <c r="P515" s="224"/>
      <c r="Q515" s="224"/>
      <c r="R515" s="224"/>
      <c r="S515" s="224"/>
      <c r="T515" s="225"/>
      <c r="AT515" s="226" t="s">
        <v>184</v>
      </c>
      <c r="AU515" s="226" t="s">
        <v>176</v>
      </c>
      <c r="AV515" s="14" t="s">
        <v>85</v>
      </c>
      <c r="AW515" s="14" t="s">
        <v>34</v>
      </c>
      <c r="AX515" s="14" t="s">
        <v>83</v>
      </c>
      <c r="AY515" s="226" t="s">
        <v>175</v>
      </c>
    </row>
    <row r="516" spans="1:65" s="2" customFormat="1" ht="33" customHeight="1">
      <c r="A516" s="35"/>
      <c r="B516" s="36"/>
      <c r="C516" s="192" t="s">
        <v>1549</v>
      </c>
      <c r="D516" s="192" t="s">
        <v>178</v>
      </c>
      <c r="E516" s="193" t="s">
        <v>3660</v>
      </c>
      <c r="F516" s="194" t="s">
        <v>3661</v>
      </c>
      <c r="G516" s="195" t="s">
        <v>251</v>
      </c>
      <c r="H516" s="196">
        <v>721</v>
      </c>
      <c r="I516" s="197"/>
      <c r="J516" s="198">
        <f>ROUND(I516*H516,2)</f>
        <v>0</v>
      </c>
      <c r="K516" s="194" t="s">
        <v>224</v>
      </c>
      <c r="L516" s="40"/>
      <c r="M516" s="199" t="s">
        <v>1</v>
      </c>
      <c r="N516" s="200" t="s">
        <v>41</v>
      </c>
      <c r="O516" s="72"/>
      <c r="P516" s="201">
        <f>O516*H516</f>
        <v>0</v>
      </c>
      <c r="Q516" s="201">
        <v>0</v>
      </c>
      <c r="R516" s="201">
        <f>Q516*H516</f>
        <v>0</v>
      </c>
      <c r="S516" s="201">
        <v>0</v>
      </c>
      <c r="T516" s="202">
        <f>S516*H516</f>
        <v>0</v>
      </c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R516" s="203" t="s">
        <v>309</v>
      </c>
      <c r="AT516" s="203" t="s">
        <v>178</v>
      </c>
      <c r="AU516" s="203" t="s">
        <v>176</v>
      </c>
      <c r="AY516" s="18" t="s">
        <v>175</v>
      </c>
      <c r="BE516" s="204">
        <f>IF(N516="základní",J516,0)</f>
        <v>0</v>
      </c>
      <c r="BF516" s="204">
        <f>IF(N516="snížená",J516,0)</f>
        <v>0</v>
      </c>
      <c r="BG516" s="204">
        <f>IF(N516="zákl. přenesená",J516,0)</f>
        <v>0</v>
      </c>
      <c r="BH516" s="204">
        <f>IF(N516="sníž. přenesená",J516,0)</f>
        <v>0</v>
      </c>
      <c r="BI516" s="204">
        <f>IF(N516="nulová",J516,0)</f>
        <v>0</v>
      </c>
      <c r="BJ516" s="18" t="s">
        <v>83</v>
      </c>
      <c r="BK516" s="204">
        <f>ROUND(I516*H516,2)</f>
        <v>0</v>
      </c>
      <c r="BL516" s="18" t="s">
        <v>309</v>
      </c>
      <c r="BM516" s="203" t="s">
        <v>3662</v>
      </c>
    </row>
    <row r="517" spans="1:65" s="2" customFormat="1" ht="11.25">
      <c r="A517" s="35"/>
      <c r="B517" s="36"/>
      <c r="C517" s="37"/>
      <c r="D517" s="227" t="s">
        <v>193</v>
      </c>
      <c r="E517" s="37"/>
      <c r="F517" s="228" t="s">
        <v>3663</v>
      </c>
      <c r="G517" s="37"/>
      <c r="H517" s="37"/>
      <c r="I517" s="229"/>
      <c r="J517" s="37"/>
      <c r="K517" s="37"/>
      <c r="L517" s="40"/>
      <c r="M517" s="230"/>
      <c r="N517" s="231"/>
      <c r="O517" s="72"/>
      <c r="P517" s="72"/>
      <c r="Q517" s="72"/>
      <c r="R517" s="72"/>
      <c r="S517" s="72"/>
      <c r="T517" s="73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T517" s="18" t="s">
        <v>193</v>
      </c>
      <c r="AU517" s="18" t="s">
        <v>176</v>
      </c>
    </row>
    <row r="518" spans="1:65" s="2" customFormat="1" ht="16.5" customHeight="1">
      <c r="A518" s="35"/>
      <c r="B518" s="36"/>
      <c r="C518" s="254" t="s">
        <v>1553</v>
      </c>
      <c r="D518" s="254" t="s">
        <v>539</v>
      </c>
      <c r="E518" s="255" t="s">
        <v>3664</v>
      </c>
      <c r="F518" s="256" t="s">
        <v>3665</v>
      </c>
      <c r="G518" s="257" t="s">
        <v>251</v>
      </c>
      <c r="H518" s="258">
        <v>155</v>
      </c>
      <c r="I518" s="259"/>
      <c r="J518" s="260">
        <f>ROUND(I518*H518,2)</f>
        <v>0</v>
      </c>
      <c r="K518" s="256" t="s">
        <v>1</v>
      </c>
      <c r="L518" s="261"/>
      <c r="M518" s="262" t="s">
        <v>1</v>
      </c>
      <c r="N518" s="263" t="s">
        <v>41</v>
      </c>
      <c r="O518" s="72"/>
      <c r="P518" s="201">
        <f>O518*H518</f>
        <v>0</v>
      </c>
      <c r="Q518" s="201">
        <v>0</v>
      </c>
      <c r="R518" s="201">
        <f>Q518*H518</f>
        <v>0</v>
      </c>
      <c r="S518" s="201">
        <v>0</v>
      </c>
      <c r="T518" s="202">
        <f>S518*H518</f>
        <v>0</v>
      </c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R518" s="203" t="s">
        <v>1128</v>
      </c>
      <c r="AT518" s="203" t="s">
        <v>539</v>
      </c>
      <c r="AU518" s="203" t="s">
        <v>176</v>
      </c>
      <c r="AY518" s="18" t="s">
        <v>175</v>
      </c>
      <c r="BE518" s="204">
        <f>IF(N518="základní",J518,0)</f>
        <v>0</v>
      </c>
      <c r="BF518" s="204">
        <f>IF(N518="snížená",J518,0)</f>
        <v>0</v>
      </c>
      <c r="BG518" s="204">
        <f>IF(N518="zákl. přenesená",J518,0)</f>
        <v>0</v>
      </c>
      <c r="BH518" s="204">
        <f>IF(N518="sníž. přenesená",J518,0)</f>
        <v>0</v>
      </c>
      <c r="BI518" s="204">
        <f>IF(N518="nulová",J518,0)</f>
        <v>0</v>
      </c>
      <c r="BJ518" s="18" t="s">
        <v>83</v>
      </c>
      <c r="BK518" s="204">
        <f>ROUND(I518*H518,2)</f>
        <v>0</v>
      </c>
      <c r="BL518" s="18" t="s">
        <v>1128</v>
      </c>
      <c r="BM518" s="203" t="s">
        <v>3666</v>
      </c>
    </row>
    <row r="519" spans="1:65" s="14" customFormat="1" ht="11.25">
      <c r="B519" s="216"/>
      <c r="C519" s="217"/>
      <c r="D519" s="207" t="s">
        <v>184</v>
      </c>
      <c r="E519" s="218" t="s">
        <v>1</v>
      </c>
      <c r="F519" s="219" t="s">
        <v>3667</v>
      </c>
      <c r="G519" s="217"/>
      <c r="H519" s="220">
        <v>111</v>
      </c>
      <c r="I519" s="221"/>
      <c r="J519" s="217"/>
      <c r="K519" s="217"/>
      <c r="L519" s="222"/>
      <c r="M519" s="223"/>
      <c r="N519" s="224"/>
      <c r="O519" s="224"/>
      <c r="P519" s="224"/>
      <c r="Q519" s="224"/>
      <c r="R519" s="224"/>
      <c r="S519" s="224"/>
      <c r="T519" s="225"/>
      <c r="AT519" s="226" t="s">
        <v>184</v>
      </c>
      <c r="AU519" s="226" t="s">
        <v>176</v>
      </c>
      <c r="AV519" s="14" t="s">
        <v>85</v>
      </c>
      <c r="AW519" s="14" t="s">
        <v>34</v>
      </c>
      <c r="AX519" s="14" t="s">
        <v>76</v>
      </c>
      <c r="AY519" s="226" t="s">
        <v>175</v>
      </c>
    </row>
    <row r="520" spans="1:65" s="14" customFormat="1" ht="11.25">
      <c r="B520" s="216"/>
      <c r="C520" s="217"/>
      <c r="D520" s="207" t="s">
        <v>184</v>
      </c>
      <c r="E520" s="218" t="s">
        <v>1</v>
      </c>
      <c r="F520" s="219" t="s">
        <v>3668</v>
      </c>
      <c r="G520" s="217"/>
      <c r="H520" s="220">
        <v>44</v>
      </c>
      <c r="I520" s="221"/>
      <c r="J520" s="217"/>
      <c r="K520" s="217"/>
      <c r="L520" s="222"/>
      <c r="M520" s="223"/>
      <c r="N520" s="224"/>
      <c r="O520" s="224"/>
      <c r="P520" s="224"/>
      <c r="Q520" s="224"/>
      <c r="R520" s="224"/>
      <c r="S520" s="224"/>
      <c r="T520" s="225"/>
      <c r="AT520" s="226" t="s">
        <v>184</v>
      </c>
      <c r="AU520" s="226" t="s">
        <v>176</v>
      </c>
      <c r="AV520" s="14" t="s">
        <v>85</v>
      </c>
      <c r="AW520" s="14" t="s">
        <v>34</v>
      </c>
      <c r="AX520" s="14" t="s">
        <v>76</v>
      </c>
      <c r="AY520" s="226" t="s">
        <v>175</v>
      </c>
    </row>
    <row r="521" spans="1:65" s="2" customFormat="1" ht="33" customHeight="1">
      <c r="A521" s="35"/>
      <c r="B521" s="36"/>
      <c r="C521" s="192" t="s">
        <v>1557</v>
      </c>
      <c r="D521" s="192" t="s">
        <v>178</v>
      </c>
      <c r="E521" s="193" t="s">
        <v>3669</v>
      </c>
      <c r="F521" s="194" t="s">
        <v>3670</v>
      </c>
      <c r="G521" s="195" t="s">
        <v>251</v>
      </c>
      <c r="H521" s="196">
        <v>155</v>
      </c>
      <c r="I521" s="197"/>
      <c r="J521" s="198">
        <f>ROUND(I521*H521,2)</f>
        <v>0</v>
      </c>
      <c r="K521" s="194" t="s">
        <v>224</v>
      </c>
      <c r="L521" s="40"/>
      <c r="M521" s="199" t="s">
        <v>1</v>
      </c>
      <c r="N521" s="200" t="s">
        <v>41</v>
      </c>
      <c r="O521" s="72"/>
      <c r="P521" s="201">
        <f>O521*H521</f>
        <v>0</v>
      </c>
      <c r="Q521" s="201">
        <v>0</v>
      </c>
      <c r="R521" s="201">
        <f>Q521*H521</f>
        <v>0</v>
      </c>
      <c r="S521" s="201">
        <v>0</v>
      </c>
      <c r="T521" s="202">
        <f>S521*H521</f>
        <v>0</v>
      </c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R521" s="203" t="s">
        <v>309</v>
      </c>
      <c r="AT521" s="203" t="s">
        <v>178</v>
      </c>
      <c r="AU521" s="203" t="s">
        <v>176</v>
      </c>
      <c r="AY521" s="18" t="s">
        <v>175</v>
      </c>
      <c r="BE521" s="204">
        <f>IF(N521="základní",J521,0)</f>
        <v>0</v>
      </c>
      <c r="BF521" s="204">
        <f>IF(N521="snížená",J521,0)</f>
        <v>0</v>
      </c>
      <c r="BG521" s="204">
        <f>IF(N521="zákl. přenesená",J521,0)</f>
        <v>0</v>
      </c>
      <c r="BH521" s="204">
        <f>IF(N521="sníž. přenesená",J521,0)</f>
        <v>0</v>
      </c>
      <c r="BI521" s="204">
        <f>IF(N521="nulová",J521,0)</f>
        <v>0</v>
      </c>
      <c r="BJ521" s="18" t="s">
        <v>83</v>
      </c>
      <c r="BK521" s="204">
        <f>ROUND(I521*H521,2)</f>
        <v>0</v>
      </c>
      <c r="BL521" s="18" t="s">
        <v>309</v>
      </c>
      <c r="BM521" s="203" t="s">
        <v>3671</v>
      </c>
    </row>
    <row r="522" spans="1:65" s="2" customFormat="1" ht="11.25">
      <c r="A522" s="35"/>
      <c r="B522" s="36"/>
      <c r="C522" s="37"/>
      <c r="D522" s="227" t="s">
        <v>193</v>
      </c>
      <c r="E522" s="37"/>
      <c r="F522" s="228" t="s">
        <v>3672</v>
      </c>
      <c r="G522" s="37"/>
      <c r="H522" s="37"/>
      <c r="I522" s="229"/>
      <c r="J522" s="37"/>
      <c r="K522" s="37"/>
      <c r="L522" s="40"/>
      <c r="M522" s="230"/>
      <c r="N522" s="231"/>
      <c r="O522" s="72"/>
      <c r="P522" s="72"/>
      <c r="Q522" s="72"/>
      <c r="R522" s="72"/>
      <c r="S522" s="72"/>
      <c r="T522" s="73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T522" s="18" t="s">
        <v>193</v>
      </c>
      <c r="AU522" s="18" t="s">
        <v>176</v>
      </c>
    </row>
    <row r="523" spans="1:65" s="2" customFormat="1" ht="24.2" customHeight="1">
      <c r="A523" s="35"/>
      <c r="B523" s="36"/>
      <c r="C523" s="254" t="s">
        <v>1561</v>
      </c>
      <c r="D523" s="254" t="s">
        <v>539</v>
      </c>
      <c r="E523" s="255" t="s">
        <v>3673</v>
      </c>
      <c r="F523" s="256" t="s">
        <v>3674</v>
      </c>
      <c r="G523" s="257" t="s">
        <v>251</v>
      </c>
      <c r="H523" s="258">
        <v>33</v>
      </c>
      <c r="I523" s="259"/>
      <c r="J523" s="260">
        <f>ROUND(I523*H523,2)</f>
        <v>0</v>
      </c>
      <c r="K523" s="256" t="s">
        <v>1</v>
      </c>
      <c r="L523" s="261"/>
      <c r="M523" s="262" t="s">
        <v>1</v>
      </c>
      <c r="N523" s="263" t="s">
        <v>41</v>
      </c>
      <c r="O523" s="72"/>
      <c r="P523" s="201">
        <f>O523*H523</f>
        <v>0</v>
      </c>
      <c r="Q523" s="201">
        <v>0</v>
      </c>
      <c r="R523" s="201">
        <f>Q523*H523</f>
        <v>0</v>
      </c>
      <c r="S523" s="201">
        <v>0</v>
      </c>
      <c r="T523" s="202">
        <f>S523*H523</f>
        <v>0</v>
      </c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R523" s="203" t="s">
        <v>1128</v>
      </c>
      <c r="AT523" s="203" t="s">
        <v>539</v>
      </c>
      <c r="AU523" s="203" t="s">
        <v>176</v>
      </c>
      <c r="AY523" s="18" t="s">
        <v>175</v>
      </c>
      <c r="BE523" s="204">
        <f>IF(N523="základní",J523,0)</f>
        <v>0</v>
      </c>
      <c r="BF523" s="204">
        <f>IF(N523="snížená",J523,0)</f>
        <v>0</v>
      </c>
      <c r="BG523" s="204">
        <f>IF(N523="zákl. přenesená",J523,0)</f>
        <v>0</v>
      </c>
      <c r="BH523" s="204">
        <f>IF(N523="sníž. přenesená",J523,0)</f>
        <v>0</v>
      </c>
      <c r="BI523" s="204">
        <f>IF(N523="nulová",J523,0)</f>
        <v>0</v>
      </c>
      <c r="BJ523" s="18" t="s">
        <v>83</v>
      </c>
      <c r="BK523" s="204">
        <f>ROUND(I523*H523,2)</f>
        <v>0</v>
      </c>
      <c r="BL523" s="18" t="s">
        <v>1128</v>
      </c>
      <c r="BM523" s="203" t="s">
        <v>3675</v>
      </c>
    </row>
    <row r="524" spans="1:65" s="14" customFormat="1" ht="11.25">
      <c r="B524" s="216"/>
      <c r="C524" s="217"/>
      <c r="D524" s="207" t="s">
        <v>184</v>
      </c>
      <c r="E524" s="218" t="s">
        <v>1</v>
      </c>
      <c r="F524" s="219" t="s">
        <v>3676</v>
      </c>
      <c r="G524" s="217"/>
      <c r="H524" s="220">
        <v>26</v>
      </c>
      <c r="I524" s="221"/>
      <c r="J524" s="217"/>
      <c r="K524" s="217"/>
      <c r="L524" s="222"/>
      <c r="M524" s="223"/>
      <c r="N524" s="224"/>
      <c r="O524" s="224"/>
      <c r="P524" s="224"/>
      <c r="Q524" s="224"/>
      <c r="R524" s="224"/>
      <c r="S524" s="224"/>
      <c r="T524" s="225"/>
      <c r="AT524" s="226" t="s">
        <v>184</v>
      </c>
      <c r="AU524" s="226" t="s">
        <v>176</v>
      </c>
      <c r="AV524" s="14" t="s">
        <v>85</v>
      </c>
      <c r="AW524" s="14" t="s">
        <v>34</v>
      </c>
      <c r="AX524" s="14" t="s">
        <v>76</v>
      </c>
      <c r="AY524" s="226" t="s">
        <v>175</v>
      </c>
    </row>
    <row r="525" spans="1:65" s="14" customFormat="1" ht="11.25">
      <c r="B525" s="216"/>
      <c r="C525" s="217"/>
      <c r="D525" s="207" t="s">
        <v>184</v>
      </c>
      <c r="E525" s="218" t="s">
        <v>1</v>
      </c>
      <c r="F525" s="219" t="s">
        <v>3677</v>
      </c>
      <c r="G525" s="217"/>
      <c r="H525" s="220">
        <v>7</v>
      </c>
      <c r="I525" s="221"/>
      <c r="J525" s="217"/>
      <c r="K525" s="217"/>
      <c r="L525" s="222"/>
      <c r="M525" s="223"/>
      <c r="N525" s="224"/>
      <c r="O525" s="224"/>
      <c r="P525" s="224"/>
      <c r="Q525" s="224"/>
      <c r="R525" s="224"/>
      <c r="S525" s="224"/>
      <c r="T525" s="225"/>
      <c r="AT525" s="226" t="s">
        <v>184</v>
      </c>
      <c r="AU525" s="226" t="s">
        <v>176</v>
      </c>
      <c r="AV525" s="14" t="s">
        <v>85</v>
      </c>
      <c r="AW525" s="14" t="s">
        <v>34</v>
      </c>
      <c r="AX525" s="14" t="s">
        <v>76</v>
      </c>
      <c r="AY525" s="226" t="s">
        <v>175</v>
      </c>
    </row>
    <row r="526" spans="1:65" s="2" customFormat="1" ht="24.2" customHeight="1">
      <c r="A526" s="35"/>
      <c r="B526" s="36"/>
      <c r="C526" s="254" t="s">
        <v>1565</v>
      </c>
      <c r="D526" s="254" t="s">
        <v>539</v>
      </c>
      <c r="E526" s="255" t="s">
        <v>3678</v>
      </c>
      <c r="F526" s="256" t="s">
        <v>3679</v>
      </c>
      <c r="G526" s="257" t="s">
        <v>251</v>
      </c>
      <c r="H526" s="258">
        <v>153</v>
      </c>
      <c r="I526" s="259"/>
      <c r="J526" s="260">
        <f>ROUND(I526*H526,2)</f>
        <v>0</v>
      </c>
      <c r="K526" s="256" t="s">
        <v>1</v>
      </c>
      <c r="L526" s="261"/>
      <c r="M526" s="262" t="s">
        <v>1</v>
      </c>
      <c r="N526" s="263" t="s">
        <v>41</v>
      </c>
      <c r="O526" s="72"/>
      <c r="P526" s="201">
        <f>O526*H526</f>
        <v>0</v>
      </c>
      <c r="Q526" s="201">
        <v>0</v>
      </c>
      <c r="R526" s="201">
        <f>Q526*H526</f>
        <v>0</v>
      </c>
      <c r="S526" s="201">
        <v>0</v>
      </c>
      <c r="T526" s="202">
        <f>S526*H526</f>
        <v>0</v>
      </c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R526" s="203" t="s">
        <v>1128</v>
      </c>
      <c r="AT526" s="203" t="s">
        <v>539</v>
      </c>
      <c r="AU526" s="203" t="s">
        <v>176</v>
      </c>
      <c r="AY526" s="18" t="s">
        <v>175</v>
      </c>
      <c r="BE526" s="204">
        <f>IF(N526="základní",J526,0)</f>
        <v>0</v>
      </c>
      <c r="BF526" s="204">
        <f>IF(N526="snížená",J526,0)</f>
        <v>0</v>
      </c>
      <c r="BG526" s="204">
        <f>IF(N526="zákl. přenesená",J526,0)</f>
        <v>0</v>
      </c>
      <c r="BH526" s="204">
        <f>IF(N526="sníž. přenesená",J526,0)</f>
        <v>0</v>
      </c>
      <c r="BI526" s="204">
        <f>IF(N526="nulová",J526,0)</f>
        <v>0</v>
      </c>
      <c r="BJ526" s="18" t="s">
        <v>83</v>
      </c>
      <c r="BK526" s="204">
        <f>ROUND(I526*H526,2)</f>
        <v>0</v>
      </c>
      <c r="BL526" s="18" t="s">
        <v>1128</v>
      </c>
      <c r="BM526" s="203" t="s">
        <v>3680</v>
      </c>
    </row>
    <row r="527" spans="1:65" s="14" customFormat="1" ht="11.25">
      <c r="B527" s="216"/>
      <c r="C527" s="217"/>
      <c r="D527" s="207" t="s">
        <v>184</v>
      </c>
      <c r="E527" s="218" t="s">
        <v>1</v>
      </c>
      <c r="F527" s="219" t="s">
        <v>3681</v>
      </c>
      <c r="G527" s="217"/>
      <c r="H527" s="220">
        <v>112</v>
      </c>
      <c r="I527" s="221"/>
      <c r="J527" s="217"/>
      <c r="K527" s="217"/>
      <c r="L527" s="222"/>
      <c r="M527" s="223"/>
      <c r="N527" s="224"/>
      <c r="O527" s="224"/>
      <c r="P527" s="224"/>
      <c r="Q527" s="224"/>
      <c r="R527" s="224"/>
      <c r="S527" s="224"/>
      <c r="T527" s="225"/>
      <c r="AT527" s="226" t="s">
        <v>184</v>
      </c>
      <c r="AU527" s="226" t="s">
        <v>176</v>
      </c>
      <c r="AV527" s="14" t="s">
        <v>85</v>
      </c>
      <c r="AW527" s="14" t="s">
        <v>34</v>
      </c>
      <c r="AX527" s="14" t="s">
        <v>76</v>
      </c>
      <c r="AY527" s="226" t="s">
        <v>175</v>
      </c>
    </row>
    <row r="528" spans="1:65" s="14" customFormat="1" ht="11.25">
      <c r="B528" s="216"/>
      <c r="C528" s="217"/>
      <c r="D528" s="207" t="s">
        <v>184</v>
      </c>
      <c r="E528" s="218" t="s">
        <v>1</v>
      </c>
      <c r="F528" s="219" t="s">
        <v>3682</v>
      </c>
      <c r="G528" s="217"/>
      <c r="H528" s="220">
        <v>41</v>
      </c>
      <c r="I528" s="221"/>
      <c r="J528" s="217"/>
      <c r="K528" s="217"/>
      <c r="L528" s="222"/>
      <c r="M528" s="223"/>
      <c r="N528" s="224"/>
      <c r="O528" s="224"/>
      <c r="P528" s="224"/>
      <c r="Q528" s="224"/>
      <c r="R528" s="224"/>
      <c r="S528" s="224"/>
      <c r="T528" s="225"/>
      <c r="AT528" s="226" t="s">
        <v>184</v>
      </c>
      <c r="AU528" s="226" t="s">
        <v>176</v>
      </c>
      <c r="AV528" s="14" t="s">
        <v>85</v>
      </c>
      <c r="AW528" s="14" t="s">
        <v>34</v>
      </c>
      <c r="AX528" s="14" t="s">
        <v>76</v>
      </c>
      <c r="AY528" s="226" t="s">
        <v>175</v>
      </c>
    </row>
    <row r="529" spans="1:65" s="2" customFormat="1" ht="24.2" customHeight="1">
      <c r="A529" s="35"/>
      <c r="B529" s="36"/>
      <c r="C529" s="192" t="s">
        <v>1569</v>
      </c>
      <c r="D529" s="192" t="s">
        <v>178</v>
      </c>
      <c r="E529" s="193" t="s">
        <v>3683</v>
      </c>
      <c r="F529" s="194" t="s">
        <v>3684</v>
      </c>
      <c r="G529" s="195" t="s">
        <v>251</v>
      </c>
      <c r="H529" s="196">
        <v>186</v>
      </c>
      <c r="I529" s="197"/>
      <c r="J529" s="198">
        <f>ROUND(I529*H529,2)</f>
        <v>0</v>
      </c>
      <c r="K529" s="194" t="s">
        <v>224</v>
      </c>
      <c r="L529" s="40"/>
      <c r="M529" s="199" t="s">
        <v>1</v>
      </c>
      <c r="N529" s="200" t="s">
        <v>41</v>
      </c>
      <c r="O529" s="72"/>
      <c r="P529" s="201">
        <f>O529*H529</f>
        <v>0</v>
      </c>
      <c r="Q529" s="201">
        <v>0</v>
      </c>
      <c r="R529" s="201">
        <f>Q529*H529</f>
        <v>0</v>
      </c>
      <c r="S529" s="201">
        <v>0</v>
      </c>
      <c r="T529" s="202">
        <f>S529*H529</f>
        <v>0</v>
      </c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R529" s="203" t="s">
        <v>309</v>
      </c>
      <c r="AT529" s="203" t="s">
        <v>178</v>
      </c>
      <c r="AU529" s="203" t="s">
        <v>176</v>
      </c>
      <c r="AY529" s="18" t="s">
        <v>175</v>
      </c>
      <c r="BE529" s="204">
        <f>IF(N529="základní",J529,0)</f>
        <v>0</v>
      </c>
      <c r="BF529" s="204">
        <f>IF(N529="snížená",J529,0)</f>
        <v>0</v>
      </c>
      <c r="BG529" s="204">
        <f>IF(N529="zákl. přenesená",J529,0)</f>
        <v>0</v>
      </c>
      <c r="BH529" s="204">
        <f>IF(N529="sníž. přenesená",J529,0)</f>
        <v>0</v>
      </c>
      <c r="BI529" s="204">
        <f>IF(N529="nulová",J529,0)</f>
        <v>0</v>
      </c>
      <c r="BJ529" s="18" t="s">
        <v>83</v>
      </c>
      <c r="BK529" s="204">
        <f>ROUND(I529*H529,2)</f>
        <v>0</v>
      </c>
      <c r="BL529" s="18" t="s">
        <v>309</v>
      </c>
      <c r="BM529" s="203" t="s">
        <v>3685</v>
      </c>
    </row>
    <row r="530" spans="1:65" s="2" customFormat="1" ht="11.25">
      <c r="A530" s="35"/>
      <c r="B530" s="36"/>
      <c r="C530" s="37"/>
      <c r="D530" s="227" t="s">
        <v>193</v>
      </c>
      <c r="E530" s="37"/>
      <c r="F530" s="228" t="s">
        <v>3686</v>
      </c>
      <c r="G530" s="37"/>
      <c r="H530" s="37"/>
      <c r="I530" s="229"/>
      <c r="J530" s="37"/>
      <c r="K530" s="37"/>
      <c r="L530" s="40"/>
      <c r="M530" s="230"/>
      <c r="N530" s="231"/>
      <c r="O530" s="72"/>
      <c r="P530" s="72"/>
      <c r="Q530" s="72"/>
      <c r="R530" s="72"/>
      <c r="S530" s="72"/>
      <c r="T530" s="73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T530" s="18" t="s">
        <v>193</v>
      </c>
      <c r="AU530" s="18" t="s">
        <v>176</v>
      </c>
    </row>
    <row r="531" spans="1:65" s="2" customFormat="1" ht="16.5" customHeight="1">
      <c r="A531" s="35"/>
      <c r="B531" s="36"/>
      <c r="C531" s="254" t="s">
        <v>1573</v>
      </c>
      <c r="D531" s="254" t="s">
        <v>539</v>
      </c>
      <c r="E531" s="255" t="s">
        <v>3687</v>
      </c>
      <c r="F531" s="256" t="s">
        <v>3688</v>
      </c>
      <c r="G531" s="257" t="s">
        <v>251</v>
      </c>
      <c r="H531" s="258">
        <v>117</v>
      </c>
      <c r="I531" s="259"/>
      <c r="J531" s="260">
        <f>ROUND(I531*H531,2)</f>
        <v>0</v>
      </c>
      <c r="K531" s="256" t="s">
        <v>1</v>
      </c>
      <c r="L531" s="261"/>
      <c r="M531" s="262" t="s">
        <v>1</v>
      </c>
      <c r="N531" s="263" t="s">
        <v>41</v>
      </c>
      <c r="O531" s="72"/>
      <c r="P531" s="201">
        <f>O531*H531</f>
        <v>0</v>
      </c>
      <c r="Q531" s="201">
        <v>0</v>
      </c>
      <c r="R531" s="201">
        <f>Q531*H531</f>
        <v>0</v>
      </c>
      <c r="S531" s="201">
        <v>0</v>
      </c>
      <c r="T531" s="202">
        <f>S531*H531</f>
        <v>0</v>
      </c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R531" s="203" t="s">
        <v>1128</v>
      </c>
      <c r="AT531" s="203" t="s">
        <v>539</v>
      </c>
      <c r="AU531" s="203" t="s">
        <v>176</v>
      </c>
      <c r="AY531" s="18" t="s">
        <v>175</v>
      </c>
      <c r="BE531" s="204">
        <f>IF(N531="základní",J531,0)</f>
        <v>0</v>
      </c>
      <c r="BF531" s="204">
        <f>IF(N531="snížená",J531,0)</f>
        <v>0</v>
      </c>
      <c r="BG531" s="204">
        <f>IF(N531="zákl. přenesená",J531,0)</f>
        <v>0</v>
      </c>
      <c r="BH531" s="204">
        <f>IF(N531="sníž. přenesená",J531,0)</f>
        <v>0</v>
      </c>
      <c r="BI531" s="204">
        <f>IF(N531="nulová",J531,0)</f>
        <v>0</v>
      </c>
      <c r="BJ531" s="18" t="s">
        <v>83</v>
      </c>
      <c r="BK531" s="204">
        <f>ROUND(I531*H531,2)</f>
        <v>0</v>
      </c>
      <c r="BL531" s="18" t="s">
        <v>1128</v>
      </c>
      <c r="BM531" s="203" t="s">
        <v>3689</v>
      </c>
    </row>
    <row r="532" spans="1:65" s="14" customFormat="1" ht="11.25">
      <c r="B532" s="216"/>
      <c r="C532" s="217"/>
      <c r="D532" s="207" t="s">
        <v>184</v>
      </c>
      <c r="E532" s="218" t="s">
        <v>1</v>
      </c>
      <c r="F532" s="219" t="s">
        <v>3690</v>
      </c>
      <c r="G532" s="217"/>
      <c r="H532" s="220">
        <v>94</v>
      </c>
      <c r="I532" s="221"/>
      <c r="J532" s="217"/>
      <c r="K532" s="217"/>
      <c r="L532" s="222"/>
      <c r="M532" s="223"/>
      <c r="N532" s="224"/>
      <c r="O532" s="224"/>
      <c r="P532" s="224"/>
      <c r="Q532" s="224"/>
      <c r="R532" s="224"/>
      <c r="S532" s="224"/>
      <c r="T532" s="225"/>
      <c r="AT532" s="226" t="s">
        <v>184</v>
      </c>
      <c r="AU532" s="226" t="s">
        <v>176</v>
      </c>
      <c r="AV532" s="14" t="s">
        <v>85</v>
      </c>
      <c r="AW532" s="14" t="s">
        <v>34</v>
      </c>
      <c r="AX532" s="14" t="s">
        <v>76</v>
      </c>
      <c r="AY532" s="226" t="s">
        <v>175</v>
      </c>
    </row>
    <row r="533" spans="1:65" s="14" customFormat="1" ht="11.25">
      <c r="B533" s="216"/>
      <c r="C533" s="217"/>
      <c r="D533" s="207" t="s">
        <v>184</v>
      </c>
      <c r="E533" s="218" t="s">
        <v>1</v>
      </c>
      <c r="F533" s="219" t="s">
        <v>3691</v>
      </c>
      <c r="G533" s="217"/>
      <c r="H533" s="220">
        <v>23</v>
      </c>
      <c r="I533" s="221"/>
      <c r="J533" s="217"/>
      <c r="K533" s="217"/>
      <c r="L533" s="222"/>
      <c r="M533" s="223"/>
      <c r="N533" s="224"/>
      <c r="O533" s="224"/>
      <c r="P533" s="224"/>
      <c r="Q533" s="224"/>
      <c r="R533" s="224"/>
      <c r="S533" s="224"/>
      <c r="T533" s="225"/>
      <c r="AT533" s="226" t="s">
        <v>184</v>
      </c>
      <c r="AU533" s="226" t="s">
        <v>176</v>
      </c>
      <c r="AV533" s="14" t="s">
        <v>85</v>
      </c>
      <c r="AW533" s="14" t="s">
        <v>34</v>
      </c>
      <c r="AX533" s="14" t="s">
        <v>76</v>
      </c>
      <c r="AY533" s="226" t="s">
        <v>175</v>
      </c>
    </row>
    <row r="534" spans="1:65" s="2" customFormat="1" ht="24.2" customHeight="1">
      <c r="A534" s="35"/>
      <c r="B534" s="36"/>
      <c r="C534" s="192" t="s">
        <v>1577</v>
      </c>
      <c r="D534" s="192" t="s">
        <v>178</v>
      </c>
      <c r="E534" s="193" t="s">
        <v>3692</v>
      </c>
      <c r="F534" s="194" t="s">
        <v>3693</v>
      </c>
      <c r="G534" s="195" t="s">
        <v>251</v>
      </c>
      <c r="H534" s="196">
        <v>117</v>
      </c>
      <c r="I534" s="197"/>
      <c r="J534" s="198">
        <f>ROUND(I534*H534,2)</f>
        <v>0</v>
      </c>
      <c r="K534" s="194" t="s">
        <v>224</v>
      </c>
      <c r="L534" s="40"/>
      <c r="M534" s="199" t="s">
        <v>1</v>
      </c>
      <c r="N534" s="200" t="s">
        <v>41</v>
      </c>
      <c r="O534" s="72"/>
      <c r="P534" s="201">
        <f>O534*H534</f>
        <v>0</v>
      </c>
      <c r="Q534" s="201">
        <v>0</v>
      </c>
      <c r="R534" s="201">
        <f>Q534*H534</f>
        <v>0</v>
      </c>
      <c r="S534" s="201">
        <v>0</v>
      </c>
      <c r="T534" s="202">
        <f>S534*H534</f>
        <v>0</v>
      </c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R534" s="203" t="s">
        <v>309</v>
      </c>
      <c r="AT534" s="203" t="s">
        <v>178</v>
      </c>
      <c r="AU534" s="203" t="s">
        <v>176</v>
      </c>
      <c r="AY534" s="18" t="s">
        <v>175</v>
      </c>
      <c r="BE534" s="204">
        <f>IF(N534="základní",J534,0)</f>
        <v>0</v>
      </c>
      <c r="BF534" s="204">
        <f>IF(N534="snížená",J534,0)</f>
        <v>0</v>
      </c>
      <c r="BG534" s="204">
        <f>IF(N534="zákl. přenesená",J534,0)</f>
        <v>0</v>
      </c>
      <c r="BH534" s="204">
        <f>IF(N534="sníž. přenesená",J534,0)</f>
        <v>0</v>
      </c>
      <c r="BI534" s="204">
        <f>IF(N534="nulová",J534,0)</f>
        <v>0</v>
      </c>
      <c r="BJ534" s="18" t="s">
        <v>83</v>
      </c>
      <c r="BK534" s="204">
        <f>ROUND(I534*H534,2)</f>
        <v>0</v>
      </c>
      <c r="BL534" s="18" t="s">
        <v>309</v>
      </c>
      <c r="BM534" s="203" t="s">
        <v>3694</v>
      </c>
    </row>
    <row r="535" spans="1:65" s="2" customFormat="1" ht="11.25">
      <c r="A535" s="35"/>
      <c r="B535" s="36"/>
      <c r="C535" s="37"/>
      <c r="D535" s="227" t="s">
        <v>193</v>
      </c>
      <c r="E535" s="37"/>
      <c r="F535" s="228" t="s">
        <v>3695</v>
      </c>
      <c r="G535" s="37"/>
      <c r="H535" s="37"/>
      <c r="I535" s="229"/>
      <c r="J535" s="37"/>
      <c r="K535" s="37"/>
      <c r="L535" s="40"/>
      <c r="M535" s="230"/>
      <c r="N535" s="231"/>
      <c r="O535" s="72"/>
      <c r="P535" s="72"/>
      <c r="Q535" s="72"/>
      <c r="R535" s="72"/>
      <c r="S535" s="72"/>
      <c r="T535" s="73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T535" s="18" t="s">
        <v>193</v>
      </c>
      <c r="AU535" s="18" t="s">
        <v>176</v>
      </c>
    </row>
    <row r="536" spans="1:65" s="2" customFormat="1" ht="24.2" customHeight="1">
      <c r="A536" s="35"/>
      <c r="B536" s="36"/>
      <c r="C536" s="254" t="s">
        <v>1581</v>
      </c>
      <c r="D536" s="254" t="s">
        <v>539</v>
      </c>
      <c r="E536" s="255" t="s">
        <v>3696</v>
      </c>
      <c r="F536" s="256" t="s">
        <v>3697</v>
      </c>
      <c r="G536" s="257" t="s">
        <v>251</v>
      </c>
      <c r="H536" s="258">
        <v>311</v>
      </c>
      <c r="I536" s="259"/>
      <c r="J536" s="260">
        <f>ROUND(I536*H536,2)</f>
        <v>0</v>
      </c>
      <c r="K536" s="256" t="s">
        <v>1</v>
      </c>
      <c r="L536" s="261"/>
      <c r="M536" s="262" t="s">
        <v>1</v>
      </c>
      <c r="N536" s="263" t="s">
        <v>41</v>
      </c>
      <c r="O536" s="72"/>
      <c r="P536" s="201">
        <f>O536*H536</f>
        <v>0</v>
      </c>
      <c r="Q536" s="201">
        <v>0</v>
      </c>
      <c r="R536" s="201">
        <f>Q536*H536</f>
        <v>0</v>
      </c>
      <c r="S536" s="201">
        <v>0</v>
      </c>
      <c r="T536" s="202">
        <f>S536*H536</f>
        <v>0</v>
      </c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R536" s="203" t="s">
        <v>1128</v>
      </c>
      <c r="AT536" s="203" t="s">
        <v>539</v>
      </c>
      <c r="AU536" s="203" t="s">
        <v>176</v>
      </c>
      <c r="AY536" s="18" t="s">
        <v>175</v>
      </c>
      <c r="BE536" s="204">
        <f>IF(N536="základní",J536,0)</f>
        <v>0</v>
      </c>
      <c r="BF536" s="204">
        <f>IF(N536="snížená",J536,0)</f>
        <v>0</v>
      </c>
      <c r="BG536" s="204">
        <f>IF(N536="zákl. přenesená",J536,0)</f>
        <v>0</v>
      </c>
      <c r="BH536" s="204">
        <f>IF(N536="sníž. přenesená",J536,0)</f>
        <v>0</v>
      </c>
      <c r="BI536" s="204">
        <f>IF(N536="nulová",J536,0)</f>
        <v>0</v>
      </c>
      <c r="BJ536" s="18" t="s">
        <v>83</v>
      </c>
      <c r="BK536" s="204">
        <f>ROUND(I536*H536,2)</f>
        <v>0</v>
      </c>
      <c r="BL536" s="18" t="s">
        <v>1128</v>
      </c>
      <c r="BM536" s="203" t="s">
        <v>3698</v>
      </c>
    </row>
    <row r="537" spans="1:65" s="14" customFormat="1" ht="11.25">
      <c r="B537" s="216"/>
      <c r="C537" s="217"/>
      <c r="D537" s="207" t="s">
        <v>184</v>
      </c>
      <c r="E537" s="218" t="s">
        <v>1</v>
      </c>
      <c r="F537" s="219" t="s">
        <v>3699</v>
      </c>
      <c r="G537" s="217"/>
      <c r="H537" s="220">
        <v>94</v>
      </c>
      <c r="I537" s="221"/>
      <c r="J537" s="217"/>
      <c r="K537" s="217"/>
      <c r="L537" s="222"/>
      <c r="M537" s="223"/>
      <c r="N537" s="224"/>
      <c r="O537" s="224"/>
      <c r="P537" s="224"/>
      <c r="Q537" s="224"/>
      <c r="R537" s="224"/>
      <c r="S537" s="224"/>
      <c r="T537" s="225"/>
      <c r="AT537" s="226" t="s">
        <v>184</v>
      </c>
      <c r="AU537" s="226" t="s">
        <v>176</v>
      </c>
      <c r="AV537" s="14" t="s">
        <v>85</v>
      </c>
      <c r="AW537" s="14" t="s">
        <v>34</v>
      </c>
      <c r="AX537" s="14" t="s">
        <v>76</v>
      </c>
      <c r="AY537" s="226" t="s">
        <v>175</v>
      </c>
    </row>
    <row r="538" spans="1:65" s="14" customFormat="1" ht="11.25">
      <c r="B538" s="216"/>
      <c r="C538" s="217"/>
      <c r="D538" s="207" t="s">
        <v>184</v>
      </c>
      <c r="E538" s="218" t="s">
        <v>1</v>
      </c>
      <c r="F538" s="219" t="s">
        <v>3700</v>
      </c>
      <c r="G538" s="217"/>
      <c r="H538" s="220">
        <v>156</v>
      </c>
      <c r="I538" s="221"/>
      <c r="J538" s="217"/>
      <c r="K538" s="217"/>
      <c r="L538" s="222"/>
      <c r="M538" s="223"/>
      <c r="N538" s="224"/>
      <c r="O538" s="224"/>
      <c r="P538" s="224"/>
      <c r="Q538" s="224"/>
      <c r="R538" s="224"/>
      <c r="S538" s="224"/>
      <c r="T538" s="225"/>
      <c r="AT538" s="226" t="s">
        <v>184</v>
      </c>
      <c r="AU538" s="226" t="s">
        <v>176</v>
      </c>
      <c r="AV538" s="14" t="s">
        <v>85</v>
      </c>
      <c r="AW538" s="14" t="s">
        <v>34</v>
      </c>
      <c r="AX538" s="14" t="s">
        <v>76</v>
      </c>
      <c r="AY538" s="226" t="s">
        <v>175</v>
      </c>
    </row>
    <row r="539" spans="1:65" s="14" customFormat="1" ht="11.25">
      <c r="B539" s="216"/>
      <c r="C539" s="217"/>
      <c r="D539" s="207" t="s">
        <v>184</v>
      </c>
      <c r="E539" s="218" t="s">
        <v>1</v>
      </c>
      <c r="F539" s="219" t="s">
        <v>3701</v>
      </c>
      <c r="G539" s="217"/>
      <c r="H539" s="220">
        <v>61</v>
      </c>
      <c r="I539" s="221"/>
      <c r="J539" s="217"/>
      <c r="K539" s="217"/>
      <c r="L539" s="222"/>
      <c r="M539" s="223"/>
      <c r="N539" s="224"/>
      <c r="O539" s="224"/>
      <c r="P539" s="224"/>
      <c r="Q539" s="224"/>
      <c r="R539" s="224"/>
      <c r="S539" s="224"/>
      <c r="T539" s="225"/>
      <c r="AT539" s="226" t="s">
        <v>184</v>
      </c>
      <c r="AU539" s="226" t="s">
        <v>176</v>
      </c>
      <c r="AV539" s="14" t="s">
        <v>85</v>
      </c>
      <c r="AW539" s="14" t="s">
        <v>34</v>
      </c>
      <c r="AX539" s="14" t="s">
        <v>76</v>
      </c>
      <c r="AY539" s="226" t="s">
        <v>175</v>
      </c>
    </row>
    <row r="540" spans="1:65" s="2" customFormat="1" ht="24.2" customHeight="1">
      <c r="A540" s="35"/>
      <c r="B540" s="36"/>
      <c r="C540" s="192" t="s">
        <v>1585</v>
      </c>
      <c r="D540" s="192" t="s">
        <v>178</v>
      </c>
      <c r="E540" s="193" t="s">
        <v>3702</v>
      </c>
      <c r="F540" s="194" t="s">
        <v>3703</v>
      </c>
      <c r="G540" s="195" t="s">
        <v>251</v>
      </c>
      <c r="H540" s="196">
        <v>311</v>
      </c>
      <c r="I540" s="197"/>
      <c r="J540" s="198">
        <f>ROUND(I540*H540,2)</f>
        <v>0</v>
      </c>
      <c r="K540" s="194" t="s">
        <v>224</v>
      </c>
      <c r="L540" s="40"/>
      <c r="M540" s="199" t="s">
        <v>1</v>
      </c>
      <c r="N540" s="200" t="s">
        <v>41</v>
      </c>
      <c r="O540" s="72"/>
      <c r="P540" s="201">
        <f>O540*H540</f>
        <v>0</v>
      </c>
      <c r="Q540" s="201">
        <v>0</v>
      </c>
      <c r="R540" s="201">
        <f>Q540*H540</f>
        <v>0</v>
      </c>
      <c r="S540" s="201">
        <v>0</v>
      </c>
      <c r="T540" s="202">
        <f>S540*H540</f>
        <v>0</v>
      </c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R540" s="203" t="s">
        <v>309</v>
      </c>
      <c r="AT540" s="203" t="s">
        <v>178</v>
      </c>
      <c r="AU540" s="203" t="s">
        <v>176</v>
      </c>
      <c r="AY540" s="18" t="s">
        <v>175</v>
      </c>
      <c r="BE540" s="204">
        <f>IF(N540="základní",J540,0)</f>
        <v>0</v>
      </c>
      <c r="BF540" s="204">
        <f>IF(N540="snížená",J540,0)</f>
        <v>0</v>
      </c>
      <c r="BG540" s="204">
        <f>IF(N540="zákl. přenesená",J540,0)</f>
        <v>0</v>
      </c>
      <c r="BH540" s="204">
        <f>IF(N540="sníž. přenesená",J540,0)</f>
        <v>0</v>
      </c>
      <c r="BI540" s="204">
        <f>IF(N540="nulová",J540,0)</f>
        <v>0</v>
      </c>
      <c r="BJ540" s="18" t="s">
        <v>83</v>
      </c>
      <c r="BK540" s="204">
        <f>ROUND(I540*H540,2)</f>
        <v>0</v>
      </c>
      <c r="BL540" s="18" t="s">
        <v>309</v>
      </c>
      <c r="BM540" s="203" t="s">
        <v>3704</v>
      </c>
    </row>
    <row r="541" spans="1:65" s="2" customFormat="1" ht="11.25">
      <c r="A541" s="35"/>
      <c r="B541" s="36"/>
      <c r="C541" s="37"/>
      <c r="D541" s="227" t="s">
        <v>193</v>
      </c>
      <c r="E541" s="37"/>
      <c r="F541" s="228" t="s">
        <v>3705</v>
      </c>
      <c r="G541" s="37"/>
      <c r="H541" s="37"/>
      <c r="I541" s="229"/>
      <c r="J541" s="37"/>
      <c r="K541" s="37"/>
      <c r="L541" s="40"/>
      <c r="M541" s="230"/>
      <c r="N541" s="231"/>
      <c r="O541" s="72"/>
      <c r="P541" s="72"/>
      <c r="Q541" s="72"/>
      <c r="R541" s="72"/>
      <c r="S541" s="72"/>
      <c r="T541" s="73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T541" s="18" t="s">
        <v>193</v>
      </c>
      <c r="AU541" s="18" t="s">
        <v>176</v>
      </c>
    </row>
    <row r="542" spans="1:65" s="2" customFormat="1" ht="24.2" customHeight="1">
      <c r="A542" s="35"/>
      <c r="B542" s="36"/>
      <c r="C542" s="254" t="s">
        <v>1589</v>
      </c>
      <c r="D542" s="254" t="s">
        <v>539</v>
      </c>
      <c r="E542" s="255" t="s">
        <v>3706</v>
      </c>
      <c r="F542" s="256" t="s">
        <v>3707</v>
      </c>
      <c r="G542" s="257" t="s">
        <v>251</v>
      </c>
      <c r="H542" s="258">
        <v>123</v>
      </c>
      <c r="I542" s="259"/>
      <c r="J542" s="260">
        <f>ROUND(I542*H542,2)</f>
        <v>0</v>
      </c>
      <c r="K542" s="256" t="s">
        <v>1</v>
      </c>
      <c r="L542" s="261"/>
      <c r="M542" s="262" t="s">
        <v>1</v>
      </c>
      <c r="N542" s="263" t="s">
        <v>41</v>
      </c>
      <c r="O542" s="72"/>
      <c r="P542" s="201">
        <f>O542*H542</f>
        <v>0</v>
      </c>
      <c r="Q542" s="201">
        <v>0</v>
      </c>
      <c r="R542" s="201">
        <f>Q542*H542</f>
        <v>0</v>
      </c>
      <c r="S542" s="201">
        <v>0</v>
      </c>
      <c r="T542" s="202">
        <f>S542*H542</f>
        <v>0</v>
      </c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R542" s="203" t="s">
        <v>1128</v>
      </c>
      <c r="AT542" s="203" t="s">
        <v>539</v>
      </c>
      <c r="AU542" s="203" t="s">
        <v>176</v>
      </c>
      <c r="AY542" s="18" t="s">
        <v>175</v>
      </c>
      <c r="BE542" s="204">
        <f>IF(N542="základní",J542,0)</f>
        <v>0</v>
      </c>
      <c r="BF542" s="204">
        <f>IF(N542="snížená",J542,0)</f>
        <v>0</v>
      </c>
      <c r="BG542" s="204">
        <f>IF(N542="zákl. přenesená",J542,0)</f>
        <v>0</v>
      </c>
      <c r="BH542" s="204">
        <f>IF(N542="sníž. přenesená",J542,0)</f>
        <v>0</v>
      </c>
      <c r="BI542" s="204">
        <f>IF(N542="nulová",J542,0)</f>
        <v>0</v>
      </c>
      <c r="BJ542" s="18" t="s">
        <v>83</v>
      </c>
      <c r="BK542" s="204">
        <f>ROUND(I542*H542,2)</f>
        <v>0</v>
      </c>
      <c r="BL542" s="18" t="s">
        <v>1128</v>
      </c>
      <c r="BM542" s="203" t="s">
        <v>3708</v>
      </c>
    </row>
    <row r="543" spans="1:65" s="14" customFormat="1" ht="11.25">
      <c r="B543" s="216"/>
      <c r="C543" s="217"/>
      <c r="D543" s="207" t="s">
        <v>184</v>
      </c>
      <c r="E543" s="218" t="s">
        <v>1</v>
      </c>
      <c r="F543" s="219" t="s">
        <v>3709</v>
      </c>
      <c r="G543" s="217"/>
      <c r="H543" s="220">
        <v>99</v>
      </c>
      <c r="I543" s="221"/>
      <c r="J543" s="217"/>
      <c r="K543" s="217"/>
      <c r="L543" s="222"/>
      <c r="M543" s="223"/>
      <c r="N543" s="224"/>
      <c r="O543" s="224"/>
      <c r="P543" s="224"/>
      <c r="Q543" s="224"/>
      <c r="R543" s="224"/>
      <c r="S543" s="224"/>
      <c r="T543" s="225"/>
      <c r="AT543" s="226" t="s">
        <v>184</v>
      </c>
      <c r="AU543" s="226" t="s">
        <v>176</v>
      </c>
      <c r="AV543" s="14" t="s">
        <v>85</v>
      </c>
      <c r="AW543" s="14" t="s">
        <v>34</v>
      </c>
      <c r="AX543" s="14" t="s">
        <v>76</v>
      </c>
      <c r="AY543" s="226" t="s">
        <v>175</v>
      </c>
    </row>
    <row r="544" spans="1:65" s="14" customFormat="1" ht="11.25">
      <c r="B544" s="216"/>
      <c r="C544" s="217"/>
      <c r="D544" s="207" t="s">
        <v>184</v>
      </c>
      <c r="E544" s="218" t="s">
        <v>1</v>
      </c>
      <c r="F544" s="219" t="s">
        <v>3710</v>
      </c>
      <c r="G544" s="217"/>
      <c r="H544" s="220">
        <v>24</v>
      </c>
      <c r="I544" s="221"/>
      <c r="J544" s="217"/>
      <c r="K544" s="217"/>
      <c r="L544" s="222"/>
      <c r="M544" s="223"/>
      <c r="N544" s="224"/>
      <c r="O544" s="224"/>
      <c r="P544" s="224"/>
      <c r="Q544" s="224"/>
      <c r="R544" s="224"/>
      <c r="S544" s="224"/>
      <c r="T544" s="225"/>
      <c r="AT544" s="226" t="s">
        <v>184</v>
      </c>
      <c r="AU544" s="226" t="s">
        <v>176</v>
      </c>
      <c r="AV544" s="14" t="s">
        <v>85</v>
      </c>
      <c r="AW544" s="14" t="s">
        <v>34</v>
      </c>
      <c r="AX544" s="14" t="s">
        <v>76</v>
      </c>
      <c r="AY544" s="226" t="s">
        <v>175</v>
      </c>
    </row>
    <row r="545" spans="1:65" s="2" customFormat="1" ht="24.2" customHeight="1">
      <c r="A545" s="35"/>
      <c r="B545" s="36"/>
      <c r="C545" s="254" t="s">
        <v>1593</v>
      </c>
      <c r="D545" s="254" t="s">
        <v>539</v>
      </c>
      <c r="E545" s="255" t="s">
        <v>3711</v>
      </c>
      <c r="F545" s="256" t="s">
        <v>3712</v>
      </c>
      <c r="G545" s="257" t="s">
        <v>251</v>
      </c>
      <c r="H545" s="258">
        <v>1329</v>
      </c>
      <c r="I545" s="259"/>
      <c r="J545" s="260">
        <f>ROUND(I545*H545,2)</f>
        <v>0</v>
      </c>
      <c r="K545" s="256" t="s">
        <v>1</v>
      </c>
      <c r="L545" s="261"/>
      <c r="M545" s="262" t="s">
        <v>1</v>
      </c>
      <c r="N545" s="263" t="s">
        <v>41</v>
      </c>
      <c r="O545" s="72"/>
      <c r="P545" s="201">
        <f>O545*H545</f>
        <v>0</v>
      </c>
      <c r="Q545" s="201">
        <v>0</v>
      </c>
      <c r="R545" s="201">
        <f>Q545*H545</f>
        <v>0</v>
      </c>
      <c r="S545" s="201">
        <v>0</v>
      </c>
      <c r="T545" s="202">
        <f>S545*H545</f>
        <v>0</v>
      </c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R545" s="203" t="s">
        <v>1128</v>
      </c>
      <c r="AT545" s="203" t="s">
        <v>539</v>
      </c>
      <c r="AU545" s="203" t="s">
        <v>176</v>
      </c>
      <c r="AY545" s="18" t="s">
        <v>175</v>
      </c>
      <c r="BE545" s="204">
        <f>IF(N545="základní",J545,0)</f>
        <v>0</v>
      </c>
      <c r="BF545" s="204">
        <f>IF(N545="snížená",J545,0)</f>
        <v>0</v>
      </c>
      <c r="BG545" s="204">
        <f>IF(N545="zákl. přenesená",J545,0)</f>
        <v>0</v>
      </c>
      <c r="BH545" s="204">
        <f>IF(N545="sníž. přenesená",J545,0)</f>
        <v>0</v>
      </c>
      <c r="BI545" s="204">
        <f>IF(N545="nulová",J545,0)</f>
        <v>0</v>
      </c>
      <c r="BJ545" s="18" t="s">
        <v>83</v>
      </c>
      <c r="BK545" s="204">
        <f>ROUND(I545*H545,2)</f>
        <v>0</v>
      </c>
      <c r="BL545" s="18" t="s">
        <v>1128</v>
      </c>
      <c r="BM545" s="203" t="s">
        <v>3713</v>
      </c>
    </row>
    <row r="546" spans="1:65" s="14" customFormat="1" ht="11.25">
      <c r="B546" s="216"/>
      <c r="C546" s="217"/>
      <c r="D546" s="207" t="s">
        <v>184</v>
      </c>
      <c r="E546" s="218" t="s">
        <v>1</v>
      </c>
      <c r="F546" s="219" t="s">
        <v>3714</v>
      </c>
      <c r="G546" s="217"/>
      <c r="H546" s="220">
        <v>591</v>
      </c>
      <c r="I546" s="221"/>
      <c r="J546" s="217"/>
      <c r="K546" s="217"/>
      <c r="L546" s="222"/>
      <c r="M546" s="223"/>
      <c r="N546" s="224"/>
      <c r="O546" s="224"/>
      <c r="P546" s="224"/>
      <c r="Q546" s="224"/>
      <c r="R546" s="224"/>
      <c r="S546" s="224"/>
      <c r="T546" s="225"/>
      <c r="AT546" s="226" t="s">
        <v>184</v>
      </c>
      <c r="AU546" s="226" t="s">
        <v>176</v>
      </c>
      <c r="AV546" s="14" t="s">
        <v>85</v>
      </c>
      <c r="AW546" s="14" t="s">
        <v>34</v>
      </c>
      <c r="AX546" s="14" t="s">
        <v>76</v>
      </c>
      <c r="AY546" s="226" t="s">
        <v>175</v>
      </c>
    </row>
    <row r="547" spans="1:65" s="14" customFormat="1" ht="22.5">
      <c r="B547" s="216"/>
      <c r="C547" s="217"/>
      <c r="D547" s="207" t="s">
        <v>184</v>
      </c>
      <c r="E547" s="218" t="s">
        <v>1</v>
      </c>
      <c r="F547" s="219" t="s">
        <v>3715</v>
      </c>
      <c r="G547" s="217"/>
      <c r="H547" s="220">
        <v>504</v>
      </c>
      <c r="I547" s="221"/>
      <c r="J547" s="217"/>
      <c r="K547" s="217"/>
      <c r="L547" s="222"/>
      <c r="M547" s="223"/>
      <c r="N547" s="224"/>
      <c r="O547" s="224"/>
      <c r="P547" s="224"/>
      <c r="Q547" s="224"/>
      <c r="R547" s="224"/>
      <c r="S547" s="224"/>
      <c r="T547" s="225"/>
      <c r="AT547" s="226" t="s">
        <v>184</v>
      </c>
      <c r="AU547" s="226" t="s">
        <v>176</v>
      </c>
      <c r="AV547" s="14" t="s">
        <v>85</v>
      </c>
      <c r="AW547" s="14" t="s">
        <v>34</v>
      </c>
      <c r="AX547" s="14" t="s">
        <v>76</v>
      </c>
      <c r="AY547" s="226" t="s">
        <v>175</v>
      </c>
    </row>
    <row r="548" spans="1:65" s="14" customFormat="1" ht="11.25">
      <c r="B548" s="216"/>
      <c r="C548" s="217"/>
      <c r="D548" s="207" t="s">
        <v>184</v>
      </c>
      <c r="E548" s="218" t="s">
        <v>1</v>
      </c>
      <c r="F548" s="219" t="s">
        <v>3716</v>
      </c>
      <c r="G548" s="217"/>
      <c r="H548" s="220">
        <v>234</v>
      </c>
      <c r="I548" s="221"/>
      <c r="J548" s="217"/>
      <c r="K548" s="217"/>
      <c r="L548" s="222"/>
      <c r="M548" s="223"/>
      <c r="N548" s="224"/>
      <c r="O548" s="224"/>
      <c r="P548" s="224"/>
      <c r="Q548" s="224"/>
      <c r="R548" s="224"/>
      <c r="S548" s="224"/>
      <c r="T548" s="225"/>
      <c r="AT548" s="226" t="s">
        <v>184</v>
      </c>
      <c r="AU548" s="226" t="s">
        <v>176</v>
      </c>
      <c r="AV548" s="14" t="s">
        <v>85</v>
      </c>
      <c r="AW548" s="14" t="s">
        <v>34</v>
      </c>
      <c r="AX548" s="14" t="s">
        <v>76</v>
      </c>
      <c r="AY548" s="226" t="s">
        <v>175</v>
      </c>
    </row>
    <row r="549" spans="1:65" s="2" customFormat="1" ht="24.2" customHeight="1">
      <c r="A549" s="35"/>
      <c r="B549" s="36"/>
      <c r="C549" s="254" t="s">
        <v>1597</v>
      </c>
      <c r="D549" s="254" t="s">
        <v>539</v>
      </c>
      <c r="E549" s="255" t="s">
        <v>3717</v>
      </c>
      <c r="F549" s="256" t="s">
        <v>3718</v>
      </c>
      <c r="G549" s="257" t="s">
        <v>251</v>
      </c>
      <c r="H549" s="258">
        <v>1005</v>
      </c>
      <c r="I549" s="259"/>
      <c r="J549" s="260">
        <f>ROUND(I549*H549,2)</f>
        <v>0</v>
      </c>
      <c r="K549" s="256" t="s">
        <v>1</v>
      </c>
      <c r="L549" s="261"/>
      <c r="M549" s="262" t="s">
        <v>1</v>
      </c>
      <c r="N549" s="263" t="s">
        <v>41</v>
      </c>
      <c r="O549" s="72"/>
      <c r="P549" s="201">
        <f>O549*H549</f>
        <v>0</v>
      </c>
      <c r="Q549" s="201">
        <v>0</v>
      </c>
      <c r="R549" s="201">
        <f>Q549*H549</f>
        <v>0</v>
      </c>
      <c r="S549" s="201">
        <v>0</v>
      </c>
      <c r="T549" s="202">
        <f>S549*H549</f>
        <v>0</v>
      </c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R549" s="203" t="s">
        <v>1128</v>
      </c>
      <c r="AT549" s="203" t="s">
        <v>539</v>
      </c>
      <c r="AU549" s="203" t="s">
        <v>176</v>
      </c>
      <c r="AY549" s="18" t="s">
        <v>175</v>
      </c>
      <c r="BE549" s="204">
        <f>IF(N549="základní",J549,0)</f>
        <v>0</v>
      </c>
      <c r="BF549" s="204">
        <f>IF(N549="snížená",J549,0)</f>
        <v>0</v>
      </c>
      <c r="BG549" s="204">
        <f>IF(N549="zákl. přenesená",J549,0)</f>
        <v>0</v>
      </c>
      <c r="BH549" s="204">
        <f>IF(N549="sníž. přenesená",J549,0)</f>
        <v>0</v>
      </c>
      <c r="BI549" s="204">
        <f>IF(N549="nulová",J549,0)</f>
        <v>0</v>
      </c>
      <c r="BJ549" s="18" t="s">
        <v>83</v>
      </c>
      <c r="BK549" s="204">
        <f>ROUND(I549*H549,2)</f>
        <v>0</v>
      </c>
      <c r="BL549" s="18" t="s">
        <v>1128</v>
      </c>
      <c r="BM549" s="203" t="s">
        <v>3719</v>
      </c>
    </row>
    <row r="550" spans="1:65" s="14" customFormat="1" ht="11.25">
      <c r="B550" s="216"/>
      <c r="C550" s="217"/>
      <c r="D550" s="207" t="s">
        <v>184</v>
      </c>
      <c r="E550" s="218" t="s">
        <v>1</v>
      </c>
      <c r="F550" s="219" t="s">
        <v>3720</v>
      </c>
      <c r="G550" s="217"/>
      <c r="H550" s="220">
        <v>824</v>
      </c>
      <c r="I550" s="221"/>
      <c r="J550" s="217"/>
      <c r="K550" s="217"/>
      <c r="L550" s="222"/>
      <c r="M550" s="223"/>
      <c r="N550" s="224"/>
      <c r="O550" s="224"/>
      <c r="P550" s="224"/>
      <c r="Q550" s="224"/>
      <c r="R550" s="224"/>
      <c r="S550" s="224"/>
      <c r="T550" s="225"/>
      <c r="AT550" s="226" t="s">
        <v>184</v>
      </c>
      <c r="AU550" s="226" t="s">
        <v>176</v>
      </c>
      <c r="AV550" s="14" t="s">
        <v>85</v>
      </c>
      <c r="AW550" s="14" t="s">
        <v>34</v>
      </c>
      <c r="AX550" s="14" t="s">
        <v>76</v>
      </c>
      <c r="AY550" s="226" t="s">
        <v>175</v>
      </c>
    </row>
    <row r="551" spans="1:65" s="14" customFormat="1" ht="11.25">
      <c r="B551" s="216"/>
      <c r="C551" s="217"/>
      <c r="D551" s="207" t="s">
        <v>184</v>
      </c>
      <c r="E551" s="218" t="s">
        <v>1</v>
      </c>
      <c r="F551" s="219" t="s">
        <v>3721</v>
      </c>
      <c r="G551" s="217"/>
      <c r="H551" s="220">
        <v>181</v>
      </c>
      <c r="I551" s="221"/>
      <c r="J551" s="217"/>
      <c r="K551" s="217"/>
      <c r="L551" s="222"/>
      <c r="M551" s="223"/>
      <c r="N551" s="224"/>
      <c r="O551" s="224"/>
      <c r="P551" s="224"/>
      <c r="Q551" s="224"/>
      <c r="R551" s="224"/>
      <c r="S551" s="224"/>
      <c r="T551" s="225"/>
      <c r="AT551" s="226" t="s">
        <v>184</v>
      </c>
      <c r="AU551" s="226" t="s">
        <v>176</v>
      </c>
      <c r="AV551" s="14" t="s">
        <v>85</v>
      </c>
      <c r="AW551" s="14" t="s">
        <v>34</v>
      </c>
      <c r="AX551" s="14" t="s">
        <v>76</v>
      </c>
      <c r="AY551" s="226" t="s">
        <v>175</v>
      </c>
    </row>
    <row r="552" spans="1:65" s="2" customFormat="1" ht="24.2" customHeight="1">
      <c r="A552" s="35"/>
      <c r="B552" s="36"/>
      <c r="C552" s="192" t="s">
        <v>1601</v>
      </c>
      <c r="D552" s="192" t="s">
        <v>178</v>
      </c>
      <c r="E552" s="193" t="s">
        <v>3692</v>
      </c>
      <c r="F552" s="194" t="s">
        <v>3693</v>
      </c>
      <c r="G552" s="195" t="s">
        <v>251</v>
      </c>
      <c r="H552" s="196">
        <v>2457</v>
      </c>
      <c r="I552" s="197"/>
      <c r="J552" s="198">
        <f>ROUND(I552*H552,2)</f>
        <v>0</v>
      </c>
      <c r="K552" s="194" t="s">
        <v>224</v>
      </c>
      <c r="L552" s="40"/>
      <c r="M552" s="199" t="s">
        <v>1</v>
      </c>
      <c r="N552" s="200" t="s">
        <v>41</v>
      </c>
      <c r="O552" s="72"/>
      <c r="P552" s="201">
        <f>O552*H552</f>
        <v>0</v>
      </c>
      <c r="Q552" s="201">
        <v>0</v>
      </c>
      <c r="R552" s="201">
        <f>Q552*H552</f>
        <v>0</v>
      </c>
      <c r="S552" s="201">
        <v>0</v>
      </c>
      <c r="T552" s="202">
        <f>S552*H552</f>
        <v>0</v>
      </c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R552" s="203" t="s">
        <v>309</v>
      </c>
      <c r="AT552" s="203" t="s">
        <v>178</v>
      </c>
      <c r="AU552" s="203" t="s">
        <v>176</v>
      </c>
      <c r="AY552" s="18" t="s">
        <v>175</v>
      </c>
      <c r="BE552" s="204">
        <f>IF(N552="základní",J552,0)</f>
        <v>0</v>
      </c>
      <c r="BF552" s="204">
        <f>IF(N552="snížená",J552,0)</f>
        <v>0</v>
      </c>
      <c r="BG552" s="204">
        <f>IF(N552="zákl. přenesená",J552,0)</f>
        <v>0</v>
      </c>
      <c r="BH552" s="204">
        <f>IF(N552="sníž. přenesená",J552,0)</f>
        <v>0</v>
      </c>
      <c r="BI552" s="204">
        <f>IF(N552="nulová",J552,0)</f>
        <v>0</v>
      </c>
      <c r="BJ552" s="18" t="s">
        <v>83</v>
      </c>
      <c r="BK552" s="204">
        <f>ROUND(I552*H552,2)</f>
        <v>0</v>
      </c>
      <c r="BL552" s="18" t="s">
        <v>309</v>
      </c>
      <c r="BM552" s="203" t="s">
        <v>3722</v>
      </c>
    </row>
    <row r="553" spans="1:65" s="2" customFormat="1" ht="11.25">
      <c r="A553" s="35"/>
      <c r="B553" s="36"/>
      <c r="C553" s="37"/>
      <c r="D553" s="227" t="s">
        <v>193</v>
      </c>
      <c r="E553" s="37"/>
      <c r="F553" s="228" t="s">
        <v>3695</v>
      </c>
      <c r="G553" s="37"/>
      <c r="H553" s="37"/>
      <c r="I553" s="229"/>
      <c r="J553" s="37"/>
      <c r="K553" s="37"/>
      <c r="L553" s="40"/>
      <c r="M553" s="230"/>
      <c r="N553" s="231"/>
      <c r="O553" s="72"/>
      <c r="P553" s="72"/>
      <c r="Q553" s="72"/>
      <c r="R553" s="72"/>
      <c r="S553" s="72"/>
      <c r="T553" s="73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T553" s="18" t="s">
        <v>193</v>
      </c>
      <c r="AU553" s="18" t="s">
        <v>176</v>
      </c>
    </row>
    <row r="554" spans="1:65" s="2" customFormat="1" ht="24.2" customHeight="1">
      <c r="A554" s="35"/>
      <c r="B554" s="36"/>
      <c r="C554" s="254" t="s">
        <v>1605</v>
      </c>
      <c r="D554" s="254" t="s">
        <v>539</v>
      </c>
      <c r="E554" s="255" t="s">
        <v>3723</v>
      </c>
      <c r="F554" s="256" t="s">
        <v>3724</v>
      </c>
      <c r="G554" s="257" t="s">
        <v>251</v>
      </c>
      <c r="H554" s="258">
        <v>48</v>
      </c>
      <c r="I554" s="259"/>
      <c r="J554" s="260">
        <f>ROUND(I554*H554,2)</f>
        <v>0</v>
      </c>
      <c r="K554" s="256" t="s">
        <v>1</v>
      </c>
      <c r="L554" s="261"/>
      <c r="M554" s="262" t="s">
        <v>1</v>
      </c>
      <c r="N554" s="263" t="s">
        <v>41</v>
      </c>
      <c r="O554" s="72"/>
      <c r="P554" s="201">
        <f>O554*H554</f>
        <v>0</v>
      </c>
      <c r="Q554" s="201">
        <v>0</v>
      </c>
      <c r="R554" s="201">
        <f>Q554*H554</f>
        <v>0</v>
      </c>
      <c r="S554" s="201">
        <v>0</v>
      </c>
      <c r="T554" s="202">
        <f>S554*H554</f>
        <v>0</v>
      </c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R554" s="203" t="s">
        <v>1128</v>
      </c>
      <c r="AT554" s="203" t="s">
        <v>539</v>
      </c>
      <c r="AU554" s="203" t="s">
        <v>176</v>
      </c>
      <c r="AY554" s="18" t="s">
        <v>175</v>
      </c>
      <c r="BE554" s="204">
        <f>IF(N554="základní",J554,0)</f>
        <v>0</v>
      </c>
      <c r="BF554" s="204">
        <f>IF(N554="snížená",J554,0)</f>
        <v>0</v>
      </c>
      <c r="BG554" s="204">
        <f>IF(N554="zákl. přenesená",J554,0)</f>
        <v>0</v>
      </c>
      <c r="BH554" s="204">
        <f>IF(N554="sníž. přenesená",J554,0)</f>
        <v>0</v>
      </c>
      <c r="BI554" s="204">
        <f>IF(N554="nulová",J554,0)</f>
        <v>0</v>
      </c>
      <c r="BJ554" s="18" t="s">
        <v>83</v>
      </c>
      <c r="BK554" s="204">
        <f>ROUND(I554*H554,2)</f>
        <v>0</v>
      </c>
      <c r="BL554" s="18" t="s">
        <v>1128</v>
      </c>
      <c r="BM554" s="203" t="s">
        <v>3725</v>
      </c>
    </row>
    <row r="555" spans="1:65" s="14" customFormat="1" ht="11.25">
      <c r="B555" s="216"/>
      <c r="C555" s="217"/>
      <c r="D555" s="207" t="s">
        <v>184</v>
      </c>
      <c r="E555" s="218" t="s">
        <v>1</v>
      </c>
      <c r="F555" s="219" t="s">
        <v>3726</v>
      </c>
      <c r="G555" s="217"/>
      <c r="H555" s="220">
        <v>38</v>
      </c>
      <c r="I555" s="221"/>
      <c r="J555" s="217"/>
      <c r="K555" s="217"/>
      <c r="L555" s="222"/>
      <c r="M555" s="223"/>
      <c r="N555" s="224"/>
      <c r="O555" s="224"/>
      <c r="P555" s="224"/>
      <c r="Q555" s="224"/>
      <c r="R555" s="224"/>
      <c r="S555" s="224"/>
      <c r="T555" s="225"/>
      <c r="AT555" s="226" t="s">
        <v>184</v>
      </c>
      <c r="AU555" s="226" t="s">
        <v>176</v>
      </c>
      <c r="AV555" s="14" t="s">
        <v>85</v>
      </c>
      <c r="AW555" s="14" t="s">
        <v>34</v>
      </c>
      <c r="AX555" s="14" t="s">
        <v>76</v>
      </c>
      <c r="AY555" s="226" t="s">
        <v>175</v>
      </c>
    </row>
    <row r="556" spans="1:65" s="14" customFormat="1" ht="11.25">
      <c r="B556" s="216"/>
      <c r="C556" s="217"/>
      <c r="D556" s="207" t="s">
        <v>184</v>
      </c>
      <c r="E556" s="218" t="s">
        <v>1</v>
      </c>
      <c r="F556" s="219" t="s">
        <v>3727</v>
      </c>
      <c r="G556" s="217"/>
      <c r="H556" s="220">
        <v>10</v>
      </c>
      <c r="I556" s="221"/>
      <c r="J556" s="217"/>
      <c r="K556" s="217"/>
      <c r="L556" s="222"/>
      <c r="M556" s="223"/>
      <c r="N556" s="224"/>
      <c r="O556" s="224"/>
      <c r="P556" s="224"/>
      <c r="Q556" s="224"/>
      <c r="R556" s="224"/>
      <c r="S556" s="224"/>
      <c r="T556" s="225"/>
      <c r="AT556" s="226" t="s">
        <v>184</v>
      </c>
      <c r="AU556" s="226" t="s">
        <v>176</v>
      </c>
      <c r="AV556" s="14" t="s">
        <v>85</v>
      </c>
      <c r="AW556" s="14" t="s">
        <v>34</v>
      </c>
      <c r="AX556" s="14" t="s">
        <v>76</v>
      </c>
      <c r="AY556" s="226" t="s">
        <v>175</v>
      </c>
    </row>
    <row r="557" spans="1:65" s="2" customFormat="1" ht="24.2" customHeight="1">
      <c r="A557" s="35"/>
      <c r="B557" s="36"/>
      <c r="C557" s="192" t="s">
        <v>1609</v>
      </c>
      <c r="D557" s="192" t="s">
        <v>178</v>
      </c>
      <c r="E557" s="193" t="s">
        <v>3728</v>
      </c>
      <c r="F557" s="194" t="s">
        <v>3729</v>
      </c>
      <c r="G557" s="195" t="s">
        <v>251</v>
      </c>
      <c r="H557" s="196">
        <v>48</v>
      </c>
      <c r="I557" s="197"/>
      <c r="J557" s="198">
        <f>ROUND(I557*H557,2)</f>
        <v>0</v>
      </c>
      <c r="K557" s="194" t="s">
        <v>224</v>
      </c>
      <c r="L557" s="40"/>
      <c r="M557" s="199" t="s">
        <v>1</v>
      </c>
      <c r="N557" s="200" t="s">
        <v>41</v>
      </c>
      <c r="O557" s="72"/>
      <c r="P557" s="201">
        <f>O557*H557</f>
        <v>0</v>
      </c>
      <c r="Q557" s="201">
        <v>0</v>
      </c>
      <c r="R557" s="201">
        <f>Q557*H557</f>
        <v>0</v>
      </c>
      <c r="S557" s="201">
        <v>0</v>
      </c>
      <c r="T557" s="202">
        <f>S557*H557</f>
        <v>0</v>
      </c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R557" s="203" t="s">
        <v>309</v>
      </c>
      <c r="AT557" s="203" t="s">
        <v>178</v>
      </c>
      <c r="AU557" s="203" t="s">
        <v>176</v>
      </c>
      <c r="AY557" s="18" t="s">
        <v>175</v>
      </c>
      <c r="BE557" s="204">
        <f>IF(N557="základní",J557,0)</f>
        <v>0</v>
      </c>
      <c r="BF557" s="204">
        <f>IF(N557="snížená",J557,0)</f>
        <v>0</v>
      </c>
      <c r="BG557" s="204">
        <f>IF(N557="zákl. přenesená",J557,0)</f>
        <v>0</v>
      </c>
      <c r="BH557" s="204">
        <f>IF(N557="sníž. přenesená",J557,0)</f>
        <v>0</v>
      </c>
      <c r="BI557" s="204">
        <f>IF(N557="nulová",J557,0)</f>
        <v>0</v>
      </c>
      <c r="BJ557" s="18" t="s">
        <v>83</v>
      </c>
      <c r="BK557" s="204">
        <f>ROUND(I557*H557,2)</f>
        <v>0</v>
      </c>
      <c r="BL557" s="18" t="s">
        <v>309</v>
      </c>
      <c r="BM557" s="203" t="s">
        <v>3730</v>
      </c>
    </row>
    <row r="558" spans="1:65" s="2" customFormat="1" ht="11.25">
      <c r="A558" s="35"/>
      <c r="B558" s="36"/>
      <c r="C558" s="37"/>
      <c r="D558" s="227" t="s">
        <v>193</v>
      </c>
      <c r="E558" s="37"/>
      <c r="F558" s="228" t="s">
        <v>3731</v>
      </c>
      <c r="G558" s="37"/>
      <c r="H558" s="37"/>
      <c r="I558" s="229"/>
      <c r="J558" s="37"/>
      <c r="K558" s="37"/>
      <c r="L558" s="40"/>
      <c r="M558" s="230"/>
      <c r="N558" s="231"/>
      <c r="O558" s="72"/>
      <c r="P558" s="72"/>
      <c r="Q558" s="72"/>
      <c r="R558" s="72"/>
      <c r="S558" s="72"/>
      <c r="T558" s="73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T558" s="18" t="s">
        <v>193</v>
      </c>
      <c r="AU558" s="18" t="s">
        <v>176</v>
      </c>
    </row>
    <row r="559" spans="1:65" s="2" customFormat="1" ht="24.2" customHeight="1">
      <c r="A559" s="35"/>
      <c r="B559" s="36"/>
      <c r="C559" s="254" t="s">
        <v>1613</v>
      </c>
      <c r="D559" s="254" t="s">
        <v>539</v>
      </c>
      <c r="E559" s="255" t="s">
        <v>3732</v>
      </c>
      <c r="F559" s="256" t="s">
        <v>3733</v>
      </c>
      <c r="G559" s="257" t="s">
        <v>251</v>
      </c>
      <c r="H559" s="258">
        <v>23</v>
      </c>
      <c r="I559" s="259"/>
      <c r="J559" s="260">
        <f>ROUND(I559*H559,2)</f>
        <v>0</v>
      </c>
      <c r="K559" s="256" t="s">
        <v>1</v>
      </c>
      <c r="L559" s="261"/>
      <c r="M559" s="262" t="s">
        <v>1</v>
      </c>
      <c r="N559" s="263" t="s">
        <v>41</v>
      </c>
      <c r="O559" s="72"/>
      <c r="P559" s="201">
        <f>O559*H559</f>
        <v>0</v>
      </c>
      <c r="Q559" s="201">
        <v>0</v>
      </c>
      <c r="R559" s="201">
        <f>Q559*H559</f>
        <v>0</v>
      </c>
      <c r="S559" s="201">
        <v>0</v>
      </c>
      <c r="T559" s="202">
        <f>S559*H559</f>
        <v>0</v>
      </c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R559" s="203" t="s">
        <v>1128</v>
      </c>
      <c r="AT559" s="203" t="s">
        <v>539</v>
      </c>
      <c r="AU559" s="203" t="s">
        <v>176</v>
      </c>
      <c r="AY559" s="18" t="s">
        <v>175</v>
      </c>
      <c r="BE559" s="204">
        <f>IF(N559="základní",J559,0)</f>
        <v>0</v>
      </c>
      <c r="BF559" s="204">
        <f>IF(N559="snížená",J559,0)</f>
        <v>0</v>
      </c>
      <c r="BG559" s="204">
        <f>IF(N559="zákl. přenesená",J559,0)</f>
        <v>0</v>
      </c>
      <c r="BH559" s="204">
        <f>IF(N559="sníž. přenesená",J559,0)</f>
        <v>0</v>
      </c>
      <c r="BI559" s="204">
        <f>IF(N559="nulová",J559,0)</f>
        <v>0</v>
      </c>
      <c r="BJ559" s="18" t="s">
        <v>83</v>
      </c>
      <c r="BK559" s="204">
        <f>ROUND(I559*H559,2)</f>
        <v>0</v>
      </c>
      <c r="BL559" s="18" t="s">
        <v>1128</v>
      </c>
      <c r="BM559" s="203" t="s">
        <v>3734</v>
      </c>
    </row>
    <row r="560" spans="1:65" s="14" customFormat="1" ht="11.25">
      <c r="B560" s="216"/>
      <c r="C560" s="217"/>
      <c r="D560" s="207" t="s">
        <v>184</v>
      </c>
      <c r="E560" s="218" t="s">
        <v>1</v>
      </c>
      <c r="F560" s="219" t="s">
        <v>3735</v>
      </c>
      <c r="G560" s="217"/>
      <c r="H560" s="220">
        <v>23</v>
      </c>
      <c r="I560" s="221"/>
      <c r="J560" s="217"/>
      <c r="K560" s="217"/>
      <c r="L560" s="222"/>
      <c r="M560" s="223"/>
      <c r="N560" s="224"/>
      <c r="O560" s="224"/>
      <c r="P560" s="224"/>
      <c r="Q560" s="224"/>
      <c r="R560" s="224"/>
      <c r="S560" s="224"/>
      <c r="T560" s="225"/>
      <c r="AT560" s="226" t="s">
        <v>184</v>
      </c>
      <c r="AU560" s="226" t="s">
        <v>176</v>
      </c>
      <c r="AV560" s="14" t="s">
        <v>85</v>
      </c>
      <c r="AW560" s="14" t="s">
        <v>34</v>
      </c>
      <c r="AX560" s="14" t="s">
        <v>83</v>
      </c>
      <c r="AY560" s="226" t="s">
        <v>175</v>
      </c>
    </row>
    <row r="561" spans="1:65" s="2" customFormat="1" ht="24.2" customHeight="1">
      <c r="A561" s="35"/>
      <c r="B561" s="36"/>
      <c r="C561" s="254" t="s">
        <v>1617</v>
      </c>
      <c r="D561" s="254" t="s">
        <v>539</v>
      </c>
      <c r="E561" s="255" t="s">
        <v>3736</v>
      </c>
      <c r="F561" s="256" t="s">
        <v>3737</v>
      </c>
      <c r="G561" s="257" t="s">
        <v>251</v>
      </c>
      <c r="H561" s="258">
        <v>8</v>
      </c>
      <c r="I561" s="259"/>
      <c r="J561" s="260">
        <f>ROUND(I561*H561,2)</f>
        <v>0</v>
      </c>
      <c r="K561" s="256" t="s">
        <v>1</v>
      </c>
      <c r="L561" s="261"/>
      <c r="M561" s="262" t="s">
        <v>1</v>
      </c>
      <c r="N561" s="263" t="s">
        <v>41</v>
      </c>
      <c r="O561" s="72"/>
      <c r="P561" s="201">
        <f>O561*H561</f>
        <v>0</v>
      </c>
      <c r="Q561" s="201">
        <v>0</v>
      </c>
      <c r="R561" s="201">
        <f>Q561*H561</f>
        <v>0</v>
      </c>
      <c r="S561" s="201">
        <v>0</v>
      </c>
      <c r="T561" s="202">
        <f>S561*H561</f>
        <v>0</v>
      </c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R561" s="203" t="s">
        <v>1128</v>
      </c>
      <c r="AT561" s="203" t="s">
        <v>539</v>
      </c>
      <c r="AU561" s="203" t="s">
        <v>176</v>
      </c>
      <c r="AY561" s="18" t="s">
        <v>175</v>
      </c>
      <c r="BE561" s="204">
        <f>IF(N561="základní",J561,0)</f>
        <v>0</v>
      </c>
      <c r="BF561" s="204">
        <f>IF(N561="snížená",J561,0)</f>
        <v>0</v>
      </c>
      <c r="BG561" s="204">
        <f>IF(N561="zákl. přenesená",J561,0)</f>
        <v>0</v>
      </c>
      <c r="BH561" s="204">
        <f>IF(N561="sníž. přenesená",J561,0)</f>
        <v>0</v>
      </c>
      <c r="BI561" s="204">
        <f>IF(N561="nulová",J561,0)</f>
        <v>0</v>
      </c>
      <c r="BJ561" s="18" t="s">
        <v>83</v>
      </c>
      <c r="BK561" s="204">
        <f>ROUND(I561*H561,2)</f>
        <v>0</v>
      </c>
      <c r="BL561" s="18" t="s">
        <v>1128</v>
      </c>
      <c r="BM561" s="203" t="s">
        <v>3738</v>
      </c>
    </row>
    <row r="562" spans="1:65" s="2" customFormat="1" ht="24.2" customHeight="1">
      <c r="A562" s="35"/>
      <c r="B562" s="36"/>
      <c r="C562" s="192" t="s">
        <v>1623</v>
      </c>
      <c r="D562" s="192" t="s">
        <v>178</v>
      </c>
      <c r="E562" s="193" t="s">
        <v>3739</v>
      </c>
      <c r="F562" s="194" t="s">
        <v>3740</v>
      </c>
      <c r="G562" s="195" t="s">
        <v>251</v>
      </c>
      <c r="H562" s="196">
        <v>31</v>
      </c>
      <c r="I562" s="197"/>
      <c r="J562" s="198">
        <f>ROUND(I562*H562,2)</f>
        <v>0</v>
      </c>
      <c r="K562" s="194" t="s">
        <v>224</v>
      </c>
      <c r="L562" s="40"/>
      <c r="M562" s="199" t="s">
        <v>1</v>
      </c>
      <c r="N562" s="200" t="s">
        <v>41</v>
      </c>
      <c r="O562" s="72"/>
      <c r="P562" s="201">
        <f>O562*H562</f>
        <v>0</v>
      </c>
      <c r="Q562" s="201">
        <v>0</v>
      </c>
      <c r="R562" s="201">
        <f>Q562*H562</f>
        <v>0</v>
      </c>
      <c r="S562" s="201">
        <v>0</v>
      </c>
      <c r="T562" s="202">
        <f>S562*H562</f>
        <v>0</v>
      </c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R562" s="203" t="s">
        <v>309</v>
      </c>
      <c r="AT562" s="203" t="s">
        <v>178</v>
      </c>
      <c r="AU562" s="203" t="s">
        <v>176</v>
      </c>
      <c r="AY562" s="18" t="s">
        <v>175</v>
      </c>
      <c r="BE562" s="204">
        <f>IF(N562="základní",J562,0)</f>
        <v>0</v>
      </c>
      <c r="BF562" s="204">
        <f>IF(N562="snížená",J562,0)</f>
        <v>0</v>
      </c>
      <c r="BG562" s="204">
        <f>IF(N562="zákl. přenesená",J562,0)</f>
        <v>0</v>
      </c>
      <c r="BH562" s="204">
        <f>IF(N562="sníž. přenesená",J562,0)</f>
        <v>0</v>
      </c>
      <c r="BI562" s="204">
        <f>IF(N562="nulová",J562,0)</f>
        <v>0</v>
      </c>
      <c r="BJ562" s="18" t="s">
        <v>83</v>
      </c>
      <c r="BK562" s="204">
        <f>ROUND(I562*H562,2)</f>
        <v>0</v>
      </c>
      <c r="BL562" s="18" t="s">
        <v>309</v>
      </c>
      <c r="BM562" s="203" t="s">
        <v>3741</v>
      </c>
    </row>
    <row r="563" spans="1:65" s="2" customFormat="1" ht="11.25">
      <c r="A563" s="35"/>
      <c r="B563" s="36"/>
      <c r="C563" s="37"/>
      <c r="D563" s="227" t="s">
        <v>193</v>
      </c>
      <c r="E563" s="37"/>
      <c r="F563" s="228" t="s">
        <v>3742</v>
      </c>
      <c r="G563" s="37"/>
      <c r="H563" s="37"/>
      <c r="I563" s="229"/>
      <c r="J563" s="37"/>
      <c r="K563" s="37"/>
      <c r="L563" s="40"/>
      <c r="M563" s="230"/>
      <c r="N563" s="231"/>
      <c r="O563" s="72"/>
      <c r="P563" s="72"/>
      <c r="Q563" s="72"/>
      <c r="R563" s="72"/>
      <c r="S563" s="72"/>
      <c r="T563" s="73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T563" s="18" t="s">
        <v>193</v>
      </c>
      <c r="AU563" s="18" t="s">
        <v>176</v>
      </c>
    </row>
    <row r="564" spans="1:65" s="2" customFormat="1" ht="16.5" customHeight="1">
      <c r="A564" s="35"/>
      <c r="B564" s="36"/>
      <c r="C564" s="254" t="s">
        <v>1629</v>
      </c>
      <c r="D564" s="254" t="s">
        <v>539</v>
      </c>
      <c r="E564" s="255" t="s">
        <v>3743</v>
      </c>
      <c r="F564" s="256" t="s">
        <v>3744</v>
      </c>
      <c r="G564" s="257" t="s">
        <v>251</v>
      </c>
      <c r="H564" s="258">
        <v>308</v>
      </c>
      <c r="I564" s="259"/>
      <c r="J564" s="260">
        <f>ROUND(I564*H564,2)</f>
        <v>0</v>
      </c>
      <c r="K564" s="256" t="s">
        <v>1</v>
      </c>
      <c r="L564" s="261"/>
      <c r="M564" s="262" t="s">
        <v>1</v>
      </c>
      <c r="N564" s="263" t="s">
        <v>41</v>
      </c>
      <c r="O564" s="72"/>
      <c r="P564" s="201">
        <f>O564*H564</f>
        <v>0</v>
      </c>
      <c r="Q564" s="201">
        <v>0</v>
      </c>
      <c r="R564" s="201">
        <f>Q564*H564</f>
        <v>0</v>
      </c>
      <c r="S564" s="201">
        <v>0</v>
      </c>
      <c r="T564" s="202">
        <f>S564*H564</f>
        <v>0</v>
      </c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R564" s="203" t="s">
        <v>1128</v>
      </c>
      <c r="AT564" s="203" t="s">
        <v>539</v>
      </c>
      <c r="AU564" s="203" t="s">
        <v>176</v>
      </c>
      <c r="AY564" s="18" t="s">
        <v>175</v>
      </c>
      <c r="BE564" s="204">
        <f>IF(N564="základní",J564,0)</f>
        <v>0</v>
      </c>
      <c r="BF564" s="204">
        <f>IF(N564="snížená",J564,0)</f>
        <v>0</v>
      </c>
      <c r="BG564" s="204">
        <f>IF(N564="zákl. přenesená",J564,0)</f>
        <v>0</v>
      </c>
      <c r="BH564" s="204">
        <f>IF(N564="sníž. přenesená",J564,0)</f>
        <v>0</v>
      </c>
      <c r="BI564" s="204">
        <f>IF(N564="nulová",J564,0)</f>
        <v>0</v>
      </c>
      <c r="BJ564" s="18" t="s">
        <v>83</v>
      </c>
      <c r="BK564" s="204">
        <f>ROUND(I564*H564,2)</f>
        <v>0</v>
      </c>
      <c r="BL564" s="18" t="s">
        <v>1128</v>
      </c>
      <c r="BM564" s="203" t="s">
        <v>3745</v>
      </c>
    </row>
    <row r="565" spans="1:65" s="14" customFormat="1" ht="11.25">
      <c r="B565" s="216"/>
      <c r="C565" s="217"/>
      <c r="D565" s="207" t="s">
        <v>184</v>
      </c>
      <c r="E565" s="218" t="s">
        <v>1</v>
      </c>
      <c r="F565" s="219" t="s">
        <v>3746</v>
      </c>
      <c r="G565" s="217"/>
      <c r="H565" s="220">
        <v>253</v>
      </c>
      <c r="I565" s="221"/>
      <c r="J565" s="217"/>
      <c r="K565" s="217"/>
      <c r="L565" s="222"/>
      <c r="M565" s="223"/>
      <c r="N565" s="224"/>
      <c r="O565" s="224"/>
      <c r="P565" s="224"/>
      <c r="Q565" s="224"/>
      <c r="R565" s="224"/>
      <c r="S565" s="224"/>
      <c r="T565" s="225"/>
      <c r="AT565" s="226" t="s">
        <v>184</v>
      </c>
      <c r="AU565" s="226" t="s">
        <v>176</v>
      </c>
      <c r="AV565" s="14" t="s">
        <v>85</v>
      </c>
      <c r="AW565" s="14" t="s">
        <v>34</v>
      </c>
      <c r="AX565" s="14" t="s">
        <v>76</v>
      </c>
      <c r="AY565" s="226" t="s">
        <v>175</v>
      </c>
    </row>
    <row r="566" spans="1:65" s="14" customFormat="1" ht="11.25">
      <c r="B566" s="216"/>
      <c r="C566" s="217"/>
      <c r="D566" s="207" t="s">
        <v>184</v>
      </c>
      <c r="E566" s="218" t="s">
        <v>1</v>
      </c>
      <c r="F566" s="219" t="s">
        <v>3747</v>
      </c>
      <c r="G566" s="217"/>
      <c r="H566" s="220">
        <v>55</v>
      </c>
      <c r="I566" s="221"/>
      <c r="J566" s="217"/>
      <c r="K566" s="217"/>
      <c r="L566" s="222"/>
      <c r="M566" s="223"/>
      <c r="N566" s="224"/>
      <c r="O566" s="224"/>
      <c r="P566" s="224"/>
      <c r="Q566" s="224"/>
      <c r="R566" s="224"/>
      <c r="S566" s="224"/>
      <c r="T566" s="225"/>
      <c r="AT566" s="226" t="s">
        <v>184</v>
      </c>
      <c r="AU566" s="226" t="s">
        <v>176</v>
      </c>
      <c r="AV566" s="14" t="s">
        <v>85</v>
      </c>
      <c r="AW566" s="14" t="s">
        <v>34</v>
      </c>
      <c r="AX566" s="14" t="s">
        <v>76</v>
      </c>
      <c r="AY566" s="226" t="s">
        <v>175</v>
      </c>
    </row>
    <row r="567" spans="1:65" s="2" customFormat="1" ht="24.2" customHeight="1">
      <c r="A567" s="35"/>
      <c r="B567" s="36"/>
      <c r="C567" s="192" t="s">
        <v>1635</v>
      </c>
      <c r="D567" s="192" t="s">
        <v>178</v>
      </c>
      <c r="E567" s="193" t="s">
        <v>3748</v>
      </c>
      <c r="F567" s="194" t="s">
        <v>3749</v>
      </c>
      <c r="G567" s="195" t="s">
        <v>251</v>
      </c>
      <c r="H567" s="196">
        <v>308</v>
      </c>
      <c r="I567" s="197"/>
      <c r="J567" s="198">
        <f>ROUND(I567*H567,2)</f>
        <v>0</v>
      </c>
      <c r="K567" s="194" t="s">
        <v>224</v>
      </c>
      <c r="L567" s="40"/>
      <c r="M567" s="199" t="s">
        <v>1</v>
      </c>
      <c r="N567" s="200" t="s">
        <v>41</v>
      </c>
      <c r="O567" s="72"/>
      <c r="P567" s="201">
        <f>O567*H567</f>
        <v>0</v>
      </c>
      <c r="Q567" s="201">
        <v>0</v>
      </c>
      <c r="R567" s="201">
        <f>Q567*H567</f>
        <v>0</v>
      </c>
      <c r="S567" s="201">
        <v>0</v>
      </c>
      <c r="T567" s="202">
        <f>S567*H567</f>
        <v>0</v>
      </c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R567" s="203" t="s">
        <v>309</v>
      </c>
      <c r="AT567" s="203" t="s">
        <v>178</v>
      </c>
      <c r="AU567" s="203" t="s">
        <v>176</v>
      </c>
      <c r="AY567" s="18" t="s">
        <v>175</v>
      </c>
      <c r="BE567" s="204">
        <f>IF(N567="základní",J567,0)</f>
        <v>0</v>
      </c>
      <c r="BF567" s="204">
        <f>IF(N567="snížená",J567,0)</f>
        <v>0</v>
      </c>
      <c r="BG567" s="204">
        <f>IF(N567="zákl. přenesená",J567,0)</f>
        <v>0</v>
      </c>
      <c r="BH567" s="204">
        <f>IF(N567="sníž. přenesená",J567,0)</f>
        <v>0</v>
      </c>
      <c r="BI567" s="204">
        <f>IF(N567="nulová",J567,0)</f>
        <v>0</v>
      </c>
      <c r="BJ567" s="18" t="s">
        <v>83</v>
      </c>
      <c r="BK567" s="204">
        <f>ROUND(I567*H567,2)</f>
        <v>0</v>
      </c>
      <c r="BL567" s="18" t="s">
        <v>309</v>
      </c>
      <c r="BM567" s="203" t="s">
        <v>3750</v>
      </c>
    </row>
    <row r="568" spans="1:65" s="2" customFormat="1" ht="11.25">
      <c r="A568" s="35"/>
      <c r="B568" s="36"/>
      <c r="C568" s="37"/>
      <c r="D568" s="227" t="s">
        <v>193</v>
      </c>
      <c r="E568" s="37"/>
      <c r="F568" s="228" t="s">
        <v>3751</v>
      </c>
      <c r="G568" s="37"/>
      <c r="H568" s="37"/>
      <c r="I568" s="229"/>
      <c r="J568" s="37"/>
      <c r="K568" s="37"/>
      <c r="L568" s="40"/>
      <c r="M568" s="230"/>
      <c r="N568" s="231"/>
      <c r="O568" s="72"/>
      <c r="P568" s="72"/>
      <c r="Q568" s="72"/>
      <c r="R568" s="72"/>
      <c r="S568" s="72"/>
      <c r="T568" s="73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T568" s="18" t="s">
        <v>193</v>
      </c>
      <c r="AU568" s="18" t="s">
        <v>176</v>
      </c>
    </row>
    <row r="569" spans="1:65" s="2" customFormat="1" ht="24.2" customHeight="1">
      <c r="A569" s="35"/>
      <c r="B569" s="36"/>
      <c r="C569" s="192" t="s">
        <v>1641</v>
      </c>
      <c r="D569" s="192" t="s">
        <v>178</v>
      </c>
      <c r="E569" s="193" t="s">
        <v>3752</v>
      </c>
      <c r="F569" s="194" t="s">
        <v>3753</v>
      </c>
      <c r="G569" s="195" t="s">
        <v>181</v>
      </c>
      <c r="H569" s="196">
        <v>508</v>
      </c>
      <c r="I569" s="197"/>
      <c r="J569" s="198">
        <f>ROUND(I569*H569,2)</f>
        <v>0</v>
      </c>
      <c r="K569" s="194" t="s">
        <v>224</v>
      </c>
      <c r="L569" s="40"/>
      <c r="M569" s="199" t="s">
        <v>1</v>
      </c>
      <c r="N569" s="200" t="s">
        <v>41</v>
      </c>
      <c r="O569" s="72"/>
      <c r="P569" s="201">
        <f>O569*H569</f>
        <v>0</v>
      </c>
      <c r="Q569" s="201">
        <v>0</v>
      </c>
      <c r="R569" s="201">
        <f>Q569*H569</f>
        <v>0</v>
      </c>
      <c r="S569" s="201">
        <v>0</v>
      </c>
      <c r="T569" s="202">
        <f>S569*H569</f>
        <v>0</v>
      </c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R569" s="203" t="s">
        <v>309</v>
      </c>
      <c r="AT569" s="203" t="s">
        <v>178</v>
      </c>
      <c r="AU569" s="203" t="s">
        <v>176</v>
      </c>
      <c r="AY569" s="18" t="s">
        <v>175</v>
      </c>
      <c r="BE569" s="204">
        <f>IF(N569="základní",J569,0)</f>
        <v>0</v>
      </c>
      <c r="BF569" s="204">
        <f>IF(N569="snížená",J569,0)</f>
        <v>0</v>
      </c>
      <c r="BG569" s="204">
        <f>IF(N569="zákl. přenesená",J569,0)</f>
        <v>0</v>
      </c>
      <c r="BH569" s="204">
        <f>IF(N569="sníž. přenesená",J569,0)</f>
        <v>0</v>
      </c>
      <c r="BI569" s="204">
        <f>IF(N569="nulová",J569,0)</f>
        <v>0</v>
      </c>
      <c r="BJ569" s="18" t="s">
        <v>83</v>
      </c>
      <c r="BK569" s="204">
        <f>ROUND(I569*H569,2)</f>
        <v>0</v>
      </c>
      <c r="BL569" s="18" t="s">
        <v>309</v>
      </c>
      <c r="BM569" s="203" t="s">
        <v>3754</v>
      </c>
    </row>
    <row r="570" spans="1:65" s="2" customFormat="1" ht="11.25">
      <c r="A570" s="35"/>
      <c r="B570" s="36"/>
      <c r="C570" s="37"/>
      <c r="D570" s="227" t="s">
        <v>193</v>
      </c>
      <c r="E570" s="37"/>
      <c r="F570" s="228" t="s">
        <v>3755</v>
      </c>
      <c r="G570" s="37"/>
      <c r="H570" s="37"/>
      <c r="I570" s="229"/>
      <c r="J570" s="37"/>
      <c r="K570" s="37"/>
      <c r="L570" s="40"/>
      <c r="M570" s="230"/>
      <c r="N570" s="231"/>
      <c r="O570" s="72"/>
      <c r="P570" s="72"/>
      <c r="Q570" s="72"/>
      <c r="R570" s="72"/>
      <c r="S570" s="72"/>
      <c r="T570" s="73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T570" s="18" t="s">
        <v>193</v>
      </c>
      <c r="AU570" s="18" t="s">
        <v>176</v>
      </c>
    </row>
    <row r="571" spans="1:65" s="14" customFormat="1" ht="11.25">
      <c r="B571" s="216"/>
      <c r="C571" s="217"/>
      <c r="D571" s="207" t="s">
        <v>184</v>
      </c>
      <c r="E571" s="218" t="s">
        <v>1</v>
      </c>
      <c r="F571" s="219" t="s">
        <v>3756</v>
      </c>
      <c r="G571" s="217"/>
      <c r="H571" s="220">
        <v>912</v>
      </c>
      <c r="I571" s="221"/>
      <c r="J571" s="217"/>
      <c r="K571" s="217"/>
      <c r="L571" s="222"/>
      <c r="M571" s="223"/>
      <c r="N571" s="224"/>
      <c r="O571" s="224"/>
      <c r="P571" s="224"/>
      <c r="Q571" s="224"/>
      <c r="R571" s="224"/>
      <c r="S571" s="224"/>
      <c r="T571" s="225"/>
      <c r="AT571" s="226" t="s">
        <v>184</v>
      </c>
      <c r="AU571" s="226" t="s">
        <v>176</v>
      </c>
      <c r="AV571" s="14" t="s">
        <v>85</v>
      </c>
      <c r="AW571" s="14" t="s">
        <v>34</v>
      </c>
      <c r="AX571" s="14" t="s">
        <v>76</v>
      </c>
      <c r="AY571" s="226" t="s">
        <v>175</v>
      </c>
    </row>
    <row r="572" spans="1:65" s="14" customFormat="1" ht="11.25">
      <c r="B572" s="216"/>
      <c r="C572" s="217"/>
      <c r="D572" s="207" t="s">
        <v>184</v>
      </c>
      <c r="E572" s="218" t="s">
        <v>1</v>
      </c>
      <c r="F572" s="219" t="s">
        <v>3757</v>
      </c>
      <c r="G572" s="217"/>
      <c r="H572" s="220">
        <v>68</v>
      </c>
      <c r="I572" s="221"/>
      <c r="J572" s="217"/>
      <c r="K572" s="217"/>
      <c r="L572" s="222"/>
      <c r="M572" s="223"/>
      <c r="N572" s="224"/>
      <c r="O572" s="224"/>
      <c r="P572" s="224"/>
      <c r="Q572" s="224"/>
      <c r="R572" s="224"/>
      <c r="S572" s="224"/>
      <c r="T572" s="225"/>
      <c r="AT572" s="226" t="s">
        <v>184</v>
      </c>
      <c r="AU572" s="226" t="s">
        <v>176</v>
      </c>
      <c r="AV572" s="14" t="s">
        <v>85</v>
      </c>
      <c r="AW572" s="14" t="s">
        <v>34</v>
      </c>
      <c r="AX572" s="14" t="s">
        <v>76</v>
      </c>
      <c r="AY572" s="226" t="s">
        <v>175</v>
      </c>
    </row>
    <row r="573" spans="1:65" s="14" customFormat="1" ht="22.5">
      <c r="B573" s="216"/>
      <c r="C573" s="217"/>
      <c r="D573" s="207" t="s">
        <v>184</v>
      </c>
      <c r="E573" s="218" t="s">
        <v>1</v>
      </c>
      <c r="F573" s="219" t="s">
        <v>3758</v>
      </c>
      <c r="G573" s="217"/>
      <c r="H573" s="220">
        <v>226</v>
      </c>
      <c r="I573" s="221"/>
      <c r="J573" s="217"/>
      <c r="K573" s="217"/>
      <c r="L573" s="222"/>
      <c r="M573" s="223"/>
      <c r="N573" s="224"/>
      <c r="O573" s="224"/>
      <c r="P573" s="224"/>
      <c r="Q573" s="224"/>
      <c r="R573" s="224"/>
      <c r="S573" s="224"/>
      <c r="T573" s="225"/>
      <c r="AT573" s="226" t="s">
        <v>184</v>
      </c>
      <c r="AU573" s="226" t="s">
        <v>176</v>
      </c>
      <c r="AV573" s="14" t="s">
        <v>85</v>
      </c>
      <c r="AW573" s="14" t="s">
        <v>34</v>
      </c>
      <c r="AX573" s="14" t="s">
        <v>76</v>
      </c>
      <c r="AY573" s="226" t="s">
        <v>175</v>
      </c>
    </row>
    <row r="574" spans="1:65" s="14" customFormat="1" ht="11.25">
      <c r="B574" s="216"/>
      <c r="C574" s="217"/>
      <c r="D574" s="207" t="s">
        <v>184</v>
      </c>
      <c r="E574" s="218" t="s">
        <v>1</v>
      </c>
      <c r="F574" s="219" t="s">
        <v>3759</v>
      </c>
      <c r="G574" s="217"/>
      <c r="H574" s="220">
        <v>508</v>
      </c>
      <c r="I574" s="221"/>
      <c r="J574" s="217"/>
      <c r="K574" s="217"/>
      <c r="L574" s="222"/>
      <c r="M574" s="223"/>
      <c r="N574" s="224"/>
      <c r="O574" s="224"/>
      <c r="P574" s="224"/>
      <c r="Q574" s="224"/>
      <c r="R574" s="224"/>
      <c r="S574" s="224"/>
      <c r="T574" s="225"/>
      <c r="AT574" s="226" t="s">
        <v>184</v>
      </c>
      <c r="AU574" s="226" t="s">
        <v>176</v>
      </c>
      <c r="AV574" s="14" t="s">
        <v>85</v>
      </c>
      <c r="AW574" s="14" t="s">
        <v>34</v>
      </c>
      <c r="AX574" s="14" t="s">
        <v>83</v>
      </c>
      <c r="AY574" s="226" t="s">
        <v>175</v>
      </c>
    </row>
    <row r="575" spans="1:65" s="2" customFormat="1" ht="24.2" customHeight="1">
      <c r="A575" s="35"/>
      <c r="B575" s="36"/>
      <c r="C575" s="192" t="s">
        <v>1648</v>
      </c>
      <c r="D575" s="192" t="s">
        <v>178</v>
      </c>
      <c r="E575" s="193" t="s">
        <v>3760</v>
      </c>
      <c r="F575" s="194" t="s">
        <v>3761</v>
      </c>
      <c r="G575" s="195" t="s">
        <v>181</v>
      </c>
      <c r="H575" s="196">
        <v>42</v>
      </c>
      <c r="I575" s="197"/>
      <c r="J575" s="198">
        <f>ROUND(I575*H575,2)</f>
        <v>0</v>
      </c>
      <c r="K575" s="194" t="s">
        <v>224</v>
      </c>
      <c r="L575" s="40"/>
      <c r="M575" s="199" t="s">
        <v>1</v>
      </c>
      <c r="N575" s="200" t="s">
        <v>41</v>
      </c>
      <c r="O575" s="72"/>
      <c r="P575" s="201">
        <f>O575*H575</f>
        <v>0</v>
      </c>
      <c r="Q575" s="201">
        <v>0</v>
      </c>
      <c r="R575" s="201">
        <f>Q575*H575</f>
        <v>0</v>
      </c>
      <c r="S575" s="201">
        <v>0</v>
      </c>
      <c r="T575" s="202">
        <f>S575*H575</f>
        <v>0</v>
      </c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R575" s="203" t="s">
        <v>309</v>
      </c>
      <c r="AT575" s="203" t="s">
        <v>178</v>
      </c>
      <c r="AU575" s="203" t="s">
        <v>176</v>
      </c>
      <c r="AY575" s="18" t="s">
        <v>175</v>
      </c>
      <c r="BE575" s="204">
        <f>IF(N575="základní",J575,0)</f>
        <v>0</v>
      </c>
      <c r="BF575" s="204">
        <f>IF(N575="snížená",J575,0)</f>
        <v>0</v>
      </c>
      <c r="BG575" s="204">
        <f>IF(N575="zákl. přenesená",J575,0)</f>
        <v>0</v>
      </c>
      <c r="BH575" s="204">
        <f>IF(N575="sníž. přenesená",J575,0)</f>
        <v>0</v>
      </c>
      <c r="BI575" s="204">
        <f>IF(N575="nulová",J575,0)</f>
        <v>0</v>
      </c>
      <c r="BJ575" s="18" t="s">
        <v>83</v>
      </c>
      <c r="BK575" s="204">
        <f>ROUND(I575*H575,2)</f>
        <v>0</v>
      </c>
      <c r="BL575" s="18" t="s">
        <v>309</v>
      </c>
      <c r="BM575" s="203" t="s">
        <v>3762</v>
      </c>
    </row>
    <row r="576" spans="1:65" s="2" customFormat="1" ht="11.25">
      <c r="A576" s="35"/>
      <c r="B576" s="36"/>
      <c r="C576" s="37"/>
      <c r="D576" s="227" t="s">
        <v>193</v>
      </c>
      <c r="E576" s="37"/>
      <c r="F576" s="228" t="s">
        <v>3763</v>
      </c>
      <c r="G576" s="37"/>
      <c r="H576" s="37"/>
      <c r="I576" s="229"/>
      <c r="J576" s="37"/>
      <c r="K576" s="37"/>
      <c r="L576" s="40"/>
      <c r="M576" s="230"/>
      <c r="N576" s="231"/>
      <c r="O576" s="72"/>
      <c r="P576" s="72"/>
      <c r="Q576" s="72"/>
      <c r="R576" s="72"/>
      <c r="S576" s="72"/>
      <c r="T576" s="73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T576" s="18" t="s">
        <v>193</v>
      </c>
      <c r="AU576" s="18" t="s">
        <v>176</v>
      </c>
    </row>
    <row r="577" spans="1:65" s="14" customFormat="1" ht="11.25">
      <c r="B577" s="216"/>
      <c r="C577" s="217"/>
      <c r="D577" s="207" t="s">
        <v>184</v>
      </c>
      <c r="E577" s="218" t="s">
        <v>1</v>
      </c>
      <c r="F577" s="219" t="s">
        <v>3764</v>
      </c>
      <c r="G577" s="217"/>
      <c r="H577" s="220">
        <v>32</v>
      </c>
      <c r="I577" s="221"/>
      <c r="J577" s="217"/>
      <c r="K577" s="217"/>
      <c r="L577" s="222"/>
      <c r="M577" s="223"/>
      <c r="N577" s="224"/>
      <c r="O577" s="224"/>
      <c r="P577" s="224"/>
      <c r="Q577" s="224"/>
      <c r="R577" s="224"/>
      <c r="S577" s="224"/>
      <c r="T577" s="225"/>
      <c r="AT577" s="226" t="s">
        <v>184</v>
      </c>
      <c r="AU577" s="226" t="s">
        <v>176</v>
      </c>
      <c r="AV577" s="14" t="s">
        <v>85</v>
      </c>
      <c r="AW577" s="14" t="s">
        <v>34</v>
      </c>
      <c r="AX577" s="14" t="s">
        <v>76</v>
      </c>
      <c r="AY577" s="226" t="s">
        <v>175</v>
      </c>
    </row>
    <row r="578" spans="1:65" s="14" customFormat="1" ht="11.25">
      <c r="B578" s="216"/>
      <c r="C578" s="217"/>
      <c r="D578" s="207" t="s">
        <v>184</v>
      </c>
      <c r="E578" s="218" t="s">
        <v>1</v>
      </c>
      <c r="F578" s="219" t="s">
        <v>3765</v>
      </c>
      <c r="G578" s="217"/>
      <c r="H578" s="220">
        <v>10</v>
      </c>
      <c r="I578" s="221"/>
      <c r="J578" s="217"/>
      <c r="K578" s="217"/>
      <c r="L578" s="222"/>
      <c r="M578" s="223"/>
      <c r="N578" s="224"/>
      <c r="O578" s="224"/>
      <c r="P578" s="224"/>
      <c r="Q578" s="224"/>
      <c r="R578" s="224"/>
      <c r="S578" s="224"/>
      <c r="T578" s="225"/>
      <c r="AT578" s="226" t="s">
        <v>184</v>
      </c>
      <c r="AU578" s="226" t="s">
        <v>176</v>
      </c>
      <c r="AV578" s="14" t="s">
        <v>85</v>
      </c>
      <c r="AW578" s="14" t="s">
        <v>34</v>
      </c>
      <c r="AX578" s="14" t="s">
        <v>76</v>
      </c>
      <c r="AY578" s="226" t="s">
        <v>175</v>
      </c>
    </row>
    <row r="579" spans="1:65" s="2" customFormat="1" ht="24.2" customHeight="1">
      <c r="A579" s="35"/>
      <c r="B579" s="36"/>
      <c r="C579" s="192" t="s">
        <v>1652</v>
      </c>
      <c r="D579" s="192" t="s">
        <v>178</v>
      </c>
      <c r="E579" s="193" t="s">
        <v>3766</v>
      </c>
      <c r="F579" s="194" t="s">
        <v>3767</v>
      </c>
      <c r="G579" s="195" t="s">
        <v>181</v>
      </c>
      <c r="H579" s="196">
        <v>180</v>
      </c>
      <c r="I579" s="197"/>
      <c r="J579" s="198">
        <f>ROUND(I579*H579,2)</f>
        <v>0</v>
      </c>
      <c r="K579" s="194" t="s">
        <v>224</v>
      </c>
      <c r="L579" s="40"/>
      <c r="M579" s="199" t="s">
        <v>1</v>
      </c>
      <c r="N579" s="200" t="s">
        <v>41</v>
      </c>
      <c r="O579" s="72"/>
      <c r="P579" s="201">
        <f>O579*H579</f>
        <v>0</v>
      </c>
      <c r="Q579" s="201">
        <v>0</v>
      </c>
      <c r="R579" s="201">
        <f>Q579*H579</f>
        <v>0</v>
      </c>
      <c r="S579" s="201">
        <v>0</v>
      </c>
      <c r="T579" s="202">
        <f>S579*H579</f>
        <v>0</v>
      </c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R579" s="203" t="s">
        <v>309</v>
      </c>
      <c r="AT579" s="203" t="s">
        <v>178</v>
      </c>
      <c r="AU579" s="203" t="s">
        <v>176</v>
      </c>
      <c r="AY579" s="18" t="s">
        <v>175</v>
      </c>
      <c r="BE579" s="204">
        <f>IF(N579="základní",J579,0)</f>
        <v>0</v>
      </c>
      <c r="BF579" s="204">
        <f>IF(N579="snížená",J579,0)</f>
        <v>0</v>
      </c>
      <c r="BG579" s="204">
        <f>IF(N579="zákl. přenesená",J579,0)</f>
        <v>0</v>
      </c>
      <c r="BH579" s="204">
        <f>IF(N579="sníž. přenesená",J579,0)</f>
        <v>0</v>
      </c>
      <c r="BI579" s="204">
        <f>IF(N579="nulová",J579,0)</f>
        <v>0</v>
      </c>
      <c r="BJ579" s="18" t="s">
        <v>83</v>
      </c>
      <c r="BK579" s="204">
        <f>ROUND(I579*H579,2)</f>
        <v>0</v>
      </c>
      <c r="BL579" s="18" t="s">
        <v>309</v>
      </c>
      <c r="BM579" s="203" t="s">
        <v>3768</v>
      </c>
    </row>
    <row r="580" spans="1:65" s="2" customFormat="1" ht="11.25">
      <c r="A580" s="35"/>
      <c r="B580" s="36"/>
      <c r="C580" s="37"/>
      <c r="D580" s="227" t="s">
        <v>193</v>
      </c>
      <c r="E580" s="37"/>
      <c r="F580" s="228" t="s">
        <v>3769</v>
      </c>
      <c r="G580" s="37"/>
      <c r="H580" s="37"/>
      <c r="I580" s="229"/>
      <c r="J580" s="37"/>
      <c r="K580" s="37"/>
      <c r="L580" s="40"/>
      <c r="M580" s="230"/>
      <c r="N580" s="231"/>
      <c r="O580" s="72"/>
      <c r="P580" s="72"/>
      <c r="Q580" s="72"/>
      <c r="R580" s="72"/>
      <c r="S580" s="72"/>
      <c r="T580" s="73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T580" s="18" t="s">
        <v>193</v>
      </c>
      <c r="AU580" s="18" t="s">
        <v>176</v>
      </c>
    </row>
    <row r="581" spans="1:65" s="14" customFormat="1" ht="11.25">
      <c r="B581" s="216"/>
      <c r="C581" s="217"/>
      <c r="D581" s="207" t="s">
        <v>184</v>
      </c>
      <c r="E581" s="218" t="s">
        <v>1</v>
      </c>
      <c r="F581" s="219" t="s">
        <v>3770</v>
      </c>
      <c r="G581" s="217"/>
      <c r="H581" s="220">
        <v>128</v>
      </c>
      <c r="I581" s="221"/>
      <c r="J581" s="217"/>
      <c r="K581" s="217"/>
      <c r="L581" s="222"/>
      <c r="M581" s="223"/>
      <c r="N581" s="224"/>
      <c r="O581" s="224"/>
      <c r="P581" s="224"/>
      <c r="Q581" s="224"/>
      <c r="R581" s="224"/>
      <c r="S581" s="224"/>
      <c r="T581" s="225"/>
      <c r="AT581" s="226" t="s">
        <v>184</v>
      </c>
      <c r="AU581" s="226" t="s">
        <v>176</v>
      </c>
      <c r="AV581" s="14" t="s">
        <v>85</v>
      </c>
      <c r="AW581" s="14" t="s">
        <v>34</v>
      </c>
      <c r="AX581" s="14" t="s">
        <v>76</v>
      </c>
      <c r="AY581" s="226" t="s">
        <v>175</v>
      </c>
    </row>
    <row r="582" spans="1:65" s="14" customFormat="1" ht="11.25">
      <c r="B582" s="216"/>
      <c r="C582" s="217"/>
      <c r="D582" s="207" t="s">
        <v>184</v>
      </c>
      <c r="E582" s="218" t="s">
        <v>1</v>
      </c>
      <c r="F582" s="219" t="s">
        <v>3771</v>
      </c>
      <c r="G582" s="217"/>
      <c r="H582" s="220">
        <v>52</v>
      </c>
      <c r="I582" s="221"/>
      <c r="J582" s="217"/>
      <c r="K582" s="217"/>
      <c r="L582" s="222"/>
      <c r="M582" s="223"/>
      <c r="N582" s="224"/>
      <c r="O582" s="224"/>
      <c r="P582" s="224"/>
      <c r="Q582" s="224"/>
      <c r="R582" s="224"/>
      <c r="S582" s="224"/>
      <c r="T582" s="225"/>
      <c r="AT582" s="226" t="s">
        <v>184</v>
      </c>
      <c r="AU582" s="226" t="s">
        <v>176</v>
      </c>
      <c r="AV582" s="14" t="s">
        <v>85</v>
      </c>
      <c r="AW582" s="14" t="s">
        <v>34</v>
      </c>
      <c r="AX582" s="14" t="s">
        <v>76</v>
      </c>
      <c r="AY582" s="226" t="s">
        <v>175</v>
      </c>
    </row>
    <row r="583" spans="1:65" s="2" customFormat="1" ht="24.2" customHeight="1">
      <c r="A583" s="35"/>
      <c r="B583" s="36"/>
      <c r="C583" s="192" t="s">
        <v>1656</v>
      </c>
      <c r="D583" s="192" t="s">
        <v>178</v>
      </c>
      <c r="E583" s="193" t="s">
        <v>3772</v>
      </c>
      <c r="F583" s="194" t="s">
        <v>3773</v>
      </c>
      <c r="G583" s="195" t="s">
        <v>181</v>
      </c>
      <c r="H583" s="196">
        <v>8</v>
      </c>
      <c r="I583" s="197"/>
      <c r="J583" s="198">
        <f>ROUND(I583*H583,2)</f>
        <v>0</v>
      </c>
      <c r="K583" s="194" t="s">
        <v>224</v>
      </c>
      <c r="L583" s="40"/>
      <c r="M583" s="199" t="s">
        <v>1</v>
      </c>
      <c r="N583" s="200" t="s">
        <v>41</v>
      </c>
      <c r="O583" s="72"/>
      <c r="P583" s="201">
        <f>O583*H583</f>
        <v>0</v>
      </c>
      <c r="Q583" s="201">
        <v>0</v>
      </c>
      <c r="R583" s="201">
        <f>Q583*H583</f>
        <v>0</v>
      </c>
      <c r="S583" s="201">
        <v>0</v>
      </c>
      <c r="T583" s="202">
        <f>S583*H583</f>
        <v>0</v>
      </c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R583" s="203" t="s">
        <v>309</v>
      </c>
      <c r="AT583" s="203" t="s">
        <v>178</v>
      </c>
      <c r="AU583" s="203" t="s">
        <v>176</v>
      </c>
      <c r="AY583" s="18" t="s">
        <v>175</v>
      </c>
      <c r="BE583" s="204">
        <f>IF(N583="základní",J583,0)</f>
        <v>0</v>
      </c>
      <c r="BF583" s="204">
        <f>IF(N583="snížená",J583,0)</f>
        <v>0</v>
      </c>
      <c r="BG583" s="204">
        <f>IF(N583="zákl. přenesená",J583,0)</f>
        <v>0</v>
      </c>
      <c r="BH583" s="204">
        <f>IF(N583="sníž. přenesená",J583,0)</f>
        <v>0</v>
      </c>
      <c r="BI583" s="204">
        <f>IF(N583="nulová",J583,0)</f>
        <v>0</v>
      </c>
      <c r="BJ583" s="18" t="s">
        <v>83</v>
      </c>
      <c r="BK583" s="204">
        <f>ROUND(I583*H583,2)</f>
        <v>0</v>
      </c>
      <c r="BL583" s="18" t="s">
        <v>309</v>
      </c>
      <c r="BM583" s="203" t="s">
        <v>3774</v>
      </c>
    </row>
    <row r="584" spans="1:65" s="2" customFormat="1" ht="11.25">
      <c r="A584" s="35"/>
      <c r="B584" s="36"/>
      <c r="C584" s="37"/>
      <c r="D584" s="227" t="s">
        <v>193</v>
      </c>
      <c r="E584" s="37"/>
      <c r="F584" s="228" t="s">
        <v>3775</v>
      </c>
      <c r="G584" s="37"/>
      <c r="H584" s="37"/>
      <c r="I584" s="229"/>
      <c r="J584" s="37"/>
      <c r="K584" s="37"/>
      <c r="L584" s="40"/>
      <c r="M584" s="230"/>
      <c r="N584" s="231"/>
      <c r="O584" s="72"/>
      <c r="P584" s="72"/>
      <c r="Q584" s="72"/>
      <c r="R584" s="72"/>
      <c r="S584" s="72"/>
      <c r="T584" s="73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T584" s="18" t="s">
        <v>193</v>
      </c>
      <c r="AU584" s="18" t="s">
        <v>176</v>
      </c>
    </row>
    <row r="585" spans="1:65" s="14" customFormat="1" ht="11.25">
      <c r="B585" s="216"/>
      <c r="C585" s="217"/>
      <c r="D585" s="207" t="s">
        <v>184</v>
      </c>
      <c r="E585" s="218" t="s">
        <v>1</v>
      </c>
      <c r="F585" s="219" t="s">
        <v>3776</v>
      </c>
      <c r="G585" s="217"/>
      <c r="H585" s="220">
        <v>8</v>
      </c>
      <c r="I585" s="221"/>
      <c r="J585" s="217"/>
      <c r="K585" s="217"/>
      <c r="L585" s="222"/>
      <c r="M585" s="223"/>
      <c r="N585" s="224"/>
      <c r="O585" s="224"/>
      <c r="P585" s="224"/>
      <c r="Q585" s="224"/>
      <c r="R585" s="224"/>
      <c r="S585" s="224"/>
      <c r="T585" s="225"/>
      <c r="AT585" s="226" t="s">
        <v>184</v>
      </c>
      <c r="AU585" s="226" t="s">
        <v>176</v>
      </c>
      <c r="AV585" s="14" t="s">
        <v>85</v>
      </c>
      <c r="AW585" s="14" t="s">
        <v>34</v>
      </c>
      <c r="AX585" s="14" t="s">
        <v>83</v>
      </c>
      <c r="AY585" s="226" t="s">
        <v>175</v>
      </c>
    </row>
    <row r="586" spans="1:65" s="2" customFormat="1" ht="24.2" customHeight="1">
      <c r="A586" s="35"/>
      <c r="B586" s="36"/>
      <c r="C586" s="192" t="s">
        <v>1660</v>
      </c>
      <c r="D586" s="192" t="s">
        <v>178</v>
      </c>
      <c r="E586" s="193" t="s">
        <v>3777</v>
      </c>
      <c r="F586" s="194" t="s">
        <v>3778</v>
      </c>
      <c r="G586" s="195" t="s">
        <v>181</v>
      </c>
      <c r="H586" s="196">
        <v>10</v>
      </c>
      <c r="I586" s="197"/>
      <c r="J586" s="198">
        <f>ROUND(I586*H586,2)</f>
        <v>0</v>
      </c>
      <c r="K586" s="194" t="s">
        <v>224</v>
      </c>
      <c r="L586" s="40"/>
      <c r="M586" s="199" t="s">
        <v>1</v>
      </c>
      <c r="N586" s="200" t="s">
        <v>41</v>
      </c>
      <c r="O586" s="72"/>
      <c r="P586" s="201">
        <f>O586*H586</f>
        <v>0</v>
      </c>
      <c r="Q586" s="201">
        <v>0</v>
      </c>
      <c r="R586" s="201">
        <f>Q586*H586</f>
        <v>0</v>
      </c>
      <c r="S586" s="201">
        <v>0</v>
      </c>
      <c r="T586" s="202">
        <f>S586*H586</f>
        <v>0</v>
      </c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R586" s="203" t="s">
        <v>309</v>
      </c>
      <c r="AT586" s="203" t="s">
        <v>178</v>
      </c>
      <c r="AU586" s="203" t="s">
        <v>176</v>
      </c>
      <c r="AY586" s="18" t="s">
        <v>175</v>
      </c>
      <c r="BE586" s="204">
        <f>IF(N586="základní",J586,0)</f>
        <v>0</v>
      </c>
      <c r="BF586" s="204">
        <f>IF(N586="snížená",J586,0)</f>
        <v>0</v>
      </c>
      <c r="BG586" s="204">
        <f>IF(N586="zákl. přenesená",J586,0)</f>
        <v>0</v>
      </c>
      <c r="BH586" s="204">
        <f>IF(N586="sníž. přenesená",J586,0)</f>
        <v>0</v>
      </c>
      <c r="BI586" s="204">
        <f>IF(N586="nulová",J586,0)</f>
        <v>0</v>
      </c>
      <c r="BJ586" s="18" t="s">
        <v>83</v>
      </c>
      <c r="BK586" s="204">
        <f>ROUND(I586*H586,2)</f>
        <v>0</v>
      </c>
      <c r="BL586" s="18" t="s">
        <v>309</v>
      </c>
      <c r="BM586" s="203" t="s">
        <v>3779</v>
      </c>
    </row>
    <row r="587" spans="1:65" s="2" customFormat="1" ht="11.25">
      <c r="A587" s="35"/>
      <c r="B587" s="36"/>
      <c r="C587" s="37"/>
      <c r="D587" s="227" t="s">
        <v>193</v>
      </c>
      <c r="E587" s="37"/>
      <c r="F587" s="228" t="s">
        <v>3780</v>
      </c>
      <c r="G587" s="37"/>
      <c r="H587" s="37"/>
      <c r="I587" s="229"/>
      <c r="J587" s="37"/>
      <c r="K587" s="37"/>
      <c r="L587" s="40"/>
      <c r="M587" s="230"/>
      <c r="N587" s="231"/>
      <c r="O587" s="72"/>
      <c r="P587" s="72"/>
      <c r="Q587" s="72"/>
      <c r="R587" s="72"/>
      <c r="S587" s="72"/>
      <c r="T587" s="73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T587" s="18" t="s">
        <v>193</v>
      </c>
      <c r="AU587" s="18" t="s">
        <v>176</v>
      </c>
    </row>
    <row r="588" spans="1:65" s="14" customFormat="1" ht="11.25">
      <c r="B588" s="216"/>
      <c r="C588" s="217"/>
      <c r="D588" s="207" t="s">
        <v>184</v>
      </c>
      <c r="E588" s="218" t="s">
        <v>1</v>
      </c>
      <c r="F588" s="219" t="s">
        <v>3781</v>
      </c>
      <c r="G588" s="217"/>
      <c r="H588" s="220">
        <v>10</v>
      </c>
      <c r="I588" s="221"/>
      <c r="J588" s="217"/>
      <c r="K588" s="217"/>
      <c r="L588" s="222"/>
      <c r="M588" s="223"/>
      <c r="N588" s="224"/>
      <c r="O588" s="224"/>
      <c r="P588" s="224"/>
      <c r="Q588" s="224"/>
      <c r="R588" s="224"/>
      <c r="S588" s="224"/>
      <c r="T588" s="225"/>
      <c r="AT588" s="226" t="s">
        <v>184</v>
      </c>
      <c r="AU588" s="226" t="s">
        <v>176</v>
      </c>
      <c r="AV588" s="14" t="s">
        <v>85</v>
      </c>
      <c r="AW588" s="14" t="s">
        <v>34</v>
      </c>
      <c r="AX588" s="14" t="s">
        <v>83</v>
      </c>
      <c r="AY588" s="226" t="s">
        <v>175</v>
      </c>
    </row>
    <row r="589" spans="1:65" s="2" customFormat="1" ht="24.2" customHeight="1">
      <c r="A589" s="35"/>
      <c r="B589" s="36"/>
      <c r="C589" s="192" t="s">
        <v>1664</v>
      </c>
      <c r="D589" s="192" t="s">
        <v>178</v>
      </c>
      <c r="E589" s="193" t="s">
        <v>3782</v>
      </c>
      <c r="F589" s="194" t="s">
        <v>3783</v>
      </c>
      <c r="G589" s="195" t="s">
        <v>181</v>
      </c>
      <c r="H589" s="196">
        <v>12</v>
      </c>
      <c r="I589" s="197"/>
      <c r="J589" s="198">
        <f>ROUND(I589*H589,2)</f>
        <v>0</v>
      </c>
      <c r="K589" s="194" t="s">
        <v>224</v>
      </c>
      <c r="L589" s="40"/>
      <c r="M589" s="199" t="s">
        <v>1</v>
      </c>
      <c r="N589" s="200" t="s">
        <v>41</v>
      </c>
      <c r="O589" s="72"/>
      <c r="P589" s="201">
        <f>O589*H589</f>
        <v>0</v>
      </c>
      <c r="Q589" s="201">
        <v>0</v>
      </c>
      <c r="R589" s="201">
        <f>Q589*H589</f>
        <v>0</v>
      </c>
      <c r="S589" s="201">
        <v>0</v>
      </c>
      <c r="T589" s="202">
        <f>S589*H589</f>
        <v>0</v>
      </c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R589" s="203" t="s">
        <v>309</v>
      </c>
      <c r="AT589" s="203" t="s">
        <v>178</v>
      </c>
      <c r="AU589" s="203" t="s">
        <v>176</v>
      </c>
      <c r="AY589" s="18" t="s">
        <v>175</v>
      </c>
      <c r="BE589" s="204">
        <f>IF(N589="základní",J589,0)</f>
        <v>0</v>
      </c>
      <c r="BF589" s="204">
        <f>IF(N589="snížená",J589,0)</f>
        <v>0</v>
      </c>
      <c r="BG589" s="204">
        <f>IF(N589="zákl. přenesená",J589,0)</f>
        <v>0</v>
      </c>
      <c r="BH589" s="204">
        <f>IF(N589="sníž. přenesená",J589,0)</f>
        <v>0</v>
      </c>
      <c r="BI589" s="204">
        <f>IF(N589="nulová",J589,0)</f>
        <v>0</v>
      </c>
      <c r="BJ589" s="18" t="s">
        <v>83</v>
      </c>
      <c r="BK589" s="204">
        <f>ROUND(I589*H589,2)</f>
        <v>0</v>
      </c>
      <c r="BL589" s="18" t="s">
        <v>309</v>
      </c>
      <c r="BM589" s="203" t="s">
        <v>3784</v>
      </c>
    </row>
    <row r="590" spans="1:65" s="2" customFormat="1" ht="11.25">
      <c r="A590" s="35"/>
      <c r="B590" s="36"/>
      <c r="C590" s="37"/>
      <c r="D590" s="227" t="s">
        <v>193</v>
      </c>
      <c r="E590" s="37"/>
      <c r="F590" s="228" t="s">
        <v>3785</v>
      </c>
      <c r="G590" s="37"/>
      <c r="H590" s="37"/>
      <c r="I590" s="229"/>
      <c r="J590" s="37"/>
      <c r="K590" s="37"/>
      <c r="L590" s="40"/>
      <c r="M590" s="230"/>
      <c r="N590" s="231"/>
      <c r="O590" s="72"/>
      <c r="P590" s="72"/>
      <c r="Q590" s="72"/>
      <c r="R590" s="72"/>
      <c r="S590" s="72"/>
      <c r="T590" s="73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T590" s="18" t="s">
        <v>193</v>
      </c>
      <c r="AU590" s="18" t="s">
        <v>176</v>
      </c>
    </row>
    <row r="591" spans="1:65" s="14" customFormat="1" ht="11.25">
      <c r="B591" s="216"/>
      <c r="C591" s="217"/>
      <c r="D591" s="207" t="s">
        <v>184</v>
      </c>
      <c r="E591" s="218" t="s">
        <v>1</v>
      </c>
      <c r="F591" s="219" t="s">
        <v>3786</v>
      </c>
      <c r="G591" s="217"/>
      <c r="H591" s="220">
        <v>12</v>
      </c>
      <c r="I591" s="221"/>
      <c r="J591" s="217"/>
      <c r="K591" s="217"/>
      <c r="L591" s="222"/>
      <c r="M591" s="223"/>
      <c r="N591" s="224"/>
      <c r="O591" s="224"/>
      <c r="P591" s="224"/>
      <c r="Q591" s="224"/>
      <c r="R591" s="224"/>
      <c r="S591" s="224"/>
      <c r="T591" s="225"/>
      <c r="AT591" s="226" t="s">
        <v>184</v>
      </c>
      <c r="AU591" s="226" t="s">
        <v>176</v>
      </c>
      <c r="AV591" s="14" t="s">
        <v>85</v>
      </c>
      <c r="AW591" s="14" t="s">
        <v>34</v>
      </c>
      <c r="AX591" s="14" t="s">
        <v>83</v>
      </c>
      <c r="AY591" s="226" t="s">
        <v>175</v>
      </c>
    </row>
    <row r="592" spans="1:65" s="12" customFormat="1" ht="20.85" customHeight="1">
      <c r="B592" s="176"/>
      <c r="C592" s="177"/>
      <c r="D592" s="178" t="s">
        <v>75</v>
      </c>
      <c r="E592" s="190" t="s">
        <v>3787</v>
      </c>
      <c r="F592" s="190" t="s">
        <v>3788</v>
      </c>
      <c r="G592" s="177"/>
      <c r="H592" s="177"/>
      <c r="I592" s="180"/>
      <c r="J592" s="191">
        <f>BK592</f>
        <v>0</v>
      </c>
      <c r="K592" s="177"/>
      <c r="L592" s="182"/>
      <c r="M592" s="183"/>
      <c r="N592" s="184"/>
      <c r="O592" s="184"/>
      <c r="P592" s="185">
        <f>SUM(P593:P633)</f>
        <v>0</v>
      </c>
      <c r="Q592" s="184"/>
      <c r="R592" s="185">
        <f>SUM(R593:R633)</f>
        <v>0</v>
      </c>
      <c r="S592" s="184"/>
      <c r="T592" s="186">
        <f>SUM(T593:T633)</f>
        <v>0</v>
      </c>
      <c r="AR592" s="187" t="s">
        <v>182</v>
      </c>
      <c r="AT592" s="188" t="s">
        <v>75</v>
      </c>
      <c r="AU592" s="188" t="s">
        <v>85</v>
      </c>
      <c r="AY592" s="187" t="s">
        <v>175</v>
      </c>
      <c r="BK592" s="189">
        <f>SUM(BK593:BK633)</f>
        <v>0</v>
      </c>
    </row>
    <row r="593" spans="1:65" s="2" customFormat="1" ht="16.5" customHeight="1">
      <c r="A593" s="35"/>
      <c r="B593" s="36"/>
      <c r="C593" s="254" t="s">
        <v>1668</v>
      </c>
      <c r="D593" s="254" t="s">
        <v>539</v>
      </c>
      <c r="E593" s="255" t="s">
        <v>3789</v>
      </c>
      <c r="F593" s="256" t="s">
        <v>3790</v>
      </c>
      <c r="G593" s="257" t="s">
        <v>1527</v>
      </c>
      <c r="H593" s="258">
        <v>4</v>
      </c>
      <c r="I593" s="259"/>
      <c r="J593" s="260">
        <f>ROUND(I593*H593,2)</f>
        <v>0</v>
      </c>
      <c r="K593" s="256" t="s">
        <v>1</v>
      </c>
      <c r="L593" s="261"/>
      <c r="M593" s="262" t="s">
        <v>1</v>
      </c>
      <c r="N593" s="263" t="s">
        <v>41</v>
      </c>
      <c r="O593" s="72"/>
      <c r="P593" s="201">
        <f>O593*H593</f>
        <v>0</v>
      </c>
      <c r="Q593" s="201">
        <v>0</v>
      </c>
      <c r="R593" s="201">
        <f>Q593*H593</f>
        <v>0</v>
      </c>
      <c r="S593" s="201">
        <v>0</v>
      </c>
      <c r="T593" s="202">
        <f>S593*H593</f>
        <v>0</v>
      </c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R593" s="203" t="s">
        <v>1128</v>
      </c>
      <c r="AT593" s="203" t="s">
        <v>539</v>
      </c>
      <c r="AU593" s="203" t="s">
        <v>176</v>
      </c>
      <c r="AY593" s="18" t="s">
        <v>175</v>
      </c>
      <c r="BE593" s="204">
        <f>IF(N593="základní",J593,0)</f>
        <v>0</v>
      </c>
      <c r="BF593" s="204">
        <f>IF(N593="snížená",J593,0)</f>
        <v>0</v>
      </c>
      <c r="BG593" s="204">
        <f>IF(N593="zákl. přenesená",J593,0)</f>
        <v>0</v>
      </c>
      <c r="BH593" s="204">
        <f>IF(N593="sníž. přenesená",J593,0)</f>
        <v>0</v>
      </c>
      <c r="BI593" s="204">
        <f>IF(N593="nulová",J593,0)</f>
        <v>0</v>
      </c>
      <c r="BJ593" s="18" t="s">
        <v>83</v>
      </c>
      <c r="BK593" s="204">
        <f>ROUND(I593*H593,2)</f>
        <v>0</v>
      </c>
      <c r="BL593" s="18" t="s">
        <v>1128</v>
      </c>
      <c r="BM593" s="203" t="s">
        <v>3791</v>
      </c>
    </row>
    <row r="594" spans="1:65" s="14" customFormat="1" ht="11.25">
      <c r="B594" s="216"/>
      <c r="C594" s="217"/>
      <c r="D594" s="207" t="s">
        <v>184</v>
      </c>
      <c r="E594" s="218" t="s">
        <v>1</v>
      </c>
      <c r="F594" s="219" t="s">
        <v>182</v>
      </c>
      <c r="G594" s="217"/>
      <c r="H594" s="220">
        <v>4</v>
      </c>
      <c r="I594" s="221"/>
      <c r="J594" s="217"/>
      <c r="K594" s="217"/>
      <c r="L594" s="222"/>
      <c r="M594" s="223"/>
      <c r="N594" s="224"/>
      <c r="O594" s="224"/>
      <c r="P594" s="224"/>
      <c r="Q594" s="224"/>
      <c r="R594" s="224"/>
      <c r="S594" s="224"/>
      <c r="T594" s="225"/>
      <c r="AT594" s="226" t="s">
        <v>184</v>
      </c>
      <c r="AU594" s="226" t="s">
        <v>176</v>
      </c>
      <c r="AV594" s="14" t="s">
        <v>85</v>
      </c>
      <c r="AW594" s="14" t="s">
        <v>34</v>
      </c>
      <c r="AX594" s="14" t="s">
        <v>83</v>
      </c>
      <c r="AY594" s="226" t="s">
        <v>175</v>
      </c>
    </row>
    <row r="595" spans="1:65" s="2" customFormat="1" ht="16.5" customHeight="1">
      <c r="A595" s="35"/>
      <c r="B595" s="36"/>
      <c r="C595" s="254" t="s">
        <v>1672</v>
      </c>
      <c r="D595" s="254" t="s">
        <v>539</v>
      </c>
      <c r="E595" s="255" t="s">
        <v>3792</v>
      </c>
      <c r="F595" s="256" t="s">
        <v>3793</v>
      </c>
      <c r="G595" s="257" t="s">
        <v>1527</v>
      </c>
      <c r="H595" s="258">
        <v>5</v>
      </c>
      <c r="I595" s="259"/>
      <c r="J595" s="260">
        <f>ROUND(I595*H595,2)</f>
        <v>0</v>
      </c>
      <c r="K595" s="256" t="s">
        <v>1</v>
      </c>
      <c r="L595" s="261"/>
      <c r="M595" s="262" t="s">
        <v>1</v>
      </c>
      <c r="N595" s="263" t="s">
        <v>41</v>
      </c>
      <c r="O595" s="72"/>
      <c r="P595" s="201">
        <f>O595*H595</f>
        <v>0</v>
      </c>
      <c r="Q595" s="201">
        <v>0</v>
      </c>
      <c r="R595" s="201">
        <f>Q595*H595</f>
        <v>0</v>
      </c>
      <c r="S595" s="201">
        <v>0</v>
      </c>
      <c r="T595" s="202">
        <f>S595*H595</f>
        <v>0</v>
      </c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R595" s="203" t="s">
        <v>1128</v>
      </c>
      <c r="AT595" s="203" t="s">
        <v>539</v>
      </c>
      <c r="AU595" s="203" t="s">
        <v>176</v>
      </c>
      <c r="AY595" s="18" t="s">
        <v>175</v>
      </c>
      <c r="BE595" s="204">
        <f>IF(N595="základní",J595,0)</f>
        <v>0</v>
      </c>
      <c r="BF595" s="204">
        <f>IF(N595="snížená",J595,0)</f>
        <v>0</v>
      </c>
      <c r="BG595" s="204">
        <f>IF(N595="zákl. přenesená",J595,0)</f>
        <v>0</v>
      </c>
      <c r="BH595" s="204">
        <f>IF(N595="sníž. přenesená",J595,0)</f>
        <v>0</v>
      </c>
      <c r="BI595" s="204">
        <f>IF(N595="nulová",J595,0)</f>
        <v>0</v>
      </c>
      <c r="BJ595" s="18" t="s">
        <v>83</v>
      </c>
      <c r="BK595" s="204">
        <f>ROUND(I595*H595,2)</f>
        <v>0</v>
      </c>
      <c r="BL595" s="18" t="s">
        <v>1128</v>
      </c>
      <c r="BM595" s="203" t="s">
        <v>3794</v>
      </c>
    </row>
    <row r="596" spans="1:65" s="2" customFormat="1" ht="16.5" customHeight="1">
      <c r="A596" s="35"/>
      <c r="B596" s="36"/>
      <c r="C596" s="254" t="s">
        <v>1676</v>
      </c>
      <c r="D596" s="254" t="s">
        <v>539</v>
      </c>
      <c r="E596" s="255" t="s">
        <v>3795</v>
      </c>
      <c r="F596" s="256" t="s">
        <v>3796</v>
      </c>
      <c r="G596" s="257" t="s">
        <v>1527</v>
      </c>
      <c r="H596" s="258">
        <v>3</v>
      </c>
      <c r="I596" s="259"/>
      <c r="J596" s="260">
        <f>ROUND(I596*H596,2)</f>
        <v>0</v>
      </c>
      <c r="K596" s="256" t="s">
        <v>1</v>
      </c>
      <c r="L596" s="261"/>
      <c r="M596" s="262" t="s">
        <v>1</v>
      </c>
      <c r="N596" s="263" t="s">
        <v>41</v>
      </c>
      <c r="O596" s="72"/>
      <c r="P596" s="201">
        <f>O596*H596</f>
        <v>0</v>
      </c>
      <c r="Q596" s="201">
        <v>0</v>
      </c>
      <c r="R596" s="201">
        <f>Q596*H596</f>
        <v>0</v>
      </c>
      <c r="S596" s="201">
        <v>0</v>
      </c>
      <c r="T596" s="202">
        <f>S596*H596</f>
        <v>0</v>
      </c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R596" s="203" t="s">
        <v>1128</v>
      </c>
      <c r="AT596" s="203" t="s">
        <v>539</v>
      </c>
      <c r="AU596" s="203" t="s">
        <v>176</v>
      </c>
      <c r="AY596" s="18" t="s">
        <v>175</v>
      </c>
      <c r="BE596" s="204">
        <f>IF(N596="základní",J596,0)</f>
        <v>0</v>
      </c>
      <c r="BF596" s="204">
        <f>IF(N596="snížená",J596,0)</f>
        <v>0</v>
      </c>
      <c r="BG596" s="204">
        <f>IF(N596="zákl. přenesená",J596,0)</f>
        <v>0</v>
      </c>
      <c r="BH596" s="204">
        <f>IF(N596="sníž. přenesená",J596,0)</f>
        <v>0</v>
      </c>
      <c r="BI596" s="204">
        <f>IF(N596="nulová",J596,0)</f>
        <v>0</v>
      </c>
      <c r="BJ596" s="18" t="s">
        <v>83</v>
      </c>
      <c r="BK596" s="204">
        <f>ROUND(I596*H596,2)</f>
        <v>0</v>
      </c>
      <c r="BL596" s="18" t="s">
        <v>1128</v>
      </c>
      <c r="BM596" s="203" t="s">
        <v>3797</v>
      </c>
    </row>
    <row r="597" spans="1:65" s="14" customFormat="1" ht="11.25">
      <c r="B597" s="216"/>
      <c r="C597" s="217"/>
      <c r="D597" s="207" t="s">
        <v>184</v>
      </c>
      <c r="E597" s="218" t="s">
        <v>1</v>
      </c>
      <c r="F597" s="219" t="s">
        <v>176</v>
      </c>
      <c r="G597" s="217"/>
      <c r="H597" s="220">
        <v>3</v>
      </c>
      <c r="I597" s="221"/>
      <c r="J597" s="217"/>
      <c r="K597" s="217"/>
      <c r="L597" s="222"/>
      <c r="M597" s="223"/>
      <c r="N597" s="224"/>
      <c r="O597" s="224"/>
      <c r="P597" s="224"/>
      <c r="Q597" s="224"/>
      <c r="R597" s="224"/>
      <c r="S597" s="224"/>
      <c r="T597" s="225"/>
      <c r="AT597" s="226" t="s">
        <v>184</v>
      </c>
      <c r="AU597" s="226" t="s">
        <v>176</v>
      </c>
      <c r="AV597" s="14" t="s">
        <v>85</v>
      </c>
      <c r="AW597" s="14" t="s">
        <v>34</v>
      </c>
      <c r="AX597" s="14" t="s">
        <v>83</v>
      </c>
      <c r="AY597" s="226" t="s">
        <v>175</v>
      </c>
    </row>
    <row r="598" spans="1:65" s="2" customFormat="1" ht="16.5" customHeight="1">
      <c r="A598" s="35"/>
      <c r="B598" s="36"/>
      <c r="C598" s="254" t="s">
        <v>1680</v>
      </c>
      <c r="D598" s="254" t="s">
        <v>539</v>
      </c>
      <c r="E598" s="255" t="s">
        <v>3798</v>
      </c>
      <c r="F598" s="256" t="s">
        <v>3799</v>
      </c>
      <c r="G598" s="257" t="s">
        <v>1527</v>
      </c>
      <c r="H598" s="258">
        <v>5</v>
      </c>
      <c r="I598" s="259"/>
      <c r="J598" s="260">
        <f>ROUND(I598*H598,2)</f>
        <v>0</v>
      </c>
      <c r="K598" s="256" t="s">
        <v>1</v>
      </c>
      <c r="L598" s="261"/>
      <c r="M598" s="262" t="s">
        <v>1</v>
      </c>
      <c r="N598" s="263" t="s">
        <v>41</v>
      </c>
      <c r="O598" s="72"/>
      <c r="P598" s="201">
        <f>O598*H598</f>
        <v>0</v>
      </c>
      <c r="Q598" s="201">
        <v>0</v>
      </c>
      <c r="R598" s="201">
        <f>Q598*H598</f>
        <v>0</v>
      </c>
      <c r="S598" s="201">
        <v>0</v>
      </c>
      <c r="T598" s="202">
        <f>S598*H598</f>
        <v>0</v>
      </c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R598" s="203" t="s">
        <v>1128</v>
      </c>
      <c r="AT598" s="203" t="s">
        <v>539</v>
      </c>
      <c r="AU598" s="203" t="s">
        <v>176</v>
      </c>
      <c r="AY598" s="18" t="s">
        <v>175</v>
      </c>
      <c r="BE598" s="204">
        <f>IF(N598="základní",J598,0)</f>
        <v>0</v>
      </c>
      <c r="BF598" s="204">
        <f>IF(N598="snížená",J598,0)</f>
        <v>0</v>
      </c>
      <c r="BG598" s="204">
        <f>IF(N598="zákl. přenesená",J598,0)</f>
        <v>0</v>
      </c>
      <c r="BH598" s="204">
        <f>IF(N598="sníž. přenesená",J598,0)</f>
        <v>0</v>
      </c>
      <c r="BI598" s="204">
        <f>IF(N598="nulová",J598,0)</f>
        <v>0</v>
      </c>
      <c r="BJ598" s="18" t="s">
        <v>83</v>
      </c>
      <c r="BK598" s="204">
        <f>ROUND(I598*H598,2)</f>
        <v>0</v>
      </c>
      <c r="BL598" s="18" t="s">
        <v>1128</v>
      </c>
      <c r="BM598" s="203" t="s">
        <v>3800</v>
      </c>
    </row>
    <row r="599" spans="1:65" s="14" customFormat="1" ht="11.25">
      <c r="B599" s="216"/>
      <c r="C599" s="217"/>
      <c r="D599" s="207" t="s">
        <v>184</v>
      </c>
      <c r="E599" s="218" t="s">
        <v>1</v>
      </c>
      <c r="F599" s="219" t="s">
        <v>209</v>
      </c>
      <c r="G599" s="217"/>
      <c r="H599" s="220">
        <v>5</v>
      </c>
      <c r="I599" s="221"/>
      <c r="J599" s="217"/>
      <c r="K599" s="217"/>
      <c r="L599" s="222"/>
      <c r="M599" s="223"/>
      <c r="N599" s="224"/>
      <c r="O599" s="224"/>
      <c r="P599" s="224"/>
      <c r="Q599" s="224"/>
      <c r="R599" s="224"/>
      <c r="S599" s="224"/>
      <c r="T599" s="225"/>
      <c r="AT599" s="226" t="s">
        <v>184</v>
      </c>
      <c r="AU599" s="226" t="s">
        <v>176</v>
      </c>
      <c r="AV599" s="14" t="s">
        <v>85</v>
      </c>
      <c r="AW599" s="14" t="s">
        <v>34</v>
      </c>
      <c r="AX599" s="14" t="s">
        <v>83</v>
      </c>
      <c r="AY599" s="226" t="s">
        <v>175</v>
      </c>
    </row>
    <row r="600" spans="1:65" s="2" customFormat="1" ht="16.5" customHeight="1">
      <c r="A600" s="35"/>
      <c r="B600" s="36"/>
      <c r="C600" s="254" t="s">
        <v>1684</v>
      </c>
      <c r="D600" s="254" t="s">
        <v>539</v>
      </c>
      <c r="E600" s="255" t="s">
        <v>3801</v>
      </c>
      <c r="F600" s="256" t="s">
        <v>3802</v>
      </c>
      <c r="G600" s="257" t="s">
        <v>181</v>
      </c>
      <c r="H600" s="258">
        <v>8</v>
      </c>
      <c r="I600" s="259"/>
      <c r="J600" s="260">
        <f>ROUND(I600*H600,2)</f>
        <v>0</v>
      </c>
      <c r="K600" s="256" t="s">
        <v>1</v>
      </c>
      <c r="L600" s="261"/>
      <c r="M600" s="262" t="s">
        <v>1</v>
      </c>
      <c r="N600" s="263" t="s">
        <v>41</v>
      </c>
      <c r="O600" s="72"/>
      <c r="P600" s="201">
        <f>O600*H600</f>
        <v>0</v>
      </c>
      <c r="Q600" s="201">
        <v>0</v>
      </c>
      <c r="R600" s="201">
        <f>Q600*H600</f>
        <v>0</v>
      </c>
      <c r="S600" s="201">
        <v>0</v>
      </c>
      <c r="T600" s="202">
        <f>S600*H600</f>
        <v>0</v>
      </c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R600" s="203" t="s">
        <v>1128</v>
      </c>
      <c r="AT600" s="203" t="s">
        <v>539</v>
      </c>
      <c r="AU600" s="203" t="s">
        <v>176</v>
      </c>
      <c r="AY600" s="18" t="s">
        <v>175</v>
      </c>
      <c r="BE600" s="204">
        <f>IF(N600="základní",J600,0)</f>
        <v>0</v>
      </c>
      <c r="BF600" s="204">
        <f>IF(N600="snížená",J600,0)</f>
        <v>0</v>
      </c>
      <c r="BG600" s="204">
        <f>IF(N600="zákl. přenesená",J600,0)</f>
        <v>0</v>
      </c>
      <c r="BH600" s="204">
        <f>IF(N600="sníž. přenesená",J600,0)</f>
        <v>0</v>
      </c>
      <c r="BI600" s="204">
        <f>IF(N600="nulová",J600,0)</f>
        <v>0</v>
      </c>
      <c r="BJ600" s="18" t="s">
        <v>83</v>
      </c>
      <c r="BK600" s="204">
        <f>ROUND(I600*H600,2)</f>
        <v>0</v>
      </c>
      <c r="BL600" s="18" t="s">
        <v>1128</v>
      </c>
      <c r="BM600" s="203" t="s">
        <v>3803</v>
      </c>
    </row>
    <row r="601" spans="1:65" s="14" customFormat="1" ht="11.25">
      <c r="B601" s="216"/>
      <c r="C601" s="217"/>
      <c r="D601" s="207" t="s">
        <v>184</v>
      </c>
      <c r="E601" s="218" t="s">
        <v>1</v>
      </c>
      <c r="F601" s="219" t="s">
        <v>239</v>
      </c>
      <c r="G601" s="217"/>
      <c r="H601" s="220">
        <v>8</v>
      </c>
      <c r="I601" s="221"/>
      <c r="J601" s="217"/>
      <c r="K601" s="217"/>
      <c r="L601" s="222"/>
      <c r="M601" s="223"/>
      <c r="N601" s="224"/>
      <c r="O601" s="224"/>
      <c r="P601" s="224"/>
      <c r="Q601" s="224"/>
      <c r="R601" s="224"/>
      <c r="S601" s="224"/>
      <c r="T601" s="225"/>
      <c r="AT601" s="226" t="s">
        <v>184</v>
      </c>
      <c r="AU601" s="226" t="s">
        <v>176</v>
      </c>
      <c r="AV601" s="14" t="s">
        <v>85</v>
      </c>
      <c r="AW601" s="14" t="s">
        <v>34</v>
      </c>
      <c r="AX601" s="14" t="s">
        <v>83</v>
      </c>
      <c r="AY601" s="226" t="s">
        <v>175</v>
      </c>
    </row>
    <row r="602" spans="1:65" s="2" customFormat="1" ht="37.9" customHeight="1">
      <c r="A602" s="35"/>
      <c r="B602" s="36"/>
      <c r="C602" s="192" t="s">
        <v>1688</v>
      </c>
      <c r="D602" s="192" t="s">
        <v>178</v>
      </c>
      <c r="E602" s="193" t="s">
        <v>3804</v>
      </c>
      <c r="F602" s="194" t="s">
        <v>3805</v>
      </c>
      <c r="G602" s="195" t="s">
        <v>181</v>
      </c>
      <c r="H602" s="196">
        <v>25</v>
      </c>
      <c r="I602" s="197"/>
      <c r="J602" s="198">
        <f>ROUND(I602*H602,2)</f>
        <v>0</v>
      </c>
      <c r="K602" s="194" t="s">
        <v>224</v>
      </c>
      <c r="L602" s="40"/>
      <c r="M602" s="199" t="s">
        <v>1</v>
      </c>
      <c r="N602" s="200" t="s">
        <v>41</v>
      </c>
      <c r="O602" s="72"/>
      <c r="P602" s="201">
        <f>O602*H602</f>
        <v>0</v>
      </c>
      <c r="Q602" s="201">
        <v>0</v>
      </c>
      <c r="R602" s="201">
        <f>Q602*H602</f>
        <v>0</v>
      </c>
      <c r="S602" s="201">
        <v>0</v>
      </c>
      <c r="T602" s="202">
        <f>S602*H602</f>
        <v>0</v>
      </c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R602" s="203" t="s">
        <v>309</v>
      </c>
      <c r="AT602" s="203" t="s">
        <v>178</v>
      </c>
      <c r="AU602" s="203" t="s">
        <v>176</v>
      </c>
      <c r="AY602" s="18" t="s">
        <v>175</v>
      </c>
      <c r="BE602" s="204">
        <f>IF(N602="základní",J602,0)</f>
        <v>0</v>
      </c>
      <c r="BF602" s="204">
        <f>IF(N602="snížená",J602,0)</f>
        <v>0</v>
      </c>
      <c r="BG602" s="204">
        <f>IF(N602="zákl. přenesená",J602,0)</f>
        <v>0</v>
      </c>
      <c r="BH602" s="204">
        <f>IF(N602="sníž. přenesená",J602,0)</f>
        <v>0</v>
      </c>
      <c r="BI602" s="204">
        <f>IF(N602="nulová",J602,0)</f>
        <v>0</v>
      </c>
      <c r="BJ602" s="18" t="s">
        <v>83</v>
      </c>
      <c r="BK602" s="204">
        <f>ROUND(I602*H602,2)</f>
        <v>0</v>
      </c>
      <c r="BL602" s="18" t="s">
        <v>309</v>
      </c>
      <c r="BM602" s="203" t="s">
        <v>3806</v>
      </c>
    </row>
    <row r="603" spans="1:65" s="2" customFormat="1" ht="11.25">
      <c r="A603" s="35"/>
      <c r="B603" s="36"/>
      <c r="C603" s="37"/>
      <c r="D603" s="227" t="s">
        <v>193</v>
      </c>
      <c r="E603" s="37"/>
      <c r="F603" s="228" t="s">
        <v>3807</v>
      </c>
      <c r="G603" s="37"/>
      <c r="H603" s="37"/>
      <c r="I603" s="229"/>
      <c r="J603" s="37"/>
      <c r="K603" s="37"/>
      <c r="L603" s="40"/>
      <c r="M603" s="230"/>
      <c r="N603" s="231"/>
      <c r="O603" s="72"/>
      <c r="P603" s="72"/>
      <c r="Q603" s="72"/>
      <c r="R603" s="72"/>
      <c r="S603" s="72"/>
      <c r="T603" s="73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T603" s="18" t="s">
        <v>193</v>
      </c>
      <c r="AU603" s="18" t="s">
        <v>176</v>
      </c>
    </row>
    <row r="604" spans="1:65" s="2" customFormat="1" ht="16.5" customHeight="1">
      <c r="A604" s="35"/>
      <c r="B604" s="36"/>
      <c r="C604" s="254" t="s">
        <v>1692</v>
      </c>
      <c r="D604" s="254" t="s">
        <v>539</v>
      </c>
      <c r="E604" s="255" t="s">
        <v>3808</v>
      </c>
      <c r="F604" s="256" t="s">
        <v>3809</v>
      </c>
      <c r="G604" s="257" t="s">
        <v>1527</v>
      </c>
      <c r="H604" s="258">
        <v>5</v>
      </c>
      <c r="I604" s="259"/>
      <c r="J604" s="260">
        <f>ROUND(I604*H604,2)</f>
        <v>0</v>
      </c>
      <c r="K604" s="256" t="s">
        <v>1</v>
      </c>
      <c r="L604" s="261"/>
      <c r="M604" s="262" t="s">
        <v>1</v>
      </c>
      <c r="N604" s="263" t="s">
        <v>41</v>
      </c>
      <c r="O604" s="72"/>
      <c r="P604" s="201">
        <f>O604*H604</f>
        <v>0</v>
      </c>
      <c r="Q604" s="201">
        <v>0</v>
      </c>
      <c r="R604" s="201">
        <f>Q604*H604</f>
        <v>0</v>
      </c>
      <c r="S604" s="201">
        <v>0</v>
      </c>
      <c r="T604" s="202">
        <f>S604*H604</f>
        <v>0</v>
      </c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R604" s="203" t="s">
        <v>1128</v>
      </c>
      <c r="AT604" s="203" t="s">
        <v>539</v>
      </c>
      <c r="AU604" s="203" t="s">
        <v>176</v>
      </c>
      <c r="AY604" s="18" t="s">
        <v>175</v>
      </c>
      <c r="BE604" s="204">
        <f>IF(N604="základní",J604,0)</f>
        <v>0</v>
      </c>
      <c r="BF604" s="204">
        <f>IF(N604="snížená",J604,0)</f>
        <v>0</v>
      </c>
      <c r="BG604" s="204">
        <f>IF(N604="zákl. přenesená",J604,0)</f>
        <v>0</v>
      </c>
      <c r="BH604" s="204">
        <f>IF(N604="sníž. přenesená",J604,0)</f>
        <v>0</v>
      </c>
      <c r="BI604" s="204">
        <f>IF(N604="nulová",J604,0)</f>
        <v>0</v>
      </c>
      <c r="BJ604" s="18" t="s">
        <v>83</v>
      </c>
      <c r="BK604" s="204">
        <f>ROUND(I604*H604,2)</f>
        <v>0</v>
      </c>
      <c r="BL604" s="18" t="s">
        <v>1128</v>
      </c>
      <c r="BM604" s="203" t="s">
        <v>3810</v>
      </c>
    </row>
    <row r="605" spans="1:65" s="14" customFormat="1" ht="11.25">
      <c r="B605" s="216"/>
      <c r="C605" s="217"/>
      <c r="D605" s="207" t="s">
        <v>184</v>
      </c>
      <c r="E605" s="218" t="s">
        <v>1</v>
      </c>
      <c r="F605" s="219" t="s">
        <v>209</v>
      </c>
      <c r="G605" s="217"/>
      <c r="H605" s="220">
        <v>5</v>
      </c>
      <c r="I605" s="221"/>
      <c r="J605" s="217"/>
      <c r="K605" s="217"/>
      <c r="L605" s="222"/>
      <c r="M605" s="223"/>
      <c r="N605" s="224"/>
      <c r="O605" s="224"/>
      <c r="P605" s="224"/>
      <c r="Q605" s="224"/>
      <c r="R605" s="224"/>
      <c r="S605" s="224"/>
      <c r="T605" s="225"/>
      <c r="AT605" s="226" t="s">
        <v>184</v>
      </c>
      <c r="AU605" s="226" t="s">
        <v>176</v>
      </c>
      <c r="AV605" s="14" t="s">
        <v>85</v>
      </c>
      <c r="AW605" s="14" t="s">
        <v>34</v>
      </c>
      <c r="AX605" s="14" t="s">
        <v>83</v>
      </c>
      <c r="AY605" s="226" t="s">
        <v>175</v>
      </c>
    </row>
    <row r="606" spans="1:65" s="2" customFormat="1" ht="16.5" customHeight="1">
      <c r="A606" s="35"/>
      <c r="B606" s="36"/>
      <c r="C606" s="254" t="s">
        <v>1696</v>
      </c>
      <c r="D606" s="254" t="s">
        <v>539</v>
      </c>
      <c r="E606" s="255" t="s">
        <v>3811</v>
      </c>
      <c r="F606" s="256" t="s">
        <v>3812</v>
      </c>
      <c r="G606" s="257" t="s">
        <v>1527</v>
      </c>
      <c r="H606" s="258">
        <v>8</v>
      </c>
      <c r="I606" s="259"/>
      <c r="J606" s="260">
        <f>ROUND(I606*H606,2)</f>
        <v>0</v>
      </c>
      <c r="K606" s="256" t="s">
        <v>1</v>
      </c>
      <c r="L606" s="261"/>
      <c r="M606" s="262" t="s">
        <v>1</v>
      </c>
      <c r="N606" s="263" t="s">
        <v>41</v>
      </c>
      <c r="O606" s="72"/>
      <c r="P606" s="201">
        <f>O606*H606</f>
        <v>0</v>
      </c>
      <c r="Q606" s="201">
        <v>0</v>
      </c>
      <c r="R606" s="201">
        <f>Q606*H606</f>
        <v>0</v>
      </c>
      <c r="S606" s="201">
        <v>0</v>
      </c>
      <c r="T606" s="202">
        <f>S606*H606</f>
        <v>0</v>
      </c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R606" s="203" t="s">
        <v>1128</v>
      </c>
      <c r="AT606" s="203" t="s">
        <v>539</v>
      </c>
      <c r="AU606" s="203" t="s">
        <v>176</v>
      </c>
      <c r="AY606" s="18" t="s">
        <v>175</v>
      </c>
      <c r="BE606" s="204">
        <f>IF(N606="základní",J606,0)</f>
        <v>0</v>
      </c>
      <c r="BF606" s="204">
        <f>IF(N606="snížená",J606,0)</f>
        <v>0</v>
      </c>
      <c r="BG606" s="204">
        <f>IF(N606="zákl. přenesená",J606,0)</f>
        <v>0</v>
      </c>
      <c r="BH606" s="204">
        <f>IF(N606="sníž. přenesená",J606,0)</f>
        <v>0</v>
      </c>
      <c r="BI606" s="204">
        <f>IF(N606="nulová",J606,0)</f>
        <v>0</v>
      </c>
      <c r="BJ606" s="18" t="s">
        <v>83</v>
      </c>
      <c r="BK606" s="204">
        <f>ROUND(I606*H606,2)</f>
        <v>0</v>
      </c>
      <c r="BL606" s="18" t="s">
        <v>1128</v>
      </c>
      <c r="BM606" s="203" t="s">
        <v>3813</v>
      </c>
    </row>
    <row r="607" spans="1:65" s="14" customFormat="1" ht="11.25">
      <c r="B607" s="216"/>
      <c r="C607" s="217"/>
      <c r="D607" s="207" t="s">
        <v>184</v>
      </c>
      <c r="E607" s="218" t="s">
        <v>1</v>
      </c>
      <c r="F607" s="219" t="s">
        <v>239</v>
      </c>
      <c r="G607" s="217"/>
      <c r="H607" s="220">
        <v>8</v>
      </c>
      <c r="I607" s="221"/>
      <c r="J607" s="217"/>
      <c r="K607" s="217"/>
      <c r="L607" s="222"/>
      <c r="M607" s="223"/>
      <c r="N607" s="224"/>
      <c r="O607" s="224"/>
      <c r="P607" s="224"/>
      <c r="Q607" s="224"/>
      <c r="R607" s="224"/>
      <c r="S607" s="224"/>
      <c r="T607" s="225"/>
      <c r="AT607" s="226" t="s">
        <v>184</v>
      </c>
      <c r="AU607" s="226" t="s">
        <v>176</v>
      </c>
      <c r="AV607" s="14" t="s">
        <v>85</v>
      </c>
      <c r="AW607" s="14" t="s">
        <v>34</v>
      </c>
      <c r="AX607" s="14" t="s">
        <v>83</v>
      </c>
      <c r="AY607" s="226" t="s">
        <v>175</v>
      </c>
    </row>
    <row r="608" spans="1:65" s="2" customFormat="1" ht="24.2" customHeight="1">
      <c r="A608" s="35"/>
      <c r="B608" s="36"/>
      <c r="C608" s="192" t="s">
        <v>1700</v>
      </c>
      <c r="D608" s="192" t="s">
        <v>178</v>
      </c>
      <c r="E608" s="193" t="s">
        <v>3814</v>
      </c>
      <c r="F608" s="194" t="s">
        <v>3815</v>
      </c>
      <c r="G608" s="195" t="s">
        <v>181</v>
      </c>
      <c r="H608" s="196">
        <v>13</v>
      </c>
      <c r="I608" s="197"/>
      <c r="J608" s="198">
        <f>ROUND(I608*H608,2)</f>
        <v>0</v>
      </c>
      <c r="K608" s="194" t="s">
        <v>1</v>
      </c>
      <c r="L608" s="40"/>
      <c r="M608" s="199" t="s">
        <v>1</v>
      </c>
      <c r="N608" s="200" t="s">
        <v>41</v>
      </c>
      <c r="O608" s="72"/>
      <c r="P608" s="201">
        <f>O608*H608</f>
        <v>0</v>
      </c>
      <c r="Q608" s="201">
        <v>0</v>
      </c>
      <c r="R608" s="201">
        <f>Q608*H608</f>
        <v>0</v>
      </c>
      <c r="S608" s="201">
        <v>0</v>
      </c>
      <c r="T608" s="202">
        <f>S608*H608</f>
        <v>0</v>
      </c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R608" s="203" t="s">
        <v>309</v>
      </c>
      <c r="AT608" s="203" t="s">
        <v>178</v>
      </c>
      <c r="AU608" s="203" t="s">
        <v>176</v>
      </c>
      <c r="AY608" s="18" t="s">
        <v>175</v>
      </c>
      <c r="BE608" s="204">
        <f>IF(N608="základní",J608,0)</f>
        <v>0</v>
      </c>
      <c r="BF608" s="204">
        <f>IF(N608="snížená",J608,0)</f>
        <v>0</v>
      </c>
      <c r="BG608" s="204">
        <f>IF(N608="zákl. přenesená",J608,0)</f>
        <v>0</v>
      </c>
      <c r="BH608" s="204">
        <f>IF(N608="sníž. přenesená",J608,0)</f>
        <v>0</v>
      </c>
      <c r="BI608" s="204">
        <f>IF(N608="nulová",J608,0)</f>
        <v>0</v>
      </c>
      <c r="BJ608" s="18" t="s">
        <v>83</v>
      </c>
      <c r="BK608" s="204">
        <f>ROUND(I608*H608,2)</f>
        <v>0</v>
      </c>
      <c r="BL608" s="18" t="s">
        <v>309</v>
      </c>
      <c r="BM608" s="203" t="s">
        <v>3816</v>
      </c>
    </row>
    <row r="609" spans="1:65" s="2" customFormat="1" ht="16.5" customHeight="1">
      <c r="A609" s="35"/>
      <c r="B609" s="36"/>
      <c r="C609" s="254" t="s">
        <v>1704</v>
      </c>
      <c r="D609" s="254" t="s">
        <v>539</v>
      </c>
      <c r="E609" s="255" t="s">
        <v>3817</v>
      </c>
      <c r="F609" s="256" t="s">
        <v>3818</v>
      </c>
      <c r="G609" s="257" t="s">
        <v>1527</v>
      </c>
      <c r="H609" s="258">
        <v>3</v>
      </c>
      <c r="I609" s="259"/>
      <c r="J609" s="260">
        <f>ROUND(I609*H609,2)</f>
        <v>0</v>
      </c>
      <c r="K609" s="256" t="s">
        <v>1</v>
      </c>
      <c r="L609" s="261"/>
      <c r="M609" s="262" t="s">
        <v>1</v>
      </c>
      <c r="N609" s="263" t="s">
        <v>41</v>
      </c>
      <c r="O609" s="72"/>
      <c r="P609" s="201">
        <f>O609*H609</f>
        <v>0</v>
      </c>
      <c r="Q609" s="201">
        <v>0</v>
      </c>
      <c r="R609" s="201">
        <f>Q609*H609</f>
        <v>0</v>
      </c>
      <c r="S609" s="201">
        <v>0</v>
      </c>
      <c r="T609" s="202">
        <f>S609*H609</f>
        <v>0</v>
      </c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R609" s="203" t="s">
        <v>1128</v>
      </c>
      <c r="AT609" s="203" t="s">
        <v>539</v>
      </c>
      <c r="AU609" s="203" t="s">
        <v>176</v>
      </c>
      <c r="AY609" s="18" t="s">
        <v>175</v>
      </c>
      <c r="BE609" s="204">
        <f>IF(N609="základní",J609,0)</f>
        <v>0</v>
      </c>
      <c r="BF609" s="204">
        <f>IF(N609="snížená",J609,0)</f>
        <v>0</v>
      </c>
      <c r="BG609" s="204">
        <f>IF(N609="zákl. přenesená",J609,0)</f>
        <v>0</v>
      </c>
      <c r="BH609" s="204">
        <f>IF(N609="sníž. přenesená",J609,0)</f>
        <v>0</v>
      </c>
      <c r="BI609" s="204">
        <f>IF(N609="nulová",J609,0)</f>
        <v>0</v>
      </c>
      <c r="BJ609" s="18" t="s">
        <v>83</v>
      </c>
      <c r="BK609" s="204">
        <f>ROUND(I609*H609,2)</f>
        <v>0</v>
      </c>
      <c r="BL609" s="18" t="s">
        <v>1128</v>
      </c>
      <c r="BM609" s="203" t="s">
        <v>3819</v>
      </c>
    </row>
    <row r="610" spans="1:65" s="14" customFormat="1" ht="11.25">
      <c r="B610" s="216"/>
      <c r="C610" s="217"/>
      <c r="D610" s="207" t="s">
        <v>184</v>
      </c>
      <c r="E610" s="218" t="s">
        <v>1</v>
      </c>
      <c r="F610" s="219" t="s">
        <v>176</v>
      </c>
      <c r="G610" s="217"/>
      <c r="H610" s="220">
        <v>3</v>
      </c>
      <c r="I610" s="221"/>
      <c r="J610" s="217"/>
      <c r="K610" s="217"/>
      <c r="L610" s="222"/>
      <c r="M610" s="223"/>
      <c r="N610" s="224"/>
      <c r="O610" s="224"/>
      <c r="P610" s="224"/>
      <c r="Q610" s="224"/>
      <c r="R610" s="224"/>
      <c r="S610" s="224"/>
      <c r="T610" s="225"/>
      <c r="AT610" s="226" t="s">
        <v>184</v>
      </c>
      <c r="AU610" s="226" t="s">
        <v>176</v>
      </c>
      <c r="AV610" s="14" t="s">
        <v>85</v>
      </c>
      <c r="AW610" s="14" t="s">
        <v>34</v>
      </c>
      <c r="AX610" s="14" t="s">
        <v>83</v>
      </c>
      <c r="AY610" s="226" t="s">
        <v>175</v>
      </c>
    </row>
    <row r="611" spans="1:65" s="2" customFormat="1" ht="24.2" customHeight="1">
      <c r="A611" s="35"/>
      <c r="B611" s="36"/>
      <c r="C611" s="192" t="s">
        <v>1708</v>
      </c>
      <c r="D611" s="192" t="s">
        <v>178</v>
      </c>
      <c r="E611" s="193" t="s">
        <v>3820</v>
      </c>
      <c r="F611" s="194" t="s">
        <v>3821</v>
      </c>
      <c r="G611" s="195" t="s">
        <v>181</v>
      </c>
      <c r="H611" s="196">
        <v>3</v>
      </c>
      <c r="I611" s="197"/>
      <c r="J611" s="198">
        <f>ROUND(I611*H611,2)</f>
        <v>0</v>
      </c>
      <c r="K611" s="194" t="s">
        <v>224</v>
      </c>
      <c r="L611" s="40"/>
      <c r="M611" s="199" t="s">
        <v>1</v>
      </c>
      <c r="N611" s="200" t="s">
        <v>41</v>
      </c>
      <c r="O611" s="72"/>
      <c r="P611" s="201">
        <f>O611*H611</f>
        <v>0</v>
      </c>
      <c r="Q611" s="201">
        <v>0</v>
      </c>
      <c r="R611" s="201">
        <f>Q611*H611</f>
        <v>0</v>
      </c>
      <c r="S611" s="201">
        <v>0</v>
      </c>
      <c r="T611" s="202">
        <f>S611*H611</f>
        <v>0</v>
      </c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R611" s="203" t="s">
        <v>309</v>
      </c>
      <c r="AT611" s="203" t="s">
        <v>178</v>
      </c>
      <c r="AU611" s="203" t="s">
        <v>176</v>
      </c>
      <c r="AY611" s="18" t="s">
        <v>175</v>
      </c>
      <c r="BE611" s="204">
        <f>IF(N611="základní",J611,0)</f>
        <v>0</v>
      </c>
      <c r="BF611" s="204">
        <f>IF(N611="snížená",J611,0)</f>
        <v>0</v>
      </c>
      <c r="BG611" s="204">
        <f>IF(N611="zákl. přenesená",J611,0)</f>
        <v>0</v>
      </c>
      <c r="BH611" s="204">
        <f>IF(N611="sníž. přenesená",J611,0)</f>
        <v>0</v>
      </c>
      <c r="BI611" s="204">
        <f>IF(N611="nulová",J611,0)</f>
        <v>0</v>
      </c>
      <c r="BJ611" s="18" t="s">
        <v>83</v>
      </c>
      <c r="BK611" s="204">
        <f>ROUND(I611*H611,2)</f>
        <v>0</v>
      </c>
      <c r="BL611" s="18" t="s">
        <v>309</v>
      </c>
      <c r="BM611" s="203" t="s">
        <v>3822</v>
      </c>
    </row>
    <row r="612" spans="1:65" s="2" customFormat="1" ht="11.25">
      <c r="A612" s="35"/>
      <c r="B612" s="36"/>
      <c r="C612" s="37"/>
      <c r="D612" s="227" t="s">
        <v>193</v>
      </c>
      <c r="E612" s="37"/>
      <c r="F612" s="228" t="s">
        <v>3823</v>
      </c>
      <c r="G612" s="37"/>
      <c r="H612" s="37"/>
      <c r="I612" s="229"/>
      <c r="J612" s="37"/>
      <c r="K612" s="37"/>
      <c r="L612" s="40"/>
      <c r="M612" s="230"/>
      <c r="N612" s="231"/>
      <c r="O612" s="72"/>
      <c r="P612" s="72"/>
      <c r="Q612" s="72"/>
      <c r="R612" s="72"/>
      <c r="S612" s="72"/>
      <c r="T612" s="73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T612" s="18" t="s">
        <v>193</v>
      </c>
      <c r="AU612" s="18" t="s">
        <v>176</v>
      </c>
    </row>
    <row r="613" spans="1:65" s="2" customFormat="1" ht="16.5" customHeight="1">
      <c r="A613" s="35"/>
      <c r="B613" s="36"/>
      <c r="C613" s="254" t="s">
        <v>1712</v>
      </c>
      <c r="D613" s="254" t="s">
        <v>539</v>
      </c>
      <c r="E613" s="255" t="s">
        <v>3824</v>
      </c>
      <c r="F613" s="256" t="s">
        <v>3825</v>
      </c>
      <c r="G613" s="257" t="s">
        <v>1527</v>
      </c>
      <c r="H613" s="258">
        <v>2</v>
      </c>
      <c r="I613" s="259"/>
      <c r="J613" s="260">
        <f>ROUND(I613*H613,2)</f>
        <v>0</v>
      </c>
      <c r="K613" s="256" t="s">
        <v>1</v>
      </c>
      <c r="L613" s="261"/>
      <c r="M613" s="262" t="s">
        <v>1</v>
      </c>
      <c r="N613" s="263" t="s">
        <v>41</v>
      </c>
      <c r="O613" s="72"/>
      <c r="P613" s="201">
        <f>O613*H613</f>
        <v>0</v>
      </c>
      <c r="Q613" s="201">
        <v>0</v>
      </c>
      <c r="R613" s="201">
        <f>Q613*H613</f>
        <v>0</v>
      </c>
      <c r="S613" s="201">
        <v>0</v>
      </c>
      <c r="T613" s="202">
        <f>S613*H613</f>
        <v>0</v>
      </c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R613" s="203" t="s">
        <v>532</v>
      </c>
      <c r="AT613" s="203" t="s">
        <v>539</v>
      </c>
      <c r="AU613" s="203" t="s">
        <v>176</v>
      </c>
      <c r="AY613" s="18" t="s">
        <v>175</v>
      </c>
      <c r="BE613" s="204">
        <f>IF(N613="základní",J613,0)</f>
        <v>0</v>
      </c>
      <c r="BF613" s="204">
        <f>IF(N613="snížená",J613,0)</f>
        <v>0</v>
      </c>
      <c r="BG613" s="204">
        <f>IF(N613="zákl. přenesená",J613,0)</f>
        <v>0</v>
      </c>
      <c r="BH613" s="204">
        <f>IF(N613="sníž. přenesená",J613,0)</f>
        <v>0</v>
      </c>
      <c r="BI613" s="204">
        <f>IF(N613="nulová",J613,0)</f>
        <v>0</v>
      </c>
      <c r="BJ613" s="18" t="s">
        <v>83</v>
      </c>
      <c r="BK613" s="204">
        <f>ROUND(I613*H613,2)</f>
        <v>0</v>
      </c>
      <c r="BL613" s="18" t="s">
        <v>309</v>
      </c>
      <c r="BM613" s="203" t="s">
        <v>3826</v>
      </c>
    </row>
    <row r="614" spans="1:65" s="14" customFormat="1" ht="11.25">
      <c r="B614" s="216"/>
      <c r="C614" s="217"/>
      <c r="D614" s="207" t="s">
        <v>184</v>
      </c>
      <c r="E614" s="218" t="s">
        <v>1</v>
      </c>
      <c r="F614" s="219" t="s">
        <v>85</v>
      </c>
      <c r="G614" s="217"/>
      <c r="H614" s="220">
        <v>2</v>
      </c>
      <c r="I614" s="221"/>
      <c r="J614" s="217"/>
      <c r="K614" s="217"/>
      <c r="L614" s="222"/>
      <c r="M614" s="223"/>
      <c r="N614" s="224"/>
      <c r="O614" s="224"/>
      <c r="P614" s="224"/>
      <c r="Q614" s="224"/>
      <c r="R614" s="224"/>
      <c r="S614" s="224"/>
      <c r="T614" s="225"/>
      <c r="AT614" s="226" t="s">
        <v>184</v>
      </c>
      <c r="AU614" s="226" t="s">
        <v>176</v>
      </c>
      <c r="AV614" s="14" t="s">
        <v>85</v>
      </c>
      <c r="AW614" s="14" t="s">
        <v>34</v>
      </c>
      <c r="AX614" s="14" t="s">
        <v>83</v>
      </c>
      <c r="AY614" s="226" t="s">
        <v>175</v>
      </c>
    </row>
    <row r="615" spans="1:65" s="2" customFormat="1" ht="37.9" customHeight="1">
      <c r="A615" s="35"/>
      <c r="B615" s="36"/>
      <c r="C615" s="192" t="s">
        <v>1716</v>
      </c>
      <c r="D615" s="192" t="s">
        <v>178</v>
      </c>
      <c r="E615" s="193" t="s">
        <v>3827</v>
      </c>
      <c r="F615" s="194" t="s">
        <v>3828</v>
      </c>
      <c r="G615" s="195" t="s">
        <v>181</v>
      </c>
      <c r="H615" s="196">
        <v>2</v>
      </c>
      <c r="I615" s="197"/>
      <c r="J615" s="198">
        <f>ROUND(I615*H615,2)</f>
        <v>0</v>
      </c>
      <c r="K615" s="194" t="s">
        <v>224</v>
      </c>
      <c r="L615" s="40"/>
      <c r="M615" s="199" t="s">
        <v>1</v>
      </c>
      <c r="N615" s="200" t="s">
        <v>41</v>
      </c>
      <c r="O615" s="72"/>
      <c r="P615" s="201">
        <f>O615*H615</f>
        <v>0</v>
      </c>
      <c r="Q615" s="201">
        <v>0</v>
      </c>
      <c r="R615" s="201">
        <f>Q615*H615</f>
        <v>0</v>
      </c>
      <c r="S615" s="201">
        <v>0</v>
      </c>
      <c r="T615" s="202">
        <f>S615*H615</f>
        <v>0</v>
      </c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R615" s="203" t="s">
        <v>309</v>
      </c>
      <c r="AT615" s="203" t="s">
        <v>178</v>
      </c>
      <c r="AU615" s="203" t="s">
        <v>176</v>
      </c>
      <c r="AY615" s="18" t="s">
        <v>175</v>
      </c>
      <c r="BE615" s="204">
        <f>IF(N615="základní",J615,0)</f>
        <v>0</v>
      </c>
      <c r="BF615" s="204">
        <f>IF(N615="snížená",J615,0)</f>
        <v>0</v>
      </c>
      <c r="BG615" s="204">
        <f>IF(N615="zákl. přenesená",J615,0)</f>
        <v>0</v>
      </c>
      <c r="BH615" s="204">
        <f>IF(N615="sníž. přenesená",J615,0)</f>
        <v>0</v>
      </c>
      <c r="BI615" s="204">
        <f>IF(N615="nulová",J615,0)</f>
        <v>0</v>
      </c>
      <c r="BJ615" s="18" t="s">
        <v>83</v>
      </c>
      <c r="BK615" s="204">
        <f>ROUND(I615*H615,2)</f>
        <v>0</v>
      </c>
      <c r="BL615" s="18" t="s">
        <v>309</v>
      </c>
      <c r="BM615" s="203" t="s">
        <v>3829</v>
      </c>
    </row>
    <row r="616" spans="1:65" s="2" customFormat="1" ht="11.25">
      <c r="A616" s="35"/>
      <c r="B616" s="36"/>
      <c r="C616" s="37"/>
      <c r="D616" s="227" t="s">
        <v>193</v>
      </c>
      <c r="E616" s="37"/>
      <c r="F616" s="228" t="s">
        <v>3830</v>
      </c>
      <c r="G616" s="37"/>
      <c r="H616" s="37"/>
      <c r="I616" s="229"/>
      <c r="J616" s="37"/>
      <c r="K616" s="37"/>
      <c r="L616" s="40"/>
      <c r="M616" s="230"/>
      <c r="N616" s="231"/>
      <c r="O616" s="72"/>
      <c r="P616" s="72"/>
      <c r="Q616" s="72"/>
      <c r="R616" s="72"/>
      <c r="S616" s="72"/>
      <c r="T616" s="73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T616" s="18" t="s">
        <v>193</v>
      </c>
      <c r="AU616" s="18" t="s">
        <v>176</v>
      </c>
    </row>
    <row r="617" spans="1:65" s="2" customFormat="1" ht="24.2" customHeight="1">
      <c r="A617" s="35"/>
      <c r="B617" s="36"/>
      <c r="C617" s="254" t="s">
        <v>1720</v>
      </c>
      <c r="D617" s="254" t="s">
        <v>539</v>
      </c>
      <c r="E617" s="255" t="s">
        <v>3831</v>
      </c>
      <c r="F617" s="256" t="s">
        <v>3832</v>
      </c>
      <c r="G617" s="257" t="s">
        <v>1527</v>
      </c>
      <c r="H617" s="258">
        <v>14</v>
      </c>
      <c r="I617" s="259"/>
      <c r="J617" s="260">
        <f>ROUND(I617*H617,2)</f>
        <v>0</v>
      </c>
      <c r="K617" s="256" t="s">
        <v>1</v>
      </c>
      <c r="L617" s="261"/>
      <c r="M617" s="262" t="s">
        <v>1</v>
      </c>
      <c r="N617" s="263" t="s">
        <v>41</v>
      </c>
      <c r="O617" s="72"/>
      <c r="P617" s="201">
        <f>O617*H617</f>
        <v>0</v>
      </c>
      <c r="Q617" s="201">
        <v>0</v>
      </c>
      <c r="R617" s="201">
        <f>Q617*H617</f>
        <v>0</v>
      </c>
      <c r="S617" s="201">
        <v>0</v>
      </c>
      <c r="T617" s="202">
        <f>S617*H617</f>
        <v>0</v>
      </c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R617" s="203" t="s">
        <v>1128</v>
      </c>
      <c r="AT617" s="203" t="s">
        <v>539</v>
      </c>
      <c r="AU617" s="203" t="s">
        <v>176</v>
      </c>
      <c r="AY617" s="18" t="s">
        <v>175</v>
      </c>
      <c r="BE617" s="204">
        <f>IF(N617="základní",J617,0)</f>
        <v>0</v>
      </c>
      <c r="BF617" s="204">
        <f>IF(N617="snížená",J617,0)</f>
        <v>0</v>
      </c>
      <c r="BG617" s="204">
        <f>IF(N617="zákl. přenesená",J617,0)</f>
        <v>0</v>
      </c>
      <c r="BH617" s="204">
        <f>IF(N617="sníž. přenesená",J617,0)</f>
        <v>0</v>
      </c>
      <c r="BI617" s="204">
        <f>IF(N617="nulová",J617,0)</f>
        <v>0</v>
      </c>
      <c r="BJ617" s="18" t="s">
        <v>83</v>
      </c>
      <c r="BK617" s="204">
        <f>ROUND(I617*H617,2)</f>
        <v>0</v>
      </c>
      <c r="BL617" s="18" t="s">
        <v>1128</v>
      </c>
      <c r="BM617" s="203" t="s">
        <v>3833</v>
      </c>
    </row>
    <row r="618" spans="1:65" s="14" customFormat="1" ht="11.25">
      <c r="B618" s="216"/>
      <c r="C618" s="217"/>
      <c r="D618" s="207" t="s">
        <v>184</v>
      </c>
      <c r="E618" s="218" t="s">
        <v>1</v>
      </c>
      <c r="F618" s="219" t="s">
        <v>298</v>
      </c>
      <c r="G618" s="217"/>
      <c r="H618" s="220">
        <v>14</v>
      </c>
      <c r="I618" s="221"/>
      <c r="J618" s="217"/>
      <c r="K618" s="217"/>
      <c r="L618" s="222"/>
      <c r="M618" s="223"/>
      <c r="N618" s="224"/>
      <c r="O618" s="224"/>
      <c r="P618" s="224"/>
      <c r="Q618" s="224"/>
      <c r="R618" s="224"/>
      <c r="S618" s="224"/>
      <c r="T618" s="225"/>
      <c r="AT618" s="226" t="s">
        <v>184</v>
      </c>
      <c r="AU618" s="226" t="s">
        <v>176</v>
      </c>
      <c r="AV618" s="14" t="s">
        <v>85</v>
      </c>
      <c r="AW618" s="14" t="s">
        <v>34</v>
      </c>
      <c r="AX618" s="14" t="s">
        <v>83</v>
      </c>
      <c r="AY618" s="226" t="s">
        <v>175</v>
      </c>
    </row>
    <row r="619" spans="1:65" s="2" customFormat="1" ht="24.2" customHeight="1">
      <c r="A619" s="35"/>
      <c r="B619" s="36"/>
      <c r="C619" s="254" t="s">
        <v>1724</v>
      </c>
      <c r="D619" s="254" t="s">
        <v>539</v>
      </c>
      <c r="E619" s="255" t="s">
        <v>3834</v>
      </c>
      <c r="F619" s="256" t="s">
        <v>3835</v>
      </c>
      <c r="G619" s="257" t="s">
        <v>1527</v>
      </c>
      <c r="H619" s="258">
        <v>2</v>
      </c>
      <c r="I619" s="259"/>
      <c r="J619" s="260">
        <f>ROUND(I619*H619,2)</f>
        <v>0</v>
      </c>
      <c r="K619" s="256" t="s">
        <v>1</v>
      </c>
      <c r="L619" s="261"/>
      <c r="M619" s="262" t="s">
        <v>1</v>
      </c>
      <c r="N619" s="263" t="s">
        <v>41</v>
      </c>
      <c r="O619" s="72"/>
      <c r="P619" s="201">
        <f>O619*H619</f>
        <v>0</v>
      </c>
      <c r="Q619" s="201">
        <v>0</v>
      </c>
      <c r="R619" s="201">
        <f>Q619*H619</f>
        <v>0</v>
      </c>
      <c r="S619" s="201">
        <v>0</v>
      </c>
      <c r="T619" s="202">
        <f>S619*H619</f>
        <v>0</v>
      </c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R619" s="203" t="s">
        <v>1128</v>
      </c>
      <c r="AT619" s="203" t="s">
        <v>539</v>
      </c>
      <c r="AU619" s="203" t="s">
        <v>176</v>
      </c>
      <c r="AY619" s="18" t="s">
        <v>175</v>
      </c>
      <c r="BE619" s="204">
        <f>IF(N619="základní",J619,0)</f>
        <v>0</v>
      </c>
      <c r="BF619" s="204">
        <f>IF(N619="snížená",J619,0)</f>
        <v>0</v>
      </c>
      <c r="BG619" s="204">
        <f>IF(N619="zákl. přenesená",J619,0)</f>
        <v>0</v>
      </c>
      <c r="BH619" s="204">
        <f>IF(N619="sníž. přenesená",J619,0)</f>
        <v>0</v>
      </c>
      <c r="BI619" s="204">
        <f>IF(N619="nulová",J619,0)</f>
        <v>0</v>
      </c>
      <c r="BJ619" s="18" t="s">
        <v>83</v>
      </c>
      <c r="BK619" s="204">
        <f>ROUND(I619*H619,2)</f>
        <v>0</v>
      </c>
      <c r="BL619" s="18" t="s">
        <v>1128</v>
      </c>
      <c r="BM619" s="203" t="s">
        <v>3836</v>
      </c>
    </row>
    <row r="620" spans="1:65" s="14" customFormat="1" ht="11.25">
      <c r="B620" s="216"/>
      <c r="C620" s="217"/>
      <c r="D620" s="207" t="s">
        <v>184</v>
      </c>
      <c r="E620" s="218" t="s">
        <v>1</v>
      </c>
      <c r="F620" s="219" t="s">
        <v>85</v>
      </c>
      <c r="G620" s="217"/>
      <c r="H620" s="220">
        <v>2</v>
      </c>
      <c r="I620" s="221"/>
      <c r="J620" s="217"/>
      <c r="K620" s="217"/>
      <c r="L620" s="222"/>
      <c r="M620" s="223"/>
      <c r="N620" s="224"/>
      <c r="O620" s="224"/>
      <c r="P620" s="224"/>
      <c r="Q620" s="224"/>
      <c r="R620" s="224"/>
      <c r="S620" s="224"/>
      <c r="T620" s="225"/>
      <c r="AT620" s="226" t="s">
        <v>184</v>
      </c>
      <c r="AU620" s="226" t="s">
        <v>176</v>
      </c>
      <c r="AV620" s="14" t="s">
        <v>85</v>
      </c>
      <c r="AW620" s="14" t="s">
        <v>34</v>
      </c>
      <c r="AX620" s="14" t="s">
        <v>83</v>
      </c>
      <c r="AY620" s="226" t="s">
        <v>175</v>
      </c>
    </row>
    <row r="621" spans="1:65" s="2" customFormat="1" ht="24.2" customHeight="1">
      <c r="A621" s="35"/>
      <c r="B621" s="36"/>
      <c r="C621" s="192" t="s">
        <v>1728</v>
      </c>
      <c r="D621" s="192" t="s">
        <v>178</v>
      </c>
      <c r="E621" s="193" t="s">
        <v>3837</v>
      </c>
      <c r="F621" s="194" t="s">
        <v>3838</v>
      </c>
      <c r="G621" s="195" t="s">
        <v>181</v>
      </c>
      <c r="H621" s="196">
        <v>16</v>
      </c>
      <c r="I621" s="197"/>
      <c r="J621" s="198">
        <f>ROUND(I621*H621,2)</f>
        <v>0</v>
      </c>
      <c r="K621" s="194" t="s">
        <v>224</v>
      </c>
      <c r="L621" s="40"/>
      <c r="M621" s="199" t="s">
        <v>1</v>
      </c>
      <c r="N621" s="200" t="s">
        <v>41</v>
      </c>
      <c r="O621" s="72"/>
      <c r="P621" s="201">
        <f>O621*H621</f>
        <v>0</v>
      </c>
      <c r="Q621" s="201">
        <v>0</v>
      </c>
      <c r="R621" s="201">
        <f>Q621*H621</f>
        <v>0</v>
      </c>
      <c r="S621" s="201">
        <v>0</v>
      </c>
      <c r="T621" s="202">
        <f>S621*H621</f>
        <v>0</v>
      </c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R621" s="203" t="s">
        <v>309</v>
      </c>
      <c r="AT621" s="203" t="s">
        <v>178</v>
      </c>
      <c r="AU621" s="203" t="s">
        <v>176</v>
      </c>
      <c r="AY621" s="18" t="s">
        <v>175</v>
      </c>
      <c r="BE621" s="204">
        <f>IF(N621="základní",J621,0)</f>
        <v>0</v>
      </c>
      <c r="BF621" s="204">
        <f>IF(N621="snížená",J621,0)</f>
        <v>0</v>
      </c>
      <c r="BG621" s="204">
        <f>IF(N621="zákl. přenesená",J621,0)</f>
        <v>0</v>
      </c>
      <c r="BH621" s="204">
        <f>IF(N621="sníž. přenesená",J621,0)</f>
        <v>0</v>
      </c>
      <c r="BI621" s="204">
        <f>IF(N621="nulová",J621,0)</f>
        <v>0</v>
      </c>
      <c r="BJ621" s="18" t="s">
        <v>83</v>
      </c>
      <c r="BK621" s="204">
        <f>ROUND(I621*H621,2)</f>
        <v>0</v>
      </c>
      <c r="BL621" s="18" t="s">
        <v>309</v>
      </c>
      <c r="BM621" s="203" t="s">
        <v>3839</v>
      </c>
    </row>
    <row r="622" spans="1:65" s="2" customFormat="1" ht="11.25">
      <c r="A622" s="35"/>
      <c r="B622" s="36"/>
      <c r="C622" s="37"/>
      <c r="D622" s="227" t="s">
        <v>193</v>
      </c>
      <c r="E622" s="37"/>
      <c r="F622" s="228" t="s">
        <v>3840</v>
      </c>
      <c r="G622" s="37"/>
      <c r="H622" s="37"/>
      <c r="I622" s="229"/>
      <c r="J622" s="37"/>
      <c r="K622" s="37"/>
      <c r="L622" s="40"/>
      <c r="M622" s="230"/>
      <c r="N622" s="231"/>
      <c r="O622" s="72"/>
      <c r="P622" s="72"/>
      <c r="Q622" s="72"/>
      <c r="R622" s="72"/>
      <c r="S622" s="72"/>
      <c r="T622" s="73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T622" s="18" t="s">
        <v>193</v>
      </c>
      <c r="AU622" s="18" t="s">
        <v>176</v>
      </c>
    </row>
    <row r="623" spans="1:65" s="2" customFormat="1" ht="24.2" customHeight="1">
      <c r="A623" s="35"/>
      <c r="B623" s="36"/>
      <c r="C623" s="254" t="s">
        <v>1732</v>
      </c>
      <c r="D623" s="254" t="s">
        <v>539</v>
      </c>
      <c r="E623" s="255" t="s">
        <v>3841</v>
      </c>
      <c r="F623" s="256" t="s">
        <v>3842</v>
      </c>
      <c r="G623" s="257" t="s">
        <v>1527</v>
      </c>
      <c r="H623" s="258">
        <v>2</v>
      </c>
      <c r="I623" s="259"/>
      <c r="J623" s="260">
        <f>ROUND(I623*H623,2)</f>
        <v>0</v>
      </c>
      <c r="K623" s="256" t="s">
        <v>1</v>
      </c>
      <c r="L623" s="261"/>
      <c r="M623" s="262" t="s">
        <v>1</v>
      </c>
      <c r="N623" s="263" t="s">
        <v>41</v>
      </c>
      <c r="O623" s="72"/>
      <c r="P623" s="201">
        <f>O623*H623</f>
        <v>0</v>
      </c>
      <c r="Q623" s="201">
        <v>0</v>
      </c>
      <c r="R623" s="201">
        <f>Q623*H623</f>
        <v>0</v>
      </c>
      <c r="S623" s="201">
        <v>0</v>
      </c>
      <c r="T623" s="202">
        <f>S623*H623</f>
        <v>0</v>
      </c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R623" s="203" t="s">
        <v>1128</v>
      </c>
      <c r="AT623" s="203" t="s">
        <v>539</v>
      </c>
      <c r="AU623" s="203" t="s">
        <v>176</v>
      </c>
      <c r="AY623" s="18" t="s">
        <v>175</v>
      </c>
      <c r="BE623" s="204">
        <f>IF(N623="základní",J623,0)</f>
        <v>0</v>
      </c>
      <c r="BF623" s="204">
        <f>IF(N623="snížená",J623,0)</f>
        <v>0</v>
      </c>
      <c r="BG623" s="204">
        <f>IF(N623="zákl. přenesená",J623,0)</f>
        <v>0</v>
      </c>
      <c r="BH623" s="204">
        <f>IF(N623="sníž. přenesená",J623,0)</f>
        <v>0</v>
      </c>
      <c r="BI623" s="204">
        <f>IF(N623="nulová",J623,0)</f>
        <v>0</v>
      </c>
      <c r="BJ623" s="18" t="s">
        <v>83</v>
      </c>
      <c r="BK623" s="204">
        <f>ROUND(I623*H623,2)</f>
        <v>0</v>
      </c>
      <c r="BL623" s="18" t="s">
        <v>1128</v>
      </c>
      <c r="BM623" s="203" t="s">
        <v>3843</v>
      </c>
    </row>
    <row r="624" spans="1:65" s="14" customFormat="1" ht="11.25">
      <c r="B624" s="216"/>
      <c r="C624" s="217"/>
      <c r="D624" s="207" t="s">
        <v>184</v>
      </c>
      <c r="E624" s="218" t="s">
        <v>1</v>
      </c>
      <c r="F624" s="219" t="s">
        <v>85</v>
      </c>
      <c r="G624" s="217"/>
      <c r="H624" s="220">
        <v>2</v>
      </c>
      <c r="I624" s="221"/>
      <c r="J624" s="217"/>
      <c r="K624" s="217"/>
      <c r="L624" s="222"/>
      <c r="M624" s="223"/>
      <c r="N624" s="224"/>
      <c r="O624" s="224"/>
      <c r="P624" s="224"/>
      <c r="Q624" s="224"/>
      <c r="R624" s="224"/>
      <c r="S624" s="224"/>
      <c r="T624" s="225"/>
      <c r="AT624" s="226" t="s">
        <v>184</v>
      </c>
      <c r="AU624" s="226" t="s">
        <v>176</v>
      </c>
      <c r="AV624" s="14" t="s">
        <v>85</v>
      </c>
      <c r="AW624" s="14" t="s">
        <v>34</v>
      </c>
      <c r="AX624" s="14" t="s">
        <v>83</v>
      </c>
      <c r="AY624" s="226" t="s">
        <v>175</v>
      </c>
    </row>
    <row r="625" spans="1:65" s="2" customFormat="1" ht="33" customHeight="1">
      <c r="A625" s="35"/>
      <c r="B625" s="36"/>
      <c r="C625" s="192" t="s">
        <v>1736</v>
      </c>
      <c r="D625" s="192" t="s">
        <v>178</v>
      </c>
      <c r="E625" s="193" t="s">
        <v>3844</v>
      </c>
      <c r="F625" s="194" t="s">
        <v>3845</v>
      </c>
      <c r="G625" s="195" t="s">
        <v>181</v>
      </c>
      <c r="H625" s="196">
        <v>2</v>
      </c>
      <c r="I625" s="197"/>
      <c r="J625" s="198">
        <f>ROUND(I625*H625,2)</f>
        <v>0</v>
      </c>
      <c r="K625" s="194" t="s">
        <v>224</v>
      </c>
      <c r="L625" s="40"/>
      <c r="M625" s="199" t="s">
        <v>1</v>
      </c>
      <c r="N625" s="200" t="s">
        <v>41</v>
      </c>
      <c r="O625" s="72"/>
      <c r="P625" s="201">
        <f>O625*H625</f>
        <v>0</v>
      </c>
      <c r="Q625" s="201">
        <v>0</v>
      </c>
      <c r="R625" s="201">
        <f>Q625*H625</f>
        <v>0</v>
      </c>
      <c r="S625" s="201">
        <v>0</v>
      </c>
      <c r="T625" s="202">
        <f>S625*H625</f>
        <v>0</v>
      </c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R625" s="203" t="s">
        <v>309</v>
      </c>
      <c r="AT625" s="203" t="s">
        <v>178</v>
      </c>
      <c r="AU625" s="203" t="s">
        <v>176</v>
      </c>
      <c r="AY625" s="18" t="s">
        <v>175</v>
      </c>
      <c r="BE625" s="204">
        <f>IF(N625="základní",J625,0)</f>
        <v>0</v>
      </c>
      <c r="BF625" s="204">
        <f>IF(N625="snížená",J625,0)</f>
        <v>0</v>
      </c>
      <c r="BG625" s="204">
        <f>IF(N625="zákl. přenesená",J625,0)</f>
        <v>0</v>
      </c>
      <c r="BH625" s="204">
        <f>IF(N625="sníž. přenesená",J625,0)</f>
        <v>0</v>
      </c>
      <c r="BI625" s="204">
        <f>IF(N625="nulová",J625,0)</f>
        <v>0</v>
      </c>
      <c r="BJ625" s="18" t="s">
        <v>83</v>
      </c>
      <c r="BK625" s="204">
        <f>ROUND(I625*H625,2)</f>
        <v>0</v>
      </c>
      <c r="BL625" s="18" t="s">
        <v>309</v>
      </c>
      <c r="BM625" s="203" t="s">
        <v>3846</v>
      </c>
    </row>
    <row r="626" spans="1:65" s="2" customFormat="1" ht="11.25">
      <c r="A626" s="35"/>
      <c r="B626" s="36"/>
      <c r="C626" s="37"/>
      <c r="D626" s="227" t="s">
        <v>193</v>
      </c>
      <c r="E626" s="37"/>
      <c r="F626" s="228" t="s">
        <v>3847</v>
      </c>
      <c r="G626" s="37"/>
      <c r="H626" s="37"/>
      <c r="I626" s="229"/>
      <c r="J626" s="37"/>
      <c r="K626" s="37"/>
      <c r="L626" s="40"/>
      <c r="M626" s="230"/>
      <c r="N626" s="231"/>
      <c r="O626" s="72"/>
      <c r="P626" s="72"/>
      <c r="Q626" s="72"/>
      <c r="R626" s="72"/>
      <c r="S626" s="72"/>
      <c r="T626" s="73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T626" s="18" t="s">
        <v>193</v>
      </c>
      <c r="AU626" s="18" t="s">
        <v>176</v>
      </c>
    </row>
    <row r="627" spans="1:65" s="2" customFormat="1" ht="24.2" customHeight="1">
      <c r="A627" s="35"/>
      <c r="B627" s="36"/>
      <c r="C627" s="192" t="s">
        <v>1740</v>
      </c>
      <c r="D627" s="192" t="s">
        <v>178</v>
      </c>
      <c r="E627" s="193" t="s">
        <v>3848</v>
      </c>
      <c r="F627" s="194" t="s">
        <v>3849</v>
      </c>
      <c r="G627" s="195" t="s">
        <v>251</v>
      </c>
      <c r="H627" s="196">
        <v>1</v>
      </c>
      <c r="I627" s="197"/>
      <c r="J627" s="198">
        <f>ROUND(I627*H627,2)</f>
        <v>0</v>
      </c>
      <c r="K627" s="194" t="s">
        <v>224</v>
      </c>
      <c r="L627" s="40"/>
      <c r="M627" s="199" t="s">
        <v>1</v>
      </c>
      <c r="N627" s="200" t="s">
        <v>41</v>
      </c>
      <c r="O627" s="72"/>
      <c r="P627" s="201">
        <f>O627*H627</f>
        <v>0</v>
      </c>
      <c r="Q627" s="201">
        <v>0</v>
      </c>
      <c r="R627" s="201">
        <f>Q627*H627</f>
        <v>0</v>
      </c>
      <c r="S627" s="201">
        <v>0</v>
      </c>
      <c r="T627" s="202">
        <f>S627*H627</f>
        <v>0</v>
      </c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R627" s="203" t="s">
        <v>309</v>
      </c>
      <c r="AT627" s="203" t="s">
        <v>178</v>
      </c>
      <c r="AU627" s="203" t="s">
        <v>176</v>
      </c>
      <c r="AY627" s="18" t="s">
        <v>175</v>
      </c>
      <c r="BE627" s="204">
        <f>IF(N627="základní",J627,0)</f>
        <v>0</v>
      </c>
      <c r="BF627" s="204">
        <f>IF(N627="snížená",J627,0)</f>
        <v>0</v>
      </c>
      <c r="BG627" s="204">
        <f>IF(N627="zákl. přenesená",J627,0)</f>
        <v>0</v>
      </c>
      <c r="BH627" s="204">
        <f>IF(N627="sníž. přenesená",J627,0)</f>
        <v>0</v>
      </c>
      <c r="BI627" s="204">
        <f>IF(N627="nulová",J627,0)</f>
        <v>0</v>
      </c>
      <c r="BJ627" s="18" t="s">
        <v>83</v>
      </c>
      <c r="BK627" s="204">
        <f>ROUND(I627*H627,2)</f>
        <v>0</v>
      </c>
      <c r="BL627" s="18" t="s">
        <v>309</v>
      </c>
      <c r="BM627" s="203" t="s">
        <v>3850</v>
      </c>
    </row>
    <row r="628" spans="1:65" s="2" customFormat="1" ht="11.25">
      <c r="A628" s="35"/>
      <c r="B628" s="36"/>
      <c r="C628" s="37"/>
      <c r="D628" s="227" t="s">
        <v>193</v>
      </c>
      <c r="E628" s="37"/>
      <c r="F628" s="228" t="s">
        <v>3851</v>
      </c>
      <c r="G628" s="37"/>
      <c r="H628" s="37"/>
      <c r="I628" s="229"/>
      <c r="J628" s="37"/>
      <c r="K628" s="37"/>
      <c r="L628" s="40"/>
      <c r="M628" s="230"/>
      <c r="N628" s="231"/>
      <c r="O628" s="72"/>
      <c r="P628" s="72"/>
      <c r="Q628" s="72"/>
      <c r="R628" s="72"/>
      <c r="S628" s="72"/>
      <c r="T628" s="73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T628" s="18" t="s">
        <v>193</v>
      </c>
      <c r="AU628" s="18" t="s">
        <v>176</v>
      </c>
    </row>
    <row r="629" spans="1:65" s="14" customFormat="1" ht="11.25">
      <c r="B629" s="216"/>
      <c r="C629" s="217"/>
      <c r="D629" s="207" t="s">
        <v>184</v>
      </c>
      <c r="E629" s="218" t="s">
        <v>1</v>
      </c>
      <c r="F629" s="219" t="s">
        <v>83</v>
      </c>
      <c r="G629" s="217"/>
      <c r="H629" s="220">
        <v>1</v>
      </c>
      <c r="I629" s="221"/>
      <c r="J629" s="217"/>
      <c r="K629" s="217"/>
      <c r="L629" s="222"/>
      <c r="M629" s="223"/>
      <c r="N629" s="224"/>
      <c r="O629" s="224"/>
      <c r="P629" s="224"/>
      <c r="Q629" s="224"/>
      <c r="R629" s="224"/>
      <c r="S629" s="224"/>
      <c r="T629" s="225"/>
      <c r="AT629" s="226" t="s">
        <v>184</v>
      </c>
      <c r="AU629" s="226" t="s">
        <v>176</v>
      </c>
      <c r="AV629" s="14" t="s">
        <v>85</v>
      </c>
      <c r="AW629" s="14" t="s">
        <v>34</v>
      </c>
      <c r="AX629" s="14" t="s">
        <v>83</v>
      </c>
      <c r="AY629" s="226" t="s">
        <v>175</v>
      </c>
    </row>
    <row r="630" spans="1:65" s="2" customFormat="1" ht="24.2" customHeight="1">
      <c r="A630" s="35"/>
      <c r="B630" s="36"/>
      <c r="C630" s="192" t="s">
        <v>1746</v>
      </c>
      <c r="D630" s="192" t="s">
        <v>178</v>
      </c>
      <c r="E630" s="193" t="s">
        <v>3525</v>
      </c>
      <c r="F630" s="194" t="s">
        <v>3526</v>
      </c>
      <c r="G630" s="195" t="s">
        <v>251</v>
      </c>
      <c r="H630" s="196">
        <v>1</v>
      </c>
      <c r="I630" s="197"/>
      <c r="J630" s="198">
        <f>ROUND(I630*H630,2)</f>
        <v>0</v>
      </c>
      <c r="K630" s="194" t="s">
        <v>224</v>
      </c>
      <c r="L630" s="40"/>
      <c r="M630" s="199" t="s">
        <v>1</v>
      </c>
      <c r="N630" s="200" t="s">
        <v>41</v>
      </c>
      <c r="O630" s="72"/>
      <c r="P630" s="201">
        <f>O630*H630</f>
        <v>0</v>
      </c>
      <c r="Q630" s="201">
        <v>0</v>
      </c>
      <c r="R630" s="201">
        <f>Q630*H630</f>
        <v>0</v>
      </c>
      <c r="S630" s="201">
        <v>0</v>
      </c>
      <c r="T630" s="202">
        <f>S630*H630</f>
        <v>0</v>
      </c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R630" s="203" t="s">
        <v>309</v>
      </c>
      <c r="AT630" s="203" t="s">
        <v>178</v>
      </c>
      <c r="AU630" s="203" t="s">
        <v>176</v>
      </c>
      <c r="AY630" s="18" t="s">
        <v>175</v>
      </c>
      <c r="BE630" s="204">
        <f>IF(N630="základní",J630,0)</f>
        <v>0</v>
      </c>
      <c r="BF630" s="204">
        <f>IF(N630="snížená",J630,0)</f>
        <v>0</v>
      </c>
      <c r="BG630" s="204">
        <f>IF(N630="zákl. přenesená",J630,0)</f>
        <v>0</v>
      </c>
      <c r="BH630" s="204">
        <f>IF(N630="sníž. přenesená",J630,0)</f>
        <v>0</v>
      </c>
      <c r="BI630" s="204">
        <f>IF(N630="nulová",J630,0)</f>
        <v>0</v>
      </c>
      <c r="BJ630" s="18" t="s">
        <v>83</v>
      </c>
      <c r="BK630" s="204">
        <f>ROUND(I630*H630,2)</f>
        <v>0</v>
      </c>
      <c r="BL630" s="18" t="s">
        <v>309</v>
      </c>
      <c r="BM630" s="203" t="s">
        <v>3852</v>
      </c>
    </row>
    <row r="631" spans="1:65" s="2" customFormat="1" ht="11.25">
      <c r="A631" s="35"/>
      <c r="B631" s="36"/>
      <c r="C631" s="37"/>
      <c r="D631" s="227" t="s">
        <v>193</v>
      </c>
      <c r="E631" s="37"/>
      <c r="F631" s="228" t="s">
        <v>3528</v>
      </c>
      <c r="G631" s="37"/>
      <c r="H631" s="37"/>
      <c r="I631" s="229"/>
      <c r="J631" s="37"/>
      <c r="K631" s="37"/>
      <c r="L631" s="40"/>
      <c r="M631" s="230"/>
      <c r="N631" s="231"/>
      <c r="O631" s="72"/>
      <c r="P631" s="72"/>
      <c r="Q631" s="72"/>
      <c r="R631" s="72"/>
      <c r="S631" s="72"/>
      <c r="T631" s="73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T631" s="18" t="s">
        <v>193</v>
      </c>
      <c r="AU631" s="18" t="s">
        <v>176</v>
      </c>
    </row>
    <row r="632" spans="1:65" s="2" customFormat="1" ht="33" customHeight="1">
      <c r="A632" s="35"/>
      <c r="B632" s="36"/>
      <c r="C632" s="192" t="s">
        <v>1750</v>
      </c>
      <c r="D632" s="192" t="s">
        <v>178</v>
      </c>
      <c r="E632" s="193" t="s">
        <v>3853</v>
      </c>
      <c r="F632" s="194" t="s">
        <v>3854</v>
      </c>
      <c r="G632" s="195" t="s">
        <v>181</v>
      </c>
      <c r="H632" s="196">
        <v>1</v>
      </c>
      <c r="I632" s="197"/>
      <c r="J632" s="198">
        <f>ROUND(I632*H632,2)</f>
        <v>0</v>
      </c>
      <c r="K632" s="194" t="s">
        <v>224</v>
      </c>
      <c r="L632" s="40"/>
      <c r="M632" s="199" t="s">
        <v>1</v>
      </c>
      <c r="N632" s="200" t="s">
        <v>41</v>
      </c>
      <c r="O632" s="72"/>
      <c r="P632" s="201">
        <f>O632*H632</f>
        <v>0</v>
      </c>
      <c r="Q632" s="201">
        <v>0</v>
      </c>
      <c r="R632" s="201">
        <f>Q632*H632</f>
        <v>0</v>
      </c>
      <c r="S632" s="201">
        <v>0</v>
      </c>
      <c r="T632" s="202">
        <f>S632*H632</f>
        <v>0</v>
      </c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R632" s="203" t="s">
        <v>309</v>
      </c>
      <c r="AT632" s="203" t="s">
        <v>178</v>
      </c>
      <c r="AU632" s="203" t="s">
        <v>176</v>
      </c>
      <c r="AY632" s="18" t="s">
        <v>175</v>
      </c>
      <c r="BE632" s="204">
        <f>IF(N632="základní",J632,0)</f>
        <v>0</v>
      </c>
      <c r="BF632" s="204">
        <f>IF(N632="snížená",J632,0)</f>
        <v>0</v>
      </c>
      <c r="BG632" s="204">
        <f>IF(N632="zákl. přenesená",J632,0)</f>
        <v>0</v>
      </c>
      <c r="BH632" s="204">
        <f>IF(N632="sníž. přenesená",J632,0)</f>
        <v>0</v>
      </c>
      <c r="BI632" s="204">
        <f>IF(N632="nulová",J632,0)</f>
        <v>0</v>
      </c>
      <c r="BJ632" s="18" t="s">
        <v>83</v>
      </c>
      <c r="BK632" s="204">
        <f>ROUND(I632*H632,2)</f>
        <v>0</v>
      </c>
      <c r="BL632" s="18" t="s">
        <v>309</v>
      </c>
      <c r="BM632" s="203" t="s">
        <v>3855</v>
      </c>
    </row>
    <row r="633" spans="1:65" s="2" customFormat="1" ht="11.25">
      <c r="A633" s="35"/>
      <c r="B633" s="36"/>
      <c r="C633" s="37"/>
      <c r="D633" s="227" t="s">
        <v>193</v>
      </c>
      <c r="E633" s="37"/>
      <c r="F633" s="228" t="s">
        <v>3856</v>
      </c>
      <c r="G633" s="37"/>
      <c r="H633" s="37"/>
      <c r="I633" s="229"/>
      <c r="J633" s="37"/>
      <c r="K633" s="37"/>
      <c r="L633" s="40"/>
      <c r="M633" s="230"/>
      <c r="N633" s="231"/>
      <c r="O633" s="72"/>
      <c r="P633" s="72"/>
      <c r="Q633" s="72"/>
      <c r="R633" s="72"/>
      <c r="S633" s="72"/>
      <c r="T633" s="73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T633" s="18" t="s">
        <v>193</v>
      </c>
      <c r="AU633" s="18" t="s">
        <v>176</v>
      </c>
    </row>
    <row r="634" spans="1:65" s="12" customFormat="1" ht="20.85" customHeight="1">
      <c r="B634" s="176"/>
      <c r="C634" s="177"/>
      <c r="D634" s="178" t="s">
        <v>75</v>
      </c>
      <c r="E634" s="190" t="s">
        <v>3857</v>
      </c>
      <c r="F634" s="190" t="s">
        <v>3858</v>
      </c>
      <c r="G634" s="177"/>
      <c r="H634" s="177"/>
      <c r="I634" s="180"/>
      <c r="J634" s="191">
        <f>BK634</f>
        <v>0</v>
      </c>
      <c r="K634" s="177"/>
      <c r="L634" s="182"/>
      <c r="M634" s="183"/>
      <c r="N634" s="184"/>
      <c r="O634" s="184"/>
      <c r="P634" s="185">
        <f>SUM(P635:P676)</f>
        <v>0</v>
      </c>
      <c r="Q634" s="184"/>
      <c r="R634" s="185">
        <f>SUM(R635:R676)</f>
        <v>1.7999999999999999E-2</v>
      </c>
      <c r="S634" s="184"/>
      <c r="T634" s="186">
        <f>SUM(T635:T676)</f>
        <v>1.10019</v>
      </c>
      <c r="AR634" s="187" t="s">
        <v>182</v>
      </c>
      <c r="AT634" s="188" t="s">
        <v>75</v>
      </c>
      <c r="AU634" s="188" t="s">
        <v>85</v>
      </c>
      <c r="AY634" s="187" t="s">
        <v>175</v>
      </c>
      <c r="BK634" s="189">
        <f>SUM(BK635:BK676)</f>
        <v>0</v>
      </c>
    </row>
    <row r="635" spans="1:65" s="2" customFormat="1" ht="24.2" customHeight="1">
      <c r="A635" s="35"/>
      <c r="B635" s="36"/>
      <c r="C635" s="192" t="s">
        <v>1754</v>
      </c>
      <c r="D635" s="192" t="s">
        <v>178</v>
      </c>
      <c r="E635" s="193" t="s">
        <v>3859</v>
      </c>
      <c r="F635" s="194" t="s">
        <v>3860</v>
      </c>
      <c r="G635" s="195" t="s">
        <v>181</v>
      </c>
      <c r="H635" s="196">
        <v>10</v>
      </c>
      <c r="I635" s="197"/>
      <c r="J635" s="198">
        <f>ROUND(I635*H635,2)</f>
        <v>0</v>
      </c>
      <c r="K635" s="194" t="s">
        <v>224</v>
      </c>
      <c r="L635" s="40"/>
      <c r="M635" s="199" t="s">
        <v>1</v>
      </c>
      <c r="N635" s="200" t="s">
        <v>41</v>
      </c>
      <c r="O635" s="72"/>
      <c r="P635" s="201">
        <f>O635*H635</f>
        <v>0</v>
      </c>
      <c r="Q635" s="201">
        <v>0</v>
      </c>
      <c r="R635" s="201">
        <f>Q635*H635</f>
        <v>0</v>
      </c>
      <c r="S635" s="201">
        <v>4.0000000000000001E-3</v>
      </c>
      <c r="T635" s="202">
        <f>S635*H635</f>
        <v>0.04</v>
      </c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R635" s="203" t="s">
        <v>559</v>
      </c>
      <c r="AT635" s="203" t="s">
        <v>178</v>
      </c>
      <c r="AU635" s="203" t="s">
        <v>176</v>
      </c>
      <c r="AY635" s="18" t="s">
        <v>175</v>
      </c>
      <c r="BE635" s="204">
        <f>IF(N635="základní",J635,0)</f>
        <v>0</v>
      </c>
      <c r="BF635" s="204">
        <f>IF(N635="snížená",J635,0)</f>
        <v>0</v>
      </c>
      <c r="BG635" s="204">
        <f>IF(N635="zákl. přenesená",J635,0)</f>
        <v>0</v>
      </c>
      <c r="BH635" s="204">
        <f>IF(N635="sníž. přenesená",J635,0)</f>
        <v>0</v>
      </c>
      <c r="BI635" s="204">
        <f>IF(N635="nulová",J635,0)</f>
        <v>0</v>
      </c>
      <c r="BJ635" s="18" t="s">
        <v>83</v>
      </c>
      <c r="BK635" s="204">
        <f>ROUND(I635*H635,2)</f>
        <v>0</v>
      </c>
      <c r="BL635" s="18" t="s">
        <v>559</v>
      </c>
      <c r="BM635" s="203" t="s">
        <v>3861</v>
      </c>
    </row>
    <row r="636" spans="1:65" s="2" customFormat="1" ht="11.25">
      <c r="A636" s="35"/>
      <c r="B636" s="36"/>
      <c r="C636" s="37"/>
      <c r="D636" s="227" t="s">
        <v>193</v>
      </c>
      <c r="E636" s="37"/>
      <c r="F636" s="228" t="s">
        <v>3862</v>
      </c>
      <c r="G636" s="37"/>
      <c r="H636" s="37"/>
      <c r="I636" s="229"/>
      <c r="J636" s="37"/>
      <c r="K636" s="37"/>
      <c r="L636" s="40"/>
      <c r="M636" s="230"/>
      <c r="N636" s="231"/>
      <c r="O636" s="72"/>
      <c r="P636" s="72"/>
      <c r="Q636" s="72"/>
      <c r="R636" s="72"/>
      <c r="S636" s="72"/>
      <c r="T636" s="73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T636" s="18" t="s">
        <v>193</v>
      </c>
      <c r="AU636" s="18" t="s">
        <v>176</v>
      </c>
    </row>
    <row r="637" spans="1:65" s="14" customFormat="1" ht="11.25">
      <c r="B637" s="216"/>
      <c r="C637" s="217"/>
      <c r="D637" s="207" t="s">
        <v>184</v>
      </c>
      <c r="E637" s="218" t="s">
        <v>1</v>
      </c>
      <c r="F637" s="219" t="s">
        <v>258</v>
      </c>
      <c r="G637" s="217"/>
      <c r="H637" s="220">
        <v>10</v>
      </c>
      <c r="I637" s="221"/>
      <c r="J637" s="217"/>
      <c r="K637" s="217"/>
      <c r="L637" s="222"/>
      <c r="M637" s="223"/>
      <c r="N637" s="224"/>
      <c r="O637" s="224"/>
      <c r="P637" s="224"/>
      <c r="Q637" s="224"/>
      <c r="R637" s="224"/>
      <c r="S637" s="224"/>
      <c r="T637" s="225"/>
      <c r="AT637" s="226" t="s">
        <v>184</v>
      </c>
      <c r="AU637" s="226" t="s">
        <v>176</v>
      </c>
      <c r="AV637" s="14" t="s">
        <v>85</v>
      </c>
      <c r="AW637" s="14" t="s">
        <v>34</v>
      </c>
      <c r="AX637" s="14" t="s">
        <v>83</v>
      </c>
      <c r="AY637" s="226" t="s">
        <v>175</v>
      </c>
    </row>
    <row r="638" spans="1:65" s="2" customFormat="1" ht="33" customHeight="1">
      <c r="A638" s="35"/>
      <c r="B638" s="36"/>
      <c r="C638" s="192" t="s">
        <v>1758</v>
      </c>
      <c r="D638" s="192" t="s">
        <v>178</v>
      </c>
      <c r="E638" s="193" t="s">
        <v>3863</v>
      </c>
      <c r="F638" s="194" t="s">
        <v>3864</v>
      </c>
      <c r="G638" s="195" t="s">
        <v>181</v>
      </c>
      <c r="H638" s="196">
        <v>10</v>
      </c>
      <c r="I638" s="197"/>
      <c r="J638" s="198">
        <f>ROUND(I638*H638,2)</f>
        <v>0</v>
      </c>
      <c r="K638" s="194" t="s">
        <v>224</v>
      </c>
      <c r="L638" s="40"/>
      <c r="M638" s="199" t="s">
        <v>1</v>
      </c>
      <c r="N638" s="200" t="s">
        <v>41</v>
      </c>
      <c r="O638" s="72"/>
      <c r="P638" s="201">
        <f>O638*H638</f>
        <v>0</v>
      </c>
      <c r="Q638" s="201">
        <v>0</v>
      </c>
      <c r="R638" s="201">
        <f>Q638*H638</f>
        <v>0</v>
      </c>
      <c r="S638" s="201">
        <v>8.0000000000000002E-3</v>
      </c>
      <c r="T638" s="202">
        <f>S638*H638</f>
        <v>0.08</v>
      </c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R638" s="203" t="s">
        <v>559</v>
      </c>
      <c r="AT638" s="203" t="s">
        <v>178</v>
      </c>
      <c r="AU638" s="203" t="s">
        <v>176</v>
      </c>
      <c r="AY638" s="18" t="s">
        <v>175</v>
      </c>
      <c r="BE638" s="204">
        <f>IF(N638="základní",J638,0)</f>
        <v>0</v>
      </c>
      <c r="BF638" s="204">
        <f>IF(N638="snížená",J638,0)</f>
        <v>0</v>
      </c>
      <c r="BG638" s="204">
        <f>IF(N638="zákl. přenesená",J638,0)</f>
        <v>0</v>
      </c>
      <c r="BH638" s="204">
        <f>IF(N638="sníž. přenesená",J638,0)</f>
        <v>0</v>
      </c>
      <c r="BI638" s="204">
        <f>IF(N638="nulová",J638,0)</f>
        <v>0</v>
      </c>
      <c r="BJ638" s="18" t="s">
        <v>83</v>
      </c>
      <c r="BK638" s="204">
        <f>ROUND(I638*H638,2)</f>
        <v>0</v>
      </c>
      <c r="BL638" s="18" t="s">
        <v>559</v>
      </c>
      <c r="BM638" s="203" t="s">
        <v>3865</v>
      </c>
    </row>
    <row r="639" spans="1:65" s="2" customFormat="1" ht="11.25">
      <c r="A639" s="35"/>
      <c r="B639" s="36"/>
      <c r="C639" s="37"/>
      <c r="D639" s="227" t="s">
        <v>193</v>
      </c>
      <c r="E639" s="37"/>
      <c r="F639" s="228" t="s">
        <v>3866</v>
      </c>
      <c r="G639" s="37"/>
      <c r="H639" s="37"/>
      <c r="I639" s="229"/>
      <c r="J639" s="37"/>
      <c r="K639" s="37"/>
      <c r="L639" s="40"/>
      <c r="M639" s="230"/>
      <c r="N639" s="231"/>
      <c r="O639" s="72"/>
      <c r="P639" s="72"/>
      <c r="Q639" s="72"/>
      <c r="R639" s="72"/>
      <c r="S639" s="72"/>
      <c r="T639" s="73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T639" s="18" t="s">
        <v>193</v>
      </c>
      <c r="AU639" s="18" t="s">
        <v>176</v>
      </c>
    </row>
    <row r="640" spans="1:65" s="14" customFormat="1" ht="11.25">
      <c r="B640" s="216"/>
      <c r="C640" s="217"/>
      <c r="D640" s="207" t="s">
        <v>184</v>
      </c>
      <c r="E640" s="218" t="s">
        <v>1</v>
      </c>
      <c r="F640" s="219" t="s">
        <v>258</v>
      </c>
      <c r="G640" s="217"/>
      <c r="H640" s="220">
        <v>10</v>
      </c>
      <c r="I640" s="221"/>
      <c r="J640" s="217"/>
      <c r="K640" s="217"/>
      <c r="L640" s="222"/>
      <c r="M640" s="223"/>
      <c r="N640" s="224"/>
      <c r="O640" s="224"/>
      <c r="P640" s="224"/>
      <c r="Q640" s="224"/>
      <c r="R640" s="224"/>
      <c r="S640" s="224"/>
      <c r="T640" s="225"/>
      <c r="AT640" s="226" t="s">
        <v>184</v>
      </c>
      <c r="AU640" s="226" t="s">
        <v>176</v>
      </c>
      <c r="AV640" s="14" t="s">
        <v>85</v>
      </c>
      <c r="AW640" s="14" t="s">
        <v>34</v>
      </c>
      <c r="AX640" s="14" t="s">
        <v>83</v>
      </c>
      <c r="AY640" s="226" t="s">
        <v>175</v>
      </c>
    </row>
    <row r="641" spans="1:65" s="2" customFormat="1" ht="33" customHeight="1">
      <c r="A641" s="35"/>
      <c r="B641" s="36"/>
      <c r="C641" s="192" t="s">
        <v>1762</v>
      </c>
      <c r="D641" s="192" t="s">
        <v>178</v>
      </c>
      <c r="E641" s="193" t="s">
        <v>3867</v>
      </c>
      <c r="F641" s="194" t="s">
        <v>3868</v>
      </c>
      <c r="G641" s="195" t="s">
        <v>181</v>
      </c>
      <c r="H641" s="196">
        <v>10</v>
      </c>
      <c r="I641" s="197"/>
      <c r="J641" s="198">
        <f>ROUND(I641*H641,2)</f>
        <v>0</v>
      </c>
      <c r="K641" s="194" t="s">
        <v>224</v>
      </c>
      <c r="L641" s="40"/>
      <c r="M641" s="199" t="s">
        <v>1</v>
      </c>
      <c r="N641" s="200" t="s">
        <v>41</v>
      </c>
      <c r="O641" s="72"/>
      <c r="P641" s="201">
        <f>O641*H641</f>
        <v>0</v>
      </c>
      <c r="Q641" s="201">
        <v>0</v>
      </c>
      <c r="R641" s="201">
        <f>Q641*H641</f>
        <v>0</v>
      </c>
      <c r="S641" s="201">
        <v>2.5000000000000001E-2</v>
      </c>
      <c r="T641" s="202">
        <f>S641*H641</f>
        <v>0.25</v>
      </c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R641" s="203" t="s">
        <v>559</v>
      </c>
      <c r="AT641" s="203" t="s">
        <v>178</v>
      </c>
      <c r="AU641" s="203" t="s">
        <v>176</v>
      </c>
      <c r="AY641" s="18" t="s">
        <v>175</v>
      </c>
      <c r="BE641" s="204">
        <f>IF(N641="základní",J641,0)</f>
        <v>0</v>
      </c>
      <c r="BF641" s="204">
        <f>IF(N641="snížená",J641,0)</f>
        <v>0</v>
      </c>
      <c r="BG641" s="204">
        <f>IF(N641="zákl. přenesená",J641,0)</f>
        <v>0</v>
      </c>
      <c r="BH641" s="204">
        <f>IF(N641="sníž. přenesená",J641,0)</f>
        <v>0</v>
      </c>
      <c r="BI641" s="204">
        <f>IF(N641="nulová",J641,0)</f>
        <v>0</v>
      </c>
      <c r="BJ641" s="18" t="s">
        <v>83</v>
      </c>
      <c r="BK641" s="204">
        <f>ROUND(I641*H641,2)</f>
        <v>0</v>
      </c>
      <c r="BL641" s="18" t="s">
        <v>559</v>
      </c>
      <c r="BM641" s="203" t="s">
        <v>3869</v>
      </c>
    </row>
    <row r="642" spans="1:65" s="2" customFormat="1" ht="11.25">
      <c r="A642" s="35"/>
      <c r="B642" s="36"/>
      <c r="C642" s="37"/>
      <c r="D642" s="227" t="s">
        <v>193</v>
      </c>
      <c r="E642" s="37"/>
      <c r="F642" s="228" t="s">
        <v>3870</v>
      </c>
      <c r="G642" s="37"/>
      <c r="H642" s="37"/>
      <c r="I642" s="229"/>
      <c r="J642" s="37"/>
      <c r="K642" s="37"/>
      <c r="L642" s="40"/>
      <c r="M642" s="230"/>
      <c r="N642" s="231"/>
      <c r="O642" s="72"/>
      <c r="P642" s="72"/>
      <c r="Q642" s="72"/>
      <c r="R642" s="72"/>
      <c r="S642" s="72"/>
      <c r="T642" s="73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T642" s="18" t="s">
        <v>193</v>
      </c>
      <c r="AU642" s="18" t="s">
        <v>176</v>
      </c>
    </row>
    <row r="643" spans="1:65" s="14" customFormat="1" ht="11.25">
      <c r="B643" s="216"/>
      <c r="C643" s="217"/>
      <c r="D643" s="207" t="s">
        <v>184</v>
      </c>
      <c r="E643" s="218" t="s">
        <v>1</v>
      </c>
      <c r="F643" s="219" t="s">
        <v>258</v>
      </c>
      <c r="G643" s="217"/>
      <c r="H643" s="220">
        <v>10</v>
      </c>
      <c r="I643" s="221"/>
      <c r="J643" s="217"/>
      <c r="K643" s="217"/>
      <c r="L643" s="222"/>
      <c r="M643" s="223"/>
      <c r="N643" s="224"/>
      <c r="O643" s="224"/>
      <c r="P643" s="224"/>
      <c r="Q643" s="224"/>
      <c r="R643" s="224"/>
      <c r="S643" s="224"/>
      <c r="T643" s="225"/>
      <c r="AT643" s="226" t="s">
        <v>184</v>
      </c>
      <c r="AU643" s="226" t="s">
        <v>176</v>
      </c>
      <c r="AV643" s="14" t="s">
        <v>85</v>
      </c>
      <c r="AW643" s="14" t="s">
        <v>34</v>
      </c>
      <c r="AX643" s="14" t="s">
        <v>83</v>
      </c>
      <c r="AY643" s="226" t="s">
        <v>175</v>
      </c>
    </row>
    <row r="644" spans="1:65" s="2" customFormat="1" ht="33" customHeight="1">
      <c r="A644" s="35"/>
      <c r="B644" s="36"/>
      <c r="C644" s="192" t="s">
        <v>1766</v>
      </c>
      <c r="D644" s="192" t="s">
        <v>178</v>
      </c>
      <c r="E644" s="193" t="s">
        <v>3871</v>
      </c>
      <c r="F644" s="194" t="s">
        <v>3872</v>
      </c>
      <c r="G644" s="195" t="s">
        <v>181</v>
      </c>
      <c r="H644" s="196">
        <v>8</v>
      </c>
      <c r="I644" s="197"/>
      <c r="J644" s="198">
        <f>ROUND(I644*H644,2)</f>
        <v>0</v>
      </c>
      <c r="K644" s="194" t="s">
        <v>224</v>
      </c>
      <c r="L644" s="40"/>
      <c r="M644" s="199" t="s">
        <v>1</v>
      </c>
      <c r="N644" s="200" t="s">
        <v>41</v>
      </c>
      <c r="O644" s="72"/>
      <c r="P644" s="201">
        <f>O644*H644</f>
        <v>0</v>
      </c>
      <c r="Q644" s="201">
        <v>0</v>
      </c>
      <c r="R644" s="201">
        <f>Q644*H644</f>
        <v>0</v>
      </c>
      <c r="S644" s="201">
        <v>5.3999999999999999E-2</v>
      </c>
      <c r="T644" s="202">
        <f>S644*H644</f>
        <v>0.432</v>
      </c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R644" s="203" t="s">
        <v>559</v>
      </c>
      <c r="AT644" s="203" t="s">
        <v>178</v>
      </c>
      <c r="AU644" s="203" t="s">
        <v>176</v>
      </c>
      <c r="AY644" s="18" t="s">
        <v>175</v>
      </c>
      <c r="BE644" s="204">
        <f>IF(N644="základní",J644,0)</f>
        <v>0</v>
      </c>
      <c r="BF644" s="204">
        <f>IF(N644="snížená",J644,0)</f>
        <v>0</v>
      </c>
      <c r="BG644" s="204">
        <f>IF(N644="zákl. přenesená",J644,0)</f>
        <v>0</v>
      </c>
      <c r="BH644" s="204">
        <f>IF(N644="sníž. přenesená",J644,0)</f>
        <v>0</v>
      </c>
      <c r="BI644" s="204">
        <f>IF(N644="nulová",J644,0)</f>
        <v>0</v>
      </c>
      <c r="BJ644" s="18" t="s">
        <v>83</v>
      </c>
      <c r="BK644" s="204">
        <f>ROUND(I644*H644,2)</f>
        <v>0</v>
      </c>
      <c r="BL644" s="18" t="s">
        <v>559</v>
      </c>
      <c r="BM644" s="203" t="s">
        <v>3873</v>
      </c>
    </row>
    <row r="645" spans="1:65" s="2" customFormat="1" ht="11.25">
      <c r="A645" s="35"/>
      <c r="B645" s="36"/>
      <c r="C645" s="37"/>
      <c r="D645" s="227" t="s">
        <v>193</v>
      </c>
      <c r="E645" s="37"/>
      <c r="F645" s="228" t="s">
        <v>3874</v>
      </c>
      <c r="G645" s="37"/>
      <c r="H645" s="37"/>
      <c r="I645" s="229"/>
      <c r="J645" s="37"/>
      <c r="K645" s="37"/>
      <c r="L645" s="40"/>
      <c r="M645" s="230"/>
      <c r="N645" s="231"/>
      <c r="O645" s="72"/>
      <c r="P645" s="72"/>
      <c r="Q645" s="72"/>
      <c r="R645" s="72"/>
      <c r="S645" s="72"/>
      <c r="T645" s="73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T645" s="18" t="s">
        <v>193</v>
      </c>
      <c r="AU645" s="18" t="s">
        <v>176</v>
      </c>
    </row>
    <row r="646" spans="1:65" s="14" customFormat="1" ht="11.25">
      <c r="B646" s="216"/>
      <c r="C646" s="217"/>
      <c r="D646" s="207" t="s">
        <v>184</v>
      </c>
      <c r="E646" s="218" t="s">
        <v>1</v>
      </c>
      <c r="F646" s="219" t="s">
        <v>239</v>
      </c>
      <c r="G646" s="217"/>
      <c r="H646" s="220">
        <v>8</v>
      </c>
      <c r="I646" s="221"/>
      <c r="J646" s="217"/>
      <c r="K646" s="217"/>
      <c r="L646" s="222"/>
      <c r="M646" s="223"/>
      <c r="N646" s="224"/>
      <c r="O646" s="224"/>
      <c r="P646" s="224"/>
      <c r="Q646" s="224"/>
      <c r="R646" s="224"/>
      <c r="S646" s="224"/>
      <c r="T646" s="225"/>
      <c r="AT646" s="226" t="s">
        <v>184</v>
      </c>
      <c r="AU646" s="226" t="s">
        <v>176</v>
      </c>
      <c r="AV646" s="14" t="s">
        <v>85</v>
      </c>
      <c r="AW646" s="14" t="s">
        <v>34</v>
      </c>
      <c r="AX646" s="14" t="s">
        <v>83</v>
      </c>
      <c r="AY646" s="226" t="s">
        <v>175</v>
      </c>
    </row>
    <row r="647" spans="1:65" s="2" customFormat="1" ht="24.2" customHeight="1">
      <c r="A647" s="35"/>
      <c r="B647" s="36"/>
      <c r="C647" s="192" t="s">
        <v>1770</v>
      </c>
      <c r="D647" s="192" t="s">
        <v>178</v>
      </c>
      <c r="E647" s="193" t="s">
        <v>3875</v>
      </c>
      <c r="F647" s="194" t="s">
        <v>3876</v>
      </c>
      <c r="G647" s="195" t="s">
        <v>181</v>
      </c>
      <c r="H647" s="196">
        <v>69</v>
      </c>
      <c r="I647" s="197"/>
      <c r="J647" s="198">
        <f>ROUND(I647*H647,2)</f>
        <v>0</v>
      </c>
      <c r="K647" s="194" t="s">
        <v>224</v>
      </c>
      <c r="L647" s="40"/>
      <c r="M647" s="199" t="s">
        <v>1</v>
      </c>
      <c r="N647" s="200" t="s">
        <v>41</v>
      </c>
      <c r="O647" s="72"/>
      <c r="P647" s="201">
        <f>O647*H647</f>
        <v>0</v>
      </c>
      <c r="Q647" s="201">
        <v>0</v>
      </c>
      <c r="R647" s="201">
        <f>Q647*H647</f>
        <v>0</v>
      </c>
      <c r="S647" s="201">
        <v>5.6999999999999998E-4</v>
      </c>
      <c r="T647" s="202">
        <f>S647*H647</f>
        <v>3.9329999999999997E-2</v>
      </c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R647" s="203" t="s">
        <v>559</v>
      </c>
      <c r="AT647" s="203" t="s">
        <v>178</v>
      </c>
      <c r="AU647" s="203" t="s">
        <v>176</v>
      </c>
      <c r="AY647" s="18" t="s">
        <v>175</v>
      </c>
      <c r="BE647" s="204">
        <f>IF(N647="základní",J647,0)</f>
        <v>0</v>
      </c>
      <c r="BF647" s="204">
        <f>IF(N647="snížená",J647,0)</f>
        <v>0</v>
      </c>
      <c r="BG647" s="204">
        <f>IF(N647="zákl. přenesená",J647,0)</f>
        <v>0</v>
      </c>
      <c r="BH647" s="204">
        <f>IF(N647="sníž. přenesená",J647,0)</f>
        <v>0</v>
      </c>
      <c r="BI647" s="204">
        <f>IF(N647="nulová",J647,0)</f>
        <v>0</v>
      </c>
      <c r="BJ647" s="18" t="s">
        <v>83</v>
      </c>
      <c r="BK647" s="204">
        <f>ROUND(I647*H647,2)</f>
        <v>0</v>
      </c>
      <c r="BL647" s="18" t="s">
        <v>559</v>
      </c>
      <c r="BM647" s="203" t="s">
        <v>3877</v>
      </c>
    </row>
    <row r="648" spans="1:65" s="2" customFormat="1" ht="11.25">
      <c r="A648" s="35"/>
      <c r="B648" s="36"/>
      <c r="C648" s="37"/>
      <c r="D648" s="227" t="s">
        <v>193</v>
      </c>
      <c r="E648" s="37"/>
      <c r="F648" s="228" t="s">
        <v>3878</v>
      </c>
      <c r="G648" s="37"/>
      <c r="H648" s="37"/>
      <c r="I648" s="229"/>
      <c r="J648" s="37"/>
      <c r="K648" s="37"/>
      <c r="L648" s="40"/>
      <c r="M648" s="230"/>
      <c r="N648" s="231"/>
      <c r="O648" s="72"/>
      <c r="P648" s="72"/>
      <c r="Q648" s="72"/>
      <c r="R648" s="72"/>
      <c r="S648" s="72"/>
      <c r="T648" s="73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T648" s="18" t="s">
        <v>193</v>
      </c>
      <c r="AU648" s="18" t="s">
        <v>176</v>
      </c>
    </row>
    <row r="649" spans="1:65" s="14" customFormat="1" ht="11.25">
      <c r="B649" s="216"/>
      <c r="C649" s="217"/>
      <c r="D649" s="207" t="s">
        <v>184</v>
      </c>
      <c r="E649" s="218" t="s">
        <v>1</v>
      </c>
      <c r="F649" s="219" t="s">
        <v>789</v>
      </c>
      <c r="G649" s="217"/>
      <c r="H649" s="220">
        <v>69</v>
      </c>
      <c r="I649" s="221"/>
      <c r="J649" s="217"/>
      <c r="K649" s="217"/>
      <c r="L649" s="222"/>
      <c r="M649" s="223"/>
      <c r="N649" s="224"/>
      <c r="O649" s="224"/>
      <c r="P649" s="224"/>
      <c r="Q649" s="224"/>
      <c r="R649" s="224"/>
      <c r="S649" s="224"/>
      <c r="T649" s="225"/>
      <c r="AT649" s="226" t="s">
        <v>184</v>
      </c>
      <c r="AU649" s="226" t="s">
        <v>176</v>
      </c>
      <c r="AV649" s="14" t="s">
        <v>85</v>
      </c>
      <c r="AW649" s="14" t="s">
        <v>34</v>
      </c>
      <c r="AX649" s="14" t="s">
        <v>83</v>
      </c>
      <c r="AY649" s="226" t="s">
        <v>175</v>
      </c>
    </row>
    <row r="650" spans="1:65" s="2" customFormat="1" ht="24.2" customHeight="1">
      <c r="A650" s="35"/>
      <c r="B650" s="36"/>
      <c r="C650" s="192" t="s">
        <v>1774</v>
      </c>
      <c r="D650" s="192" t="s">
        <v>178</v>
      </c>
      <c r="E650" s="193" t="s">
        <v>3879</v>
      </c>
      <c r="F650" s="194" t="s">
        <v>3880</v>
      </c>
      <c r="G650" s="195" t="s">
        <v>181</v>
      </c>
      <c r="H650" s="196">
        <v>5</v>
      </c>
      <c r="I650" s="197"/>
      <c r="J650" s="198">
        <f>ROUND(I650*H650,2)</f>
        <v>0</v>
      </c>
      <c r="K650" s="194" t="s">
        <v>224</v>
      </c>
      <c r="L650" s="40"/>
      <c r="M650" s="199" t="s">
        <v>1</v>
      </c>
      <c r="N650" s="200" t="s">
        <v>41</v>
      </c>
      <c r="O650" s="72"/>
      <c r="P650" s="201">
        <f>O650*H650</f>
        <v>0</v>
      </c>
      <c r="Q650" s="201">
        <v>0</v>
      </c>
      <c r="R650" s="201">
        <f>Q650*H650</f>
        <v>0</v>
      </c>
      <c r="S650" s="201">
        <v>6.9999999999999999E-4</v>
      </c>
      <c r="T650" s="202">
        <f>S650*H650</f>
        <v>3.5000000000000001E-3</v>
      </c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R650" s="203" t="s">
        <v>559</v>
      </c>
      <c r="AT650" s="203" t="s">
        <v>178</v>
      </c>
      <c r="AU650" s="203" t="s">
        <v>176</v>
      </c>
      <c r="AY650" s="18" t="s">
        <v>175</v>
      </c>
      <c r="BE650" s="204">
        <f>IF(N650="základní",J650,0)</f>
        <v>0</v>
      </c>
      <c r="BF650" s="204">
        <f>IF(N650="snížená",J650,0)</f>
        <v>0</v>
      </c>
      <c r="BG650" s="204">
        <f>IF(N650="zákl. přenesená",J650,0)</f>
        <v>0</v>
      </c>
      <c r="BH650" s="204">
        <f>IF(N650="sníž. přenesená",J650,0)</f>
        <v>0</v>
      </c>
      <c r="BI650" s="204">
        <f>IF(N650="nulová",J650,0)</f>
        <v>0</v>
      </c>
      <c r="BJ650" s="18" t="s">
        <v>83</v>
      </c>
      <c r="BK650" s="204">
        <f>ROUND(I650*H650,2)</f>
        <v>0</v>
      </c>
      <c r="BL650" s="18" t="s">
        <v>559</v>
      </c>
      <c r="BM650" s="203" t="s">
        <v>3881</v>
      </c>
    </row>
    <row r="651" spans="1:65" s="2" customFormat="1" ht="11.25">
      <c r="A651" s="35"/>
      <c r="B651" s="36"/>
      <c r="C651" s="37"/>
      <c r="D651" s="227" t="s">
        <v>193</v>
      </c>
      <c r="E651" s="37"/>
      <c r="F651" s="228" t="s">
        <v>3882</v>
      </c>
      <c r="G651" s="37"/>
      <c r="H651" s="37"/>
      <c r="I651" s="229"/>
      <c r="J651" s="37"/>
      <c r="K651" s="37"/>
      <c r="L651" s="40"/>
      <c r="M651" s="230"/>
      <c r="N651" s="231"/>
      <c r="O651" s="72"/>
      <c r="P651" s="72"/>
      <c r="Q651" s="72"/>
      <c r="R651" s="72"/>
      <c r="S651" s="72"/>
      <c r="T651" s="73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T651" s="18" t="s">
        <v>193</v>
      </c>
      <c r="AU651" s="18" t="s">
        <v>176</v>
      </c>
    </row>
    <row r="652" spans="1:65" s="14" customFormat="1" ht="11.25">
      <c r="B652" s="216"/>
      <c r="C652" s="217"/>
      <c r="D652" s="207" t="s">
        <v>184</v>
      </c>
      <c r="E652" s="218" t="s">
        <v>1</v>
      </c>
      <c r="F652" s="219" t="s">
        <v>209</v>
      </c>
      <c r="G652" s="217"/>
      <c r="H652" s="220">
        <v>5</v>
      </c>
      <c r="I652" s="221"/>
      <c r="J652" s="217"/>
      <c r="K652" s="217"/>
      <c r="L652" s="222"/>
      <c r="M652" s="223"/>
      <c r="N652" s="224"/>
      <c r="O652" s="224"/>
      <c r="P652" s="224"/>
      <c r="Q652" s="224"/>
      <c r="R652" s="224"/>
      <c r="S652" s="224"/>
      <c r="T652" s="225"/>
      <c r="AT652" s="226" t="s">
        <v>184</v>
      </c>
      <c r="AU652" s="226" t="s">
        <v>176</v>
      </c>
      <c r="AV652" s="14" t="s">
        <v>85</v>
      </c>
      <c r="AW652" s="14" t="s">
        <v>34</v>
      </c>
      <c r="AX652" s="14" t="s">
        <v>83</v>
      </c>
      <c r="AY652" s="226" t="s">
        <v>175</v>
      </c>
    </row>
    <row r="653" spans="1:65" s="2" customFormat="1" ht="24.2" customHeight="1">
      <c r="A653" s="35"/>
      <c r="B653" s="36"/>
      <c r="C653" s="192" t="s">
        <v>1778</v>
      </c>
      <c r="D653" s="192" t="s">
        <v>178</v>
      </c>
      <c r="E653" s="193" t="s">
        <v>3883</v>
      </c>
      <c r="F653" s="194" t="s">
        <v>3884</v>
      </c>
      <c r="G653" s="195" t="s">
        <v>251</v>
      </c>
      <c r="H653" s="196">
        <v>120</v>
      </c>
      <c r="I653" s="197"/>
      <c r="J653" s="198">
        <f>ROUND(I653*H653,2)</f>
        <v>0</v>
      </c>
      <c r="K653" s="194" t="s">
        <v>224</v>
      </c>
      <c r="L653" s="40"/>
      <c r="M653" s="199" t="s">
        <v>1</v>
      </c>
      <c r="N653" s="200" t="s">
        <v>41</v>
      </c>
      <c r="O653" s="72"/>
      <c r="P653" s="201">
        <f>O653*H653</f>
        <v>0</v>
      </c>
      <c r="Q653" s="201">
        <v>0</v>
      </c>
      <c r="R653" s="201">
        <f>Q653*H653</f>
        <v>0</v>
      </c>
      <c r="S653" s="201">
        <v>2E-3</v>
      </c>
      <c r="T653" s="202">
        <f>S653*H653</f>
        <v>0.24</v>
      </c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R653" s="203" t="s">
        <v>559</v>
      </c>
      <c r="AT653" s="203" t="s">
        <v>178</v>
      </c>
      <c r="AU653" s="203" t="s">
        <v>176</v>
      </c>
      <c r="AY653" s="18" t="s">
        <v>175</v>
      </c>
      <c r="BE653" s="204">
        <f>IF(N653="základní",J653,0)</f>
        <v>0</v>
      </c>
      <c r="BF653" s="204">
        <f>IF(N653="snížená",J653,0)</f>
        <v>0</v>
      </c>
      <c r="BG653" s="204">
        <f>IF(N653="zákl. přenesená",J653,0)</f>
        <v>0</v>
      </c>
      <c r="BH653" s="204">
        <f>IF(N653="sníž. přenesená",J653,0)</f>
        <v>0</v>
      </c>
      <c r="BI653" s="204">
        <f>IF(N653="nulová",J653,0)</f>
        <v>0</v>
      </c>
      <c r="BJ653" s="18" t="s">
        <v>83</v>
      </c>
      <c r="BK653" s="204">
        <f>ROUND(I653*H653,2)</f>
        <v>0</v>
      </c>
      <c r="BL653" s="18" t="s">
        <v>559</v>
      </c>
      <c r="BM653" s="203" t="s">
        <v>3885</v>
      </c>
    </row>
    <row r="654" spans="1:65" s="2" customFormat="1" ht="11.25">
      <c r="A654" s="35"/>
      <c r="B654" s="36"/>
      <c r="C654" s="37"/>
      <c r="D654" s="227" t="s">
        <v>193</v>
      </c>
      <c r="E654" s="37"/>
      <c r="F654" s="228" t="s">
        <v>3886</v>
      </c>
      <c r="G654" s="37"/>
      <c r="H654" s="37"/>
      <c r="I654" s="229"/>
      <c r="J654" s="37"/>
      <c r="K654" s="37"/>
      <c r="L654" s="40"/>
      <c r="M654" s="230"/>
      <c r="N654" s="231"/>
      <c r="O654" s="72"/>
      <c r="P654" s="72"/>
      <c r="Q654" s="72"/>
      <c r="R654" s="72"/>
      <c r="S654" s="72"/>
      <c r="T654" s="73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T654" s="18" t="s">
        <v>193</v>
      </c>
      <c r="AU654" s="18" t="s">
        <v>176</v>
      </c>
    </row>
    <row r="655" spans="1:65" s="14" customFormat="1" ht="11.25">
      <c r="B655" s="216"/>
      <c r="C655" s="217"/>
      <c r="D655" s="207" t="s">
        <v>184</v>
      </c>
      <c r="E655" s="218" t="s">
        <v>1</v>
      </c>
      <c r="F655" s="219" t="s">
        <v>1079</v>
      </c>
      <c r="G655" s="217"/>
      <c r="H655" s="220">
        <v>120</v>
      </c>
      <c r="I655" s="221"/>
      <c r="J655" s="217"/>
      <c r="K655" s="217"/>
      <c r="L655" s="222"/>
      <c r="M655" s="223"/>
      <c r="N655" s="224"/>
      <c r="O655" s="224"/>
      <c r="P655" s="224"/>
      <c r="Q655" s="224"/>
      <c r="R655" s="224"/>
      <c r="S655" s="224"/>
      <c r="T655" s="225"/>
      <c r="AT655" s="226" t="s">
        <v>184</v>
      </c>
      <c r="AU655" s="226" t="s">
        <v>176</v>
      </c>
      <c r="AV655" s="14" t="s">
        <v>85</v>
      </c>
      <c r="AW655" s="14" t="s">
        <v>34</v>
      </c>
      <c r="AX655" s="14" t="s">
        <v>83</v>
      </c>
      <c r="AY655" s="226" t="s">
        <v>175</v>
      </c>
    </row>
    <row r="656" spans="1:65" s="2" customFormat="1" ht="24.2" customHeight="1">
      <c r="A656" s="35"/>
      <c r="B656" s="36"/>
      <c r="C656" s="192" t="s">
        <v>1782</v>
      </c>
      <c r="D656" s="192" t="s">
        <v>178</v>
      </c>
      <c r="E656" s="193" t="s">
        <v>3887</v>
      </c>
      <c r="F656" s="194" t="s">
        <v>3888</v>
      </c>
      <c r="G656" s="195" t="s">
        <v>251</v>
      </c>
      <c r="H656" s="196">
        <v>120</v>
      </c>
      <c r="I656" s="197"/>
      <c r="J656" s="198">
        <f>ROUND(I656*H656,2)</f>
        <v>0</v>
      </c>
      <c r="K656" s="194" t="s">
        <v>224</v>
      </c>
      <c r="L656" s="40"/>
      <c r="M656" s="199" t="s">
        <v>1</v>
      </c>
      <c r="N656" s="200" t="s">
        <v>41</v>
      </c>
      <c r="O656" s="72"/>
      <c r="P656" s="201">
        <f>O656*H656</f>
        <v>0</v>
      </c>
      <c r="Q656" s="201">
        <v>1.4999999999999999E-4</v>
      </c>
      <c r="R656" s="201">
        <f>Q656*H656</f>
        <v>1.7999999999999999E-2</v>
      </c>
      <c r="S656" s="201">
        <v>0</v>
      </c>
      <c r="T656" s="202">
        <f>S656*H656</f>
        <v>0</v>
      </c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R656" s="203" t="s">
        <v>559</v>
      </c>
      <c r="AT656" s="203" t="s">
        <v>178</v>
      </c>
      <c r="AU656" s="203" t="s">
        <v>176</v>
      </c>
      <c r="AY656" s="18" t="s">
        <v>175</v>
      </c>
      <c r="BE656" s="204">
        <f>IF(N656="základní",J656,0)</f>
        <v>0</v>
      </c>
      <c r="BF656" s="204">
        <f>IF(N656="snížená",J656,0)</f>
        <v>0</v>
      </c>
      <c r="BG656" s="204">
        <f>IF(N656="zákl. přenesená",J656,0)</f>
        <v>0</v>
      </c>
      <c r="BH656" s="204">
        <f>IF(N656="sníž. přenesená",J656,0)</f>
        <v>0</v>
      </c>
      <c r="BI656" s="204">
        <f>IF(N656="nulová",J656,0)</f>
        <v>0</v>
      </c>
      <c r="BJ656" s="18" t="s">
        <v>83</v>
      </c>
      <c r="BK656" s="204">
        <f>ROUND(I656*H656,2)</f>
        <v>0</v>
      </c>
      <c r="BL656" s="18" t="s">
        <v>559</v>
      </c>
      <c r="BM656" s="203" t="s">
        <v>3889</v>
      </c>
    </row>
    <row r="657" spans="1:65" s="2" customFormat="1" ht="11.25">
      <c r="A657" s="35"/>
      <c r="B657" s="36"/>
      <c r="C657" s="37"/>
      <c r="D657" s="227" t="s">
        <v>193</v>
      </c>
      <c r="E657" s="37"/>
      <c r="F657" s="228" t="s">
        <v>3890</v>
      </c>
      <c r="G657" s="37"/>
      <c r="H657" s="37"/>
      <c r="I657" s="229"/>
      <c r="J657" s="37"/>
      <c r="K657" s="37"/>
      <c r="L657" s="40"/>
      <c r="M657" s="230"/>
      <c r="N657" s="231"/>
      <c r="O657" s="72"/>
      <c r="P657" s="72"/>
      <c r="Q657" s="72"/>
      <c r="R657" s="72"/>
      <c r="S657" s="72"/>
      <c r="T657" s="73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T657" s="18" t="s">
        <v>193</v>
      </c>
      <c r="AU657" s="18" t="s">
        <v>176</v>
      </c>
    </row>
    <row r="658" spans="1:65" s="2" customFormat="1" ht="24.2" customHeight="1">
      <c r="A658" s="35"/>
      <c r="B658" s="36"/>
      <c r="C658" s="192" t="s">
        <v>1786</v>
      </c>
      <c r="D658" s="192" t="s">
        <v>178</v>
      </c>
      <c r="E658" s="193" t="s">
        <v>3891</v>
      </c>
      <c r="F658" s="194" t="s">
        <v>3892</v>
      </c>
      <c r="G658" s="195" t="s">
        <v>233</v>
      </c>
      <c r="H658" s="196">
        <v>0.59899999999999998</v>
      </c>
      <c r="I658" s="197"/>
      <c r="J658" s="198">
        <f>ROUND(I658*H658,2)</f>
        <v>0</v>
      </c>
      <c r="K658" s="194" t="s">
        <v>224</v>
      </c>
      <c r="L658" s="40"/>
      <c r="M658" s="199" t="s">
        <v>1</v>
      </c>
      <c r="N658" s="200" t="s">
        <v>41</v>
      </c>
      <c r="O658" s="72"/>
      <c r="P658" s="201">
        <f>O658*H658</f>
        <v>0</v>
      </c>
      <c r="Q658" s="201">
        <v>0</v>
      </c>
      <c r="R658" s="201">
        <f>Q658*H658</f>
        <v>0</v>
      </c>
      <c r="S658" s="201">
        <v>0</v>
      </c>
      <c r="T658" s="202">
        <f>S658*H658</f>
        <v>0</v>
      </c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R658" s="203" t="s">
        <v>559</v>
      </c>
      <c r="AT658" s="203" t="s">
        <v>178</v>
      </c>
      <c r="AU658" s="203" t="s">
        <v>176</v>
      </c>
      <c r="AY658" s="18" t="s">
        <v>175</v>
      </c>
      <c r="BE658" s="204">
        <f>IF(N658="základní",J658,0)</f>
        <v>0</v>
      </c>
      <c r="BF658" s="204">
        <f>IF(N658="snížená",J658,0)</f>
        <v>0</v>
      </c>
      <c r="BG658" s="204">
        <f>IF(N658="zákl. přenesená",J658,0)</f>
        <v>0</v>
      </c>
      <c r="BH658" s="204">
        <f>IF(N658="sníž. přenesená",J658,0)</f>
        <v>0</v>
      </c>
      <c r="BI658" s="204">
        <f>IF(N658="nulová",J658,0)</f>
        <v>0</v>
      </c>
      <c r="BJ658" s="18" t="s">
        <v>83</v>
      </c>
      <c r="BK658" s="204">
        <f>ROUND(I658*H658,2)</f>
        <v>0</v>
      </c>
      <c r="BL658" s="18" t="s">
        <v>559</v>
      </c>
      <c r="BM658" s="203" t="s">
        <v>3893</v>
      </c>
    </row>
    <row r="659" spans="1:65" s="2" customFormat="1" ht="11.25">
      <c r="A659" s="35"/>
      <c r="B659" s="36"/>
      <c r="C659" s="37"/>
      <c r="D659" s="227" t="s">
        <v>193</v>
      </c>
      <c r="E659" s="37"/>
      <c r="F659" s="228" t="s">
        <v>3894</v>
      </c>
      <c r="G659" s="37"/>
      <c r="H659" s="37"/>
      <c r="I659" s="229"/>
      <c r="J659" s="37"/>
      <c r="K659" s="37"/>
      <c r="L659" s="40"/>
      <c r="M659" s="230"/>
      <c r="N659" s="231"/>
      <c r="O659" s="72"/>
      <c r="P659" s="72"/>
      <c r="Q659" s="72"/>
      <c r="R659" s="72"/>
      <c r="S659" s="72"/>
      <c r="T659" s="73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T659" s="18" t="s">
        <v>193</v>
      </c>
      <c r="AU659" s="18" t="s">
        <v>176</v>
      </c>
    </row>
    <row r="660" spans="1:65" s="14" customFormat="1" ht="11.25">
      <c r="B660" s="216"/>
      <c r="C660" s="217"/>
      <c r="D660" s="207" t="s">
        <v>184</v>
      </c>
      <c r="E660" s="218" t="s">
        <v>1</v>
      </c>
      <c r="F660" s="219" t="s">
        <v>3895</v>
      </c>
      <c r="G660" s="217"/>
      <c r="H660" s="220">
        <v>0.20519999999999999</v>
      </c>
      <c r="I660" s="221"/>
      <c r="J660" s="217"/>
      <c r="K660" s="217"/>
      <c r="L660" s="222"/>
      <c r="M660" s="223"/>
      <c r="N660" s="224"/>
      <c r="O660" s="224"/>
      <c r="P660" s="224"/>
      <c r="Q660" s="224"/>
      <c r="R660" s="224"/>
      <c r="S660" s="224"/>
      <c r="T660" s="225"/>
      <c r="AT660" s="226" t="s">
        <v>184</v>
      </c>
      <c r="AU660" s="226" t="s">
        <v>176</v>
      </c>
      <c r="AV660" s="14" t="s">
        <v>85</v>
      </c>
      <c r="AW660" s="14" t="s">
        <v>34</v>
      </c>
      <c r="AX660" s="14" t="s">
        <v>76</v>
      </c>
      <c r="AY660" s="226" t="s">
        <v>175</v>
      </c>
    </row>
    <row r="661" spans="1:65" s="14" customFormat="1" ht="11.25">
      <c r="B661" s="216"/>
      <c r="C661" s="217"/>
      <c r="D661" s="207" t="s">
        <v>184</v>
      </c>
      <c r="E661" s="218" t="s">
        <v>1</v>
      </c>
      <c r="F661" s="219" t="s">
        <v>3896</v>
      </c>
      <c r="G661" s="217"/>
      <c r="H661" s="220">
        <v>0.10488</v>
      </c>
      <c r="I661" s="221"/>
      <c r="J661" s="217"/>
      <c r="K661" s="217"/>
      <c r="L661" s="222"/>
      <c r="M661" s="223"/>
      <c r="N661" s="224"/>
      <c r="O661" s="224"/>
      <c r="P661" s="224"/>
      <c r="Q661" s="224"/>
      <c r="R661" s="224"/>
      <c r="S661" s="224"/>
      <c r="T661" s="225"/>
      <c r="AT661" s="226" t="s">
        <v>184</v>
      </c>
      <c r="AU661" s="226" t="s">
        <v>176</v>
      </c>
      <c r="AV661" s="14" t="s">
        <v>85</v>
      </c>
      <c r="AW661" s="14" t="s">
        <v>34</v>
      </c>
      <c r="AX661" s="14" t="s">
        <v>76</v>
      </c>
      <c r="AY661" s="226" t="s">
        <v>175</v>
      </c>
    </row>
    <row r="662" spans="1:65" s="14" customFormat="1" ht="11.25">
      <c r="B662" s="216"/>
      <c r="C662" s="217"/>
      <c r="D662" s="207" t="s">
        <v>184</v>
      </c>
      <c r="E662" s="218" t="s">
        <v>1</v>
      </c>
      <c r="F662" s="219" t="s">
        <v>3897</v>
      </c>
      <c r="G662" s="217"/>
      <c r="H662" s="220">
        <v>0.2888</v>
      </c>
      <c r="I662" s="221"/>
      <c r="J662" s="217"/>
      <c r="K662" s="217"/>
      <c r="L662" s="222"/>
      <c r="M662" s="223"/>
      <c r="N662" s="224"/>
      <c r="O662" s="224"/>
      <c r="P662" s="224"/>
      <c r="Q662" s="224"/>
      <c r="R662" s="224"/>
      <c r="S662" s="224"/>
      <c r="T662" s="225"/>
      <c r="AT662" s="226" t="s">
        <v>184</v>
      </c>
      <c r="AU662" s="226" t="s">
        <v>176</v>
      </c>
      <c r="AV662" s="14" t="s">
        <v>85</v>
      </c>
      <c r="AW662" s="14" t="s">
        <v>34</v>
      </c>
      <c r="AX662" s="14" t="s">
        <v>76</v>
      </c>
      <c r="AY662" s="226" t="s">
        <v>175</v>
      </c>
    </row>
    <row r="663" spans="1:65" s="2" customFormat="1" ht="24.2" customHeight="1">
      <c r="A663" s="35"/>
      <c r="B663" s="36"/>
      <c r="C663" s="192" t="s">
        <v>1790</v>
      </c>
      <c r="D663" s="192" t="s">
        <v>178</v>
      </c>
      <c r="E663" s="193" t="s">
        <v>3898</v>
      </c>
      <c r="F663" s="194" t="s">
        <v>3899</v>
      </c>
      <c r="G663" s="195" t="s">
        <v>233</v>
      </c>
      <c r="H663" s="196">
        <v>0.22</v>
      </c>
      <c r="I663" s="197"/>
      <c r="J663" s="198">
        <f>ROUND(I663*H663,2)</f>
        <v>0</v>
      </c>
      <c r="K663" s="194" t="s">
        <v>224</v>
      </c>
      <c r="L663" s="40"/>
      <c r="M663" s="199" t="s">
        <v>1</v>
      </c>
      <c r="N663" s="200" t="s">
        <v>41</v>
      </c>
      <c r="O663" s="72"/>
      <c r="P663" s="201">
        <f>O663*H663</f>
        <v>0</v>
      </c>
      <c r="Q663" s="201">
        <v>0</v>
      </c>
      <c r="R663" s="201">
        <f>Q663*H663</f>
        <v>0</v>
      </c>
      <c r="S663" s="201">
        <v>0</v>
      </c>
      <c r="T663" s="202">
        <f>S663*H663</f>
        <v>0</v>
      </c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R663" s="203" t="s">
        <v>559</v>
      </c>
      <c r="AT663" s="203" t="s">
        <v>178</v>
      </c>
      <c r="AU663" s="203" t="s">
        <v>176</v>
      </c>
      <c r="AY663" s="18" t="s">
        <v>175</v>
      </c>
      <c r="BE663" s="204">
        <f>IF(N663="základní",J663,0)</f>
        <v>0</v>
      </c>
      <c r="BF663" s="204">
        <f>IF(N663="snížená",J663,0)</f>
        <v>0</v>
      </c>
      <c r="BG663" s="204">
        <f>IF(N663="zákl. přenesená",J663,0)</f>
        <v>0</v>
      </c>
      <c r="BH663" s="204">
        <f>IF(N663="sníž. přenesená",J663,0)</f>
        <v>0</v>
      </c>
      <c r="BI663" s="204">
        <f>IF(N663="nulová",J663,0)</f>
        <v>0</v>
      </c>
      <c r="BJ663" s="18" t="s">
        <v>83</v>
      </c>
      <c r="BK663" s="204">
        <f>ROUND(I663*H663,2)</f>
        <v>0</v>
      </c>
      <c r="BL663" s="18" t="s">
        <v>559</v>
      </c>
      <c r="BM663" s="203" t="s">
        <v>3900</v>
      </c>
    </row>
    <row r="664" spans="1:65" s="2" customFormat="1" ht="11.25">
      <c r="A664" s="35"/>
      <c r="B664" s="36"/>
      <c r="C664" s="37"/>
      <c r="D664" s="227" t="s">
        <v>193</v>
      </c>
      <c r="E664" s="37"/>
      <c r="F664" s="228" t="s">
        <v>3901</v>
      </c>
      <c r="G664" s="37"/>
      <c r="H664" s="37"/>
      <c r="I664" s="229"/>
      <c r="J664" s="37"/>
      <c r="K664" s="37"/>
      <c r="L664" s="40"/>
      <c r="M664" s="230"/>
      <c r="N664" s="231"/>
      <c r="O664" s="72"/>
      <c r="P664" s="72"/>
      <c r="Q664" s="72"/>
      <c r="R664" s="72"/>
      <c r="S664" s="72"/>
      <c r="T664" s="73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T664" s="18" t="s">
        <v>193</v>
      </c>
      <c r="AU664" s="18" t="s">
        <v>176</v>
      </c>
    </row>
    <row r="665" spans="1:65" s="14" customFormat="1" ht="11.25">
      <c r="B665" s="216"/>
      <c r="C665" s="217"/>
      <c r="D665" s="207" t="s">
        <v>184</v>
      </c>
      <c r="E665" s="218" t="s">
        <v>1</v>
      </c>
      <c r="F665" s="219" t="s">
        <v>3902</v>
      </c>
      <c r="G665" s="217"/>
      <c r="H665" s="220">
        <v>0.22</v>
      </c>
      <c r="I665" s="221"/>
      <c r="J665" s="217"/>
      <c r="K665" s="217"/>
      <c r="L665" s="222"/>
      <c r="M665" s="223"/>
      <c r="N665" s="224"/>
      <c r="O665" s="224"/>
      <c r="P665" s="224"/>
      <c r="Q665" s="224"/>
      <c r="R665" s="224"/>
      <c r="S665" s="224"/>
      <c r="T665" s="225"/>
      <c r="AT665" s="226" t="s">
        <v>184</v>
      </c>
      <c r="AU665" s="226" t="s">
        <v>176</v>
      </c>
      <c r="AV665" s="14" t="s">
        <v>85</v>
      </c>
      <c r="AW665" s="14" t="s">
        <v>34</v>
      </c>
      <c r="AX665" s="14" t="s">
        <v>83</v>
      </c>
      <c r="AY665" s="226" t="s">
        <v>175</v>
      </c>
    </row>
    <row r="666" spans="1:65" s="2" customFormat="1" ht="24.2" customHeight="1">
      <c r="A666" s="35"/>
      <c r="B666" s="36"/>
      <c r="C666" s="192" t="s">
        <v>1794</v>
      </c>
      <c r="D666" s="192" t="s">
        <v>178</v>
      </c>
      <c r="E666" s="193" t="s">
        <v>3903</v>
      </c>
      <c r="F666" s="194" t="s">
        <v>3904</v>
      </c>
      <c r="G666" s="195" t="s">
        <v>233</v>
      </c>
      <c r="H666" s="196">
        <v>0.59899999999999998</v>
      </c>
      <c r="I666" s="197"/>
      <c r="J666" s="198">
        <f>ROUND(I666*H666,2)</f>
        <v>0</v>
      </c>
      <c r="K666" s="194" t="s">
        <v>224</v>
      </c>
      <c r="L666" s="40"/>
      <c r="M666" s="199" t="s">
        <v>1</v>
      </c>
      <c r="N666" s="200" t="s">
        <v>41</v>
      </c>
      <c r="O666" s="72"/>
      <c r="P666" s="201">
        <f>O666*H666</f>
        <v>0</v>
      </c>
      <c r="Q666" s="201">
        <v>0</v>
      </c>
      <c r="R666" s="201">
        <f>Q666*H666</f>
        <v>0</v>
      </c>
      <c r="S666" s="201">
        <v>0</v>
      </c>
      <c r="T666" s="202">
        <f>S666*H666</f>
        <v>0</v>
      </c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R666" s="203" t="s">
        <v>559</v>
      </c>
      <c r="AT666" s="203" t="s">
        <v>178</v>
      </c>
      <c r="AU666" s="203" t="s">
        <v>176</v>
      </c>
      <c r="AY666" s="18" t="s">
        <v>175</v>
      </c>
      <c r="BE666" s="204">
        <f>IF(N666="základní",J666,0)</f>
        <v>0</v>
      </c>
      <c r="BF666" s="204">
        <f>IF(N666="snížená",J666,0)</f>
        <v>0</v>
      </c>
      <c r="BG666" s="204">
        <f>IF(N666="zákl. přenesená",J666,0)</f>
        <v>0</v>
      </c>
      <c r="BH666" s="204">
        <f>IF(N666="sníž. přenesená",J666,0)</f>
        <v>0</v>
      </c>
      <c r="BI666" s="204">
        <f>IF(N666="nulová",J666,0)</f>
        <v>0</v>
      </c>
      <c r="BJ666" s="18" t="s">
        <v>83</v>
      </c>
      <c r="BK666" s="204">
        <f>ROUND(I666*H666,2)</f>
        <v>0</v>
      </c>
      <c r="BL666" s="18" t="s">
        <v>559</v>
      </c>
      <c r="BM666" s="203" t="s">
        <v>3905</v>
      </c>
    </row>
    <row r="667" spans="1:65" s="2" customFormat="1" ht="11.25">
      <c r="A667" s="35"/>
      <c r="B667" s="36"/>
      <c r="C667" s="37"/>
      <c r="D667" s="227" t="s">
        <v>193</v>
      </c>
      <c r="E667" s="37"/>
      <c r="F667" s="228" t="s">
        <v>3906</v>
      </c>
      <c r="G667" s="37"/>
      <c r="H667" s="37"/>
      <c r="I667" s="229"/>
      <c r="J667" s="37"/>
      <c r="K667" s="37"/>
      <c r="L667" s="40"/>
      <c r="M667" s="230"/>
      <c r="N667" s="231"/>
      <c r="O667" s="72"/>
      <c r="P667" s="72"/>
      <c r="Q667" s="72"/>
      <c r="R667" s="72"/>
      <c r="S667" s="72"/>
      <c r="T667" s="73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T667" s="18" t="s">
        <v>193</v>
      </c>
      <c r="AU667" s="18" t="s">
        <v>176</v>
      </c>
    </row>
    <row r="668" spans="1:65" s="2" customFormat="1" ht="49.15" customHeight="1">
      <c r="A668" s="35"/>
      <c r="B668" s="36"/>
      <c r="C668" s="192" t="s">
        <v>1798</v>
      </c>
      <c r="D668" s="192" t="s">
        <v>178</v>
      </c>
      <c r="E668" s="193" t="s">
        <v>3907</v>
      </c>
      <c r="F668" s="194" t="s">
        <v>3908</v>
      </c>
      <c r="G668" s="195" t="s">
        <v>233</v>
      </c>
      <c r="H668" s="196">
        <v>0.59899999999999998</v>
      </c>
      <c r="I668" s="197"/>
      <c r="J668" s="198">
        <f>ROUND(I668*H668,2)</f>
        <v>0</v>
      </c>
      <c r="K668" s="194" t="s">
        <v>224</v>
      </c>
      <c r="L668" s="40"/>
      <c r="M668" s="199" t="s">
        <v>1</v>
      </c>
      <c r="N668" s="200" t="s">
        <v>41</v>
      </c>
      <c r="O668" s="72"/>
      <c r="P668" s="201">
        <f>O668*H668</f>
        <v>0</v>
      </c>
      <c r="Q668" s="201">
        <v>0</v>
      </c>
      <c r="R668" s="201">
        <f>Q668*H668</f>
        <v>0</v>
      </c>
      <c r="S668" s="201">
        <v>0</v>
      </c>
      <c r="T668" s="202">
        <f>S668*H668</f>
        <v>0</v>
      </c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R668" s="203" t="s">
        <v>559</v>
      </c>
      <c r="AT668" s="203" t="s">
        <v>178</v>
      </c>
      <c r="AU668" s="203" t="s">
        <v>176</v>
      </c>
      <c r="AY668" s="18" t="s">
        <v>175</v>
      </c>
      <c r="BE668" s="204">
        <f>IF(N668="základní",J668,0)</f>
        <v>0</v>
      </c>
      <c r="BF668" s="204">
        <f>IF(N668="snížená",J668,0)</f>
        <v>0</v>
      </c>
      <c r="BG668" s="204">
        <f>IF(N668="zákl. přenesená",J668,0)</f>
        <v>0</v>
      </c>
      <c r="BH668" s="204">
        <f>IF(N668="sníž. přenesená",J668,0)</f>
        <v>0</v>
      </c>
      <c r="BI668" s="204">
        <f>IF(N668="nulová",J668,0)</f>
        <v>0</v>
      </c>
      <c r="BJ668" s="18" t="s">
        <v>83</v>
      </c>
      <c r="BK668" s="204">
        <f>ROUND(I668*H668,2)</f>
        <v>0</v>
      </c>
      <c r="BL668" s="18" t="s">
        <v>559</v>
      </c>
      <c r="BM668" s="203" t="s">
        <v>3909</v>
      </c>
    </row>
    <row r="669" spans="1:65" s="2" customFormat="1" ht="11.25">
      <c r="A669" s="35"/>
      <c r="B669" s="36"/>
      <c r="C669" s="37"/>
      <c r="D669" s="227" t="s">
        <v>193</v>
      </c>
      <c r="E669" s="37"/>
      <c r="F669" s="228" t="s">
        <v>3910</v>
      </c>
      <c r="G669" s="37"/>
      <c r="H669" s="37"/>
      <c r="I669" s="229"/>
      <c r="J669" s="37"/>
      <c r="K669" s="37"/>
      <c r="L669" s="40"/>
      <c r="M669" s="230"/>
      <c r="N669" s="231"/>
      <c r="O669" s="72"/>
      <c r="P669" s="72"/>
      <c r="Q669" s="72"/>
      <c r="R669" s="72"/>
      <c r="S669" s="72"/>
      <c r="T669" s="73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T669" s="18" t="s">
        <v>193</v>
      </c>
      <c r="AU669" s="18" t="s">
        <v>176</v>
      </c>
    </row>
    <row r="670" spans="1:65" s="14" customFormat="1" ht="11.25">
      <c r="B670" s="216"/>
      <c r="C670" s="217"/>
      <c r="D670" s="207" t="s">
        <v>184</v>
      </c>
      <c r="E670" s="218" t="s">
        <v>1</v>
      </c>
      <c r="F670" s="219" t="s">
        <v>3911</v>
      </c>
      <c r="G670" s="217"/>
      <c r="H670" s="220">
        <v>0.59899999999999998</v>
      </c>
      <c r="I670" s="221"/>
      <c r="J670" s="217"/>
      <c r="K670" s="217"/>
      <c r="L670" s="222"/>
      <c r="M670" s="223"/>
      <c r="N670" s="224"/>
      <c r="O670" s="224"/>
      <c r="P670" s="224"/>
      <c r="Q670" s="224"/>
      <c r="R670" s="224"/>
      <c r="S670" s="224"/>
      <c r="T670" s="225"/>
      <c r="AT670" s="226" t="s">
        <v>184</v>
      </c>
      <c r="AU670" s="226" t="s">
        <v>176</v>
      </c>
      <c r="AV670" s="14" t="s">
        <v>85</v>
      </c>
      <c r="AW670" s="14" t="s">
        <v>34</v>
      </c>
      <c r="AX670" s="14" t="s">
        <v>83</v>
      </c>
      <c r="AY670" s="226" t="s">
        <v>175</v>
      </c>
    </row>
    <row r="671" spans="1:65" s="2" customFormat="1" ht="33" customHeight="1">
      <c r="A671" s="35"/>
      <c r="B671" s="36"/>
      <c r="C671" s="192" t="s">
        <v>1802</v>
      </c>
      <c r="D671" s="192" t="s">
        <v>178</v>
      </c>
      <c r="E671" s="193" t="s">
        <v>3912</v>
      </c>
      <c r="F671" s="194" t="s">
        <v>3913</v>
      </c>
      <c r="G671" s="195" t="s">
        <v>181</v>
      </c>
      <c r="H671" s="196">
        <v>64</v>
      </c>
      <c r="I671" s="197"/>
      <c r="J671" s="198">
        <f>ROUND(I671*H671,2)</f>
        <v>0</v>
      </c>
      <c r="K671" s="194" t="s">
        <v>224</v>
      </c>
      <c r="L671" s="40"/>
      <c r="M671" s="199" t="s">
        <v>1</v>
      </c>
      <c r="N671" s="200" t="s">
        <v>41</v>
      </c>
      <c r="O671" s="72"/>
      <c r="P671" s="201">
        <f>O671*H671</f>
        <v>0</v>
      </c>
      <c r="Q671" s="201">
        <v>0</v>
      </c>
      <c r="R671" s="201">
        <f>Q671*H671</f>
        <v>0</v>
      </c>
      <c r="S671" s="201">
        <v>2.4000000000000001E-4</v>
      </c>
      <c r="T671" s="202">
        <f>S671*H671</f>
        <v>1.536E-2</v>
      </c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R671" s="203" t="s">
        <v>309</v>
      </c>
      <c r="AT671" s="203" t="s">
        <v>178</v>
      </c>
      <c r="AU671" s="203" t="s">
        <v>176</v>
      </c>
      <c r="AY671" s="18" t="s">
        <v>175</v>
      </c>
      <c r="BE671" s="204">
        <f>IF(N671="základní",J671,0)</f>
        <v>0</v>
      </c>
      <c r="BF671" s="204">
        <f>IF(N671="snížená",J671,0)</f>
        <v>0</v>
      </c>
      <c r="BG671" s="204">
        <f>IF(N671="zákl. přenesená",J671,0)</f>
        <v>0</v>
      </c>
      <c r="BH671" s="204">
        <f>IF(N671="sníž. přenesená",J671,0)</f>
        <v>0</v>
      </c>
      <c r="BI671" s="204">
        <f>IF(N671="nulová",J671,0)</f>
        <v>0</v>
      </c>
      <c r="BJ671" s="18" t="s">
        <v>83</v>
      </c>
      <c r="BK671" s="204">
        <f>ROUND(I671*H671,2)</f>
        <v>0</v>
      </c>
      <c r="BL671" s="18" t="s">
        <v>309</v>
      </c>
      <c r="BM671" s="203" t="s">
        <v>3914</v>
      </c>
    </row>
    <row r="672" spans="1:65" s="2" customFormat="1" ht="11.25">
      <c r="A672" s="35"/>
      <c r="B672" s="36"/>
      <c r="C672" s="37"/>
      <c r="D672" s="227" t="s">
        <v>193</v>
      </c>
      <c r="E672" s="37"/>
      <c r="F672" s="228" t="s">
        <v>3915</v>
      </c>
      <c r="G672" s="37"/>
      <c r="H672" s="37"/>
      <c r="I672" s="229"/>
      <c r="J672" s="37"/>
      <c r="K672" s="37"/>
      <c r="L672" s="40"/>
      <c r="M672" s="230"/>
      <c r="N672" s="231"/>
      <c r="O672" s="72"/>
      <c r="P672" s="72"/>
      <c r="Q672" s="72"/>
      <c r="R672" s="72"/>
      <c r="S672" s="72"/>
      <c r="T672" s="73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T672" s="18" t="s">
        <v>193</v>
      </c>
      <c r="AU672" s="18" t="s">
        <v>176</v>
      </c>
    </row>
    <row r="673" spans="1:65" s="14" customFormat="1" ht="11.25">
      <c r="B673" s="216"/>
      <c r="C673" s="217"/>
      <c r="D673" s="207" t="s">
        <v>184</v>
      </c>
      <c r="E673" s="218" t="s">
        <v>1</v>
      </c>
      <c r="F673" s="219" t="s">
        <v>559</v>
      </c>
      <c r="G673" s="217"/>
      <c r="H673" s="220">
        <v>64</v>
      </c>
      <c r="I673" s="221"/>
      <c r="J673" s="217"/>
      <c r="K673" s="217"/>
      <c r="L673" s="222"/>
      <c r="M673" s="223"/>
      <c r="N673" s="224"/>
      <c r="O673" s="224"/>
      <c r="P673" s="224"/>
      <c r="Q673" s="224"/>
      <c r="R673" s="224"/>
      <c r="S673" s="224"/>
      <c r="T673" s="225"/>
      <c r="AT673" s="226" t="s">
        <v>184</v>
      </c>
      <c r="AU673" s="226" t="s">
        <v>176</v>
      </c>
      <c r="AV673" s="14" t="s">
        <v>85</v>
      </c>
      <c r="AW673" s="14" t="s">
        <v>34</v>
      </c>
      <c r="AX673" s="14" t="s">
        <v>83</v>
      </c>
      <c r="AY673" s="226" t="s">
        <v>175</v>
      </c>
    </row>
    <row r="674" spans="1:65" s="2" customFormat="1" ht="33" customHeight="1">
      <c r="A674" s="35"/>
      <c r="B674" s="36"/>
      <c r="C674" s="192" t="s">
        <v>1806</v>
      </c>
      <c r="D674" s="192" t="s">
        <v>178</v>
      </c>
      <c r="E674" s="193" t="s">
        <v>3916</v>
      </c>
      <c r="F674" s="194" t="s">
        <v>3917</v>
      </c>
      <c r="G674" s="195" t="s">
        <v>181</v>
      </c>
      <c r="H674" s="196">
        <v>2</v>
      </c>
      <c r="I674" s="197"/>
      <c r="J674" s="198">
        <f>ROUND(I674*H674,2)</f>
        <v>0</v>
      </c>
      <c r="K674" s="194" t="s">
        <v>224</v>
      </c>
      <c r="L674" s="40"/>
      <c r="M674" s="199" t="s">
        <v>1</v>
      </c>
      <c r="N674" s="200" t="s">
        <v>41</v>
      </c>
      <c r="O674" s="72"/>
      <c r="P674" s="201">
        <f>O674*H674</f>
        <v>0</v>
      </c>
      <c r="Q674" s="201">
        <v>0</v>
      </c>
      <c r="R674" s="201">
        <f>Q674*H674</f>
        <v>0</v>
      </c>
      <c r="S674" s="201">
        <v>0</v>
      </c>
      <c r="T674" s="202">
        <f>S674*H674</f>
        <v>0</v>
      </c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R674" s="203" t="s">
        <v>309</v>
      </c>
      <c r="AT674" s="203" t="s">
        <v>178</v>
      </c>
      <c r="AU674" s="203" t="s">
        <v>176</v>
      </c>
      <c r="AY674" s="18" t="s">
        <v>175</v>
      </c>
      <c r="BE674" s="204">
        <f>IF(N674="základní",J674,0)</f>
        <v>0</v>
      </c>
      <c r="BF674" s="204">
        <f>IF(N674="snížená",J674,0)</f>
        <v>0</v>
      </c>
      <c r="BG674" s="204">
        <f>IF(N674="zákl. přenesená",J674,0)</f>
        <v>0</v>
      </c>
      <c r="BH674" s="204">
        <f>IF(N674="sníž. přenesená",J674,0)</f>
        <v>0</v>
      </c>
      <c r="BI674" s="204">
        <f>IF(N674="nulová",J674,0)</f>
        <v>0</v>
      </c>
      <c r="BJ674" s="18" t="s">
        <v>83</v>
      </c>
      <c r="BK674" s="204">
        <f>ROUND(I674*H674,2)</f>
        <v>0</v>
      </c>
      <c r="BL674" s="18" t="s">
        <v>309</v>
      </c>
      <c r="BM674" s="203" t="s">
        <v>3918</v>
      </c>
    </row>
    <row r="675" spans="1:65" s="2" customFormat="1" ht="11.25">
      <c r="A675" s="35"/>
      <c r="B675" s="36"/>
      <c r="C675" s="37"/>
      <c r="D675" s="227" t="s">
        <v>193</v>
      </c>
      <c r="E675" s="37"/>
      <c r="F675" s="228" t="s">
        <v>3919</v>
      </c>
      <c r="G675" s="37"/>
      <c r="H675" s="37"/>
      <c r="I675" s="229"/>
      <c r="J675" s="37"/>
      <c r="K675" s="37"/>
      <c r="L675" s="40"/>
      <c r="M675" s="230"/>
      <c r="N675" s="231"/>
      <c r="O675" s="72"/>
      <c r="P675" s="72"/>
      <c r="Q675" s="72"/>
      <c r="R675" s="72"/>
      <c r="S675" s="72"/>
      <c r="T675" s="73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T675" s="18" t="s">
        <v>193</v>
      </c>
      <c r="AU675" s="18" t="s">
        <v>176</v>
      </c>
    </row>
    <row r="676" spans="1:65" s="14" customFormat="1" ht="11.25">
      <c r="B676" s="216"/>
      <c r="C676" s="217"/>
      <c r="D676" s="207" t="s">
        <v>184</v>
      </c>
      <c r="E676" s="218" t="s">
        <v>1</v>
      </c>
      <c r="F676" s="219" t="s">
        <v>85</v>
      </c>
      <c r="G676" s="217"/>
      <c r="H676" s="220">
        <v>2</v>
      </c>
      <c r="I676" s="221"/>
      <c r="J676" s="217"/>
      <c r="K676" s="217"/>
      <c r="L676" s="222"/>
      <c r="M676" s="223"/>
      <c r="N676" s="224"/>
      <c r="O676" s="224"/>
      <c r="P676" s="224"/>
      <c r="Q676" s="224"/>
      <c r="R676" s="224"/>
      <c r="S676" s="224"/>
      <c r="T676" s="225"/>
      <c r="AT676" s="226" t="s">
        <v>184</v>
      </c>
      <c r="AU676" s="226" t="s">
        <v>176</v>
      </c>
      <c r="AV676" s="14" t="s">
        <v>85</v>
      </c>
      <c r="AW676" s="14" t="s">
        <v>34</v>
      </c>
      <c r="AX676" s="14" t="s">
        <v>83</v>
      </c>
      <c r="AY676" s="226" t="s">
        <v>175</v>
      </c>
    </row>
    <row r="677" spans="1:65" s="12" customFormat="1" ht="20.85" customHeight="1">
      <c r="B677" s="176"/>
      <c r="C677" s="177"/>
      <c r="D677" s="178" t="s">
        <v>75</v>
      </c>
      <c r="E677" s="190" t="s">
        <v>3920</v>
      </c>
      <c r="F677" s="190" t="s">
        <v>3921</v>
      </c>
      <c r="G677" s="177"/>
      <c r="H677" s="177"/>
      <c r="I677" s="180"/>
      <c r="J677" s="191">
        <f>BK677</f>
        <v>0</v>
      </c>
      <c r="K677" s="177"/>
      <c r="L677" s="182"/>
      <c r="M677" s="183"/>
      <c r="N677" s="184"/>
      <c r="O677" s="184"/>
      <c r="P677" s="185">
        <f>SUM(P678:P698)</f>
        <v>0</v>
      </c>
      <c r="Q677" s="184"/>
      <c r="R677" s="185">
        <f>SUM(R678:R698)</f>
        <v>0</v>
      </c>
      <c r="S677" s="184"/>
      <c r="T677" s="186">
        <f>SUM(T678:T698)</f>
        <v>1.6001800000000002</v>
      </c>
      <c r="AR677" s="187" t="s">
        <v>176</v>
      </c>
      <c r="AT677" s="188" t="s">
        <v>75</v>
      </c>
      <c r="AU677" s="188" t="s">
        <v>85</v>
      </c>
      <c r="AY677" s="187" t="s">
        <v>175</v>
      </c>
      <c r="BK677" s="189">
        <f>SUM(BK678:BK698)</f>
        <v>0</v>
      </c>
    </row>
    <row r="678" spans="1:65" s="2" customFormat="1" ht="24.2" customHeight="1">
      <c r="A678" s="35"/>
      <c r="B678" s="36"/>
      <c r="C678" s="192" t="s">
        <v>1810</v>
      </c>
      <c r="D678" s="192" t="s">
        <v>178</v>
      </c>
      <c r="E678" s="193" t="s">
        <v>3922</v>
      </c>
      <c r="F678" s="194" t="s">
        <v>3923</v>
      </c>
      <c r="G678" s="195" t="s">
        <v>181</v>
      </c>
      <c r="H678" s="196">
        <v>2</v>
      </c>
      <c r="I678" s="197"/>
      <c r="J678" s="198">
        <f>ROUND(I678*H678,2)</f>
        <v>0</v>
      </c>
      <c r="K678" s="194" t="s">
        <v>224</v>
      </c>
      <c r="L678" s="40"/>
      <c r="M678" s="199" t="s">
        <v>1</v>
      </c>
      <c r="N678" s="200" t="s">
        <v>41</v>
      </c>
      <c r="O678" s="72"/>
      <c r="P678" s="201">
        <f>O678*H678</f>
        <v>0</v>
      </c>
      <c r="Q678" s="201">
        <v>0</v>
      </c>
      <c r="R678" s="201">
        <f>Q678*H678</f>
        <v>0</v>
      </c>
      <c r="S678" s="201">
        <v>0.03</v>
      </c>
      <c r="T678" s="202">
        <f>S678*H678</f>
        <v>0.06</v>
      </c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R678" s="203" t="s">
        <v>309</v>
      </c>
      <c r="AT678" s="203" t="s">
        <v>178</v>
      </c>
      <c r="AU678" s="203" t="s">
        <v>176</v>
      </c>
      <c r="AY678" s="18" t="s">
        <v>175</v>
      </c>
      <c r="BE678" s="204">
        <f>IF(N678="základní",J678,0)</f>
        <v>0</v>
      </c>
      <c r="BF678" s="204">
        <f>IF(N678="snížená",J678,0)</f>
        <v>0</v>
      </c>
      <c r="BG678" s="204">
        <f>IF(N678="zákl. přenesená",J678,0)</f>
        <v>0</v>
      </c>
      <c r="BH678" s="204">
        <f>IF(N678="sníž. přenesená",J678,0)</f>
        <v>0</v>
      </c>
      <c r="BI678" s="204">
        <f>IF(N678="nulová",J678,0)</f>
        <v>0</v>
      </c>
      <c r="BJ678" s="18" t="s">
        <v>83</v>
      </c>
      <c r="BK678" s="204">
        <f>ROUND(I678*H678,2)</f>
        <v>0</v>
      </c>
      <c r="BL678" s="18" t="s">
        <v>309</v>
      </c>
      <c r="BM678" s="203" t="s">
        <v>3924</v>
      </c>
    </row>
    <row r="679" spans="1:65" s="2" customFormat="1" ht="11.25">
      <c r="A679" s="35"/>
      <c r="B679" s="36"/>
      <c r="C679" s="37"/>
      <c r="D679" s="227" t="s">
        <v>193</v>
      </c>
      <c r="E679" s="37"/>
      <c r="F679" s="228" t="s">
        <v>3925</v>
      </c>
      <c r="G679" s="37"/>
      <c r="H679" s="37"/>
      <c r="I679" s="229"/>
      <c r="J679" s="37"/>
      <c r="K679" s="37"/>
      <c r="L679" s="40"/>
      <c r="M679" s="230"/>
      <c r="N679" s="231"/>
      <c r="O679" s="72"/>
      <c r="P679" s="72"/>
      <c r="Q679" s="72"/>
      <c r="R679" s="72"/>
      <c r="S679" s="72"/>
      <c r="T679" s="73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T679" s="18" t="s">
        <v>193</v>
      </c>
      <c r="AU679" s="18" t="s">
        <v>176</v>
      </c>
    </row>
    <row r="680" spans="1:65" s="2" customFormat="1" ht="24.2" customHeight="1">
      <c r="A680" s="35"/>
      <c r="B680" s="36"/>
      <c r="C680" s="192" t="s">
        <v>1814</v>
      </c>
      <c r="D680" s="192" t="s">
        <v>178</v>
      </c>
      <c r="E680" s="193" t="s">
        <v>3926</v>
      </c>
      <c r="F680" s="194" t="s">
        <v>3927</v>
      </c>
      <c r="G680" s="195" t="s">
        <v>181</v>
      </c>
      <c r="H680" s="196">
        <v>6</v>
      </c>
      <c r="I680" s="197"/>
      <c r="J680" s="198">
        <f>ROUND(I680*H680,2)</f>
        <v>0</v>
      </c>
      <c r="K680" s="194" t="s">
        <v>224</v>
      </c>
      <c r="L680" s="40"/>
      <c r="M680" s="199" t="s">
        <v>1</v>
      </c>
      <c r="N680" s="200" t="s">
        <v>41</v>
      </c>
      <c r="O680" s="72"/>
      <c r="P680" s="201">
        <f>O680*H680</f>
        <v>0</v>
      </c>
      <c r="Q680" s="201">
        <v>0</v>
      </c>
      <c r="R680" s="201">
        <f>Q680*H680</f>
        <v>0</v>
      </c>
      <c r="S680" s="201">
        <v>0.13</v>
      </c>
      <c r="T680" s="202">
        <f>S680*H680</f>
        <v>0.78</v>
      </c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R680" s="203" t="s">
        <v>309</v>
      </c>
      <c r="AT680" s="203" t="s">
        <v>178</v>
      </c>
      <c r="AU680" s="203" t="s">
        <v>176</v>
      </c>
      <c r="AY680" s="18" t="s">
        <v>175</v>
      </c>
      <c r="BE680" s="204">
        <f>IF(N680="základní",J680,0)</f>
        <v>0</v>
      </c>
      <c r="BF680" s="204">
        <f>IF(N680="snížená",J680,0)</f>
        <v>0</v>
      </c>
      <c r="BG680" s="204">
        <f>IF(N680="zákl. přenesená",J680,0)</f>
        <v>0</v>
      </c>
      <c r="BH680" s="204">
        <f>IF(N680="sníž. přenesená",J680,0)</f>
        <v>0</v>
      </c>
      <c r="BI680" s="204">
        <f>IF(N680="nulová",J680,0)</f>
        <v>0</v>
      </c>
      <c r="BJ680" s="18" t="s">
        <v>83</v>
      </c>
      <c r="BK680" s="204">
        <f>ROUND(I680*H680,2)</f>
        <v>0</v>
      </c>
      <c r="BL680" s="18" t="s">
        <v>309</v>
      </c>
      <c r="BM680" s="203" t="s">
        <v>3928</v>
      </c>
    </row>
    <row r="681" spans="1:65" s="2" customFormat="1" ht="11.25">
      <c r="A681" s="35"/>
      <c r="B681" s="36"/>
      <c r="C681" s="37"/>
      <c r="D681" s="227" t="s">
        <v>193</v>
      </c>
      <c r="E681" s="37"/>
      <c r="F681" s="228" t="s">
        <v>3929</v>
      </c>
      <c r="G681" s="37"/>
      <c r="H681" s="37"/>
      <c r="I681" s="229"/>
      <c r="J681" s="37"/>
      <c r="K681" s="37"/>
      <c r="L681" s="40"/>
      <c r="M681" s="230"/>
      <c r="N681" s="231"/>
      <c r="O681" s="72"/>
      <c r="P681" s="72"/>
      <c r="Q681" s="72"/>
      <c r="R681" s="72"/>
      <c r="S681" s="72"/>
      <c r="T681" s="73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T681" s="18" t="s">
        <v>193</v>
      </c>
      <c r="AU681" s="18" t="s">
        <v>176</v>
      </c>
    </row>
    <row r="682" spans="1:65" s="14" customFormat="1" ht="11.25">
      <c r="B682" s="216"/>
      <c r="C682" s="217"/>
      <c r="D682" s="207" t="s">
        <v>184</v>
      </c>
      <c r="E682" s="218" t="s">
        <v>1</v>
      </c>
      <c r="F682" s="219" t="s">
        <v>3930</v>
      </c>
      <c r="G682" s="217"/>
      <c r="H682" s="220">
        <v>6</v>
      </c>
      <c r="I682" s="221"/>
      <c r="J682" s="217"/>
      <c r="K682" s="217"/>
      <c r="L682" s="222"/>
      <c r="M682" s="223"/>
      <c r="N682" s="224"/>
      <c r="O682" s="224"/>
      <c r="P682" s="224"/>
      <c r="Q682" s="224"/>
      <c r="R682" s="224"/>
      <c r="S682" s="224"/>
      <c r="T682" s="225"/>
      <c r="AT682" s="226" t="s">
        <v>184</v>
      </c>
      <c r="AU682" s="226" t="s">
        <v>176</v>
      </c>
      <c r="AV682" s="14" t="s">
        <v>85</v>
      </c>
      <c r="AW682" s="14" t="s">
        <v>34</v>
      </c>
      <c r="AX682" s="14" t="s">
        <v>83</v>
      </c>
      <c r="AY682" s="226" t="s">
        <v>175</v>
      </c>
    </row>
    <row r="683" spans="1:65" s="2" customFormat="1" ht="24.2" customHeight="1">
      <c r="A683" s="35"/>
      <c r="B683" s="36"/>
      <c r="C683" s="192" t="s">
        <v>1818</v>
      </c>
      <c r="D683" s="192" t="s">
        <v>178</v>
      </c>
      <c r="E683" s="193" t="s">
        <v>3931</v>
      </c>
      <c r="F683" s="194" t="s">
        <v>3932</v>
      </c>
      <c r="G683" s="195" t="s">
        <v>181</v>
      </c>
      <c r="H683" s="196">
        <v>4</v>
      </c>
      <c r="I683" s="197"/>
      <c r="J683" s="198">
        <f>ROUND(I683*H683,2)</f>
        <v>0</v>
      </c>
      <c r="K683" s="194" t="s">
        <v>224</v>
      </c>
      <c r="L683" s="40"/>
      <c r="M683" s="199" t="s">
        <v>1</v>
      </c>
      <c r="N683" s="200" t="s">
        <v>41</v>
      </c>
      <c r="O683" s="72"/>
      <c r="P683" s="201">
        <f>O683*H683</f>
        <v>0</v>
      </c>
      <c r="Q683" s="201">
        <v>0</v>
      </c>
      <c r="R683" s="201">
        <f>Q683*H683</f>
        <v>0</v>
      </c>
      <c r="S683" s="201">
        <v>0.1</v>
      </c>
      <c r="T683" s="202">
        <f>S683*H683</f>
        <v>0.4</v>
      </c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R683" s="203" t="s">
        <v>309</v>
      </c>
      <c r="AT683" s="203" t="s">
        <v>178</v>
      </c>
      <c r="AU683" s="203" t="s">
        <v>176</v>
      </c>
      <c r="AY683" s="18" t="s">
        <v>175</v>
      </c>
      <c r="BE683" s="204">
        <f>IF(N683="základní",J683,0)</f>
        <v>0</v>
      </c>
      <c r="BF683" s="204">
        <f>IF(N683="snížená",J683,0)</f>
        <v>0</v>
      </c>
      <c r="BG683" s="204">
        <f>IF(N683="zákl. přenesená",J683,0)</f>
        <v>0</v>
      </c>
      <c r="BH683" s="204">
        <f>IF(N683="sníž. přenesená",J683,0)</f>
        <v>0</v>
      </c>
      <c r="BI683" s="204">
        <f>IF(N683="nulová",J683,0)</f>
        <v>0</v>
      </c>
      <c r="BJ683" s="18" t="s">
        <v>83</v>
      </c>
      <c r="BK683" s="204">
        <f>ROUND(I683*H683,2)</f>
        <v>0</v>
      </c>
      <c r="BL683" s="18" t="s">
        <v>309</v>
      </c>
      <c r="BM683" s="203" t="s">
        <v>3933</v>
      </c>
    </row>
    <row r="684" spans="1:65" s="2" customFormat="1" ht="11.25">
      <c r="A684" s="35"/>
      <c r="B684" s="36"/>
      <c r="C684" s="37"/>
      <c r="D684" s="227" t="s">
        <v>193</v>
      </c>
      <c r="E684" s="37"/>
      <c r="F684" s="228" t="s">
        <v>3934</v>
      </c>
      <c r="G684" s="37"/>
      <c r="H684" s="37"/>
      <c r="I684" s="229"/>
      <c r="J684" s="37"/>
      <c r="K684" s="37"/>
      <c r="L684" s="40"/>
      <c r="M684" s="230"/>
      <c r="N684" s="231"/>
      <c r="O684" s="72"/>
      <c r="P684" s="72"/>
      <c r="Q684" s="72"/>
      <c r="R684" s="72"/>
      <c r="S684" s="72"/>
      <c r="T684" s="73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T684" s="18" t="s">
        <v>193</v>
      </c>
      <c r="AU684" s="18" t="s">
        <v>176</v>
      </c>
    </row>
    <row r="685" spans="1:65" s="2" customFormat="1" ht="24.2" customHeight="1">
      <c r="A685" s="35"/>
      <c r="B685" s="36"/>
      <c r="C685" s="192" t="s">
        <v>1822</v>
      </c>
      <c r="D685" s="192" t="s">
        <v>178</v>
      </c>
      <c r="E685" s="193" t="s">
        <v>3935</v>
      </c>
      <c r="F685" s="194" t="s">
        <v>3936</v>
      </c>
      <c r="G685" s="195" t="s">
        <v>251</v>
      </c>
      <c r="H685" s="196">
        <v>87</v>
      </c>
      <c r="I685" s="197"/>
      <c r="J685" s="198">
        <f>ROUND(I685*H685,2)</f>
        <v>0</v>
      </c>
      <c r="K685" s="194" t="s">
        <v>224</v>
      </c>
      <c r="L685" s="40"/>
      <c r="M685" s="199" t="s">
        <v>1</v>
      </c>
      <c r="N685" s="200" t="s">
        <v>41</v>
      </c>
      <c r="O685" s="72"/>
      <c r="P685" s="201">
        <f>O685*H685</f>
        <v>0</v>
      </c>
      <c r="Q685" s="201">
        <v>0</v>
      </c>
      <c r="R685" s="201">
        <f>Q685*H685</f>
        <v>0</v>
      </c>
      <c r="S685" s="201">
        <v>2.1199999999999999E-3</v>
      </c>
      <c r="T685" s="202">
        <f>S685*H685</f>
        <v>0.18443999999999999</v>
      </c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R685" s="203" t="s">
        <v>309</v>
      </c>
      <c r="AT685" s="203" t="s">
        <v>178</v>
      </c>
      <c r="AU685" s="203" t="s">
        <v>176</v>
      </c>
      <c r="AY685" s="18" t="s">
        <v>175</v>
      </c>
      <c r="BE685" s="204">
        <f>IF(N685="základní",J685,0)</f>
        <v>0</v>
      </c>
      <c r="BF685" s="204">
        <f>IF(N685="snížená",J685,0)</f>
        <v>0</v>
      </c>
      <c r="BG685" s="204">
        <f>IF(N685="zákl. přenesená",J685,0)</f>
        <v>0</v>
      </c>
      <c r="BH685" s="204">
        <f>IF(N685="sníž. přenesená",J685,0)</f>
        <v>0</v>
      </c>
      <c r="BI685" s="204">
        <f>IF(N685="nulová",J685,0)</f>
        <v>0</v>
      </c>
      <c r="BJ685" s="18" t="s">
        <v>83</v>
      </c>
      <c r="BK685" s="204">
        <f>ROUND(I685*H685,2)</f>
        <v>0</v>
      </c>
      <c r="BL685" s="18" t="s">
        <v>309</v>
      </c>
      <c r="BM685" s="203" t="s">
        <v>3937</v>
      </c>
    </row>
    <row r="686" spans="1:65" s="2" customFormat="1" ht="11.25">
      <c r="A686" s="35"/>
      <c r="B686" s="36"/>
      <c r="C686" s="37"/>
      <c r="D686" s="227" t="s">
        <v>193</v>
      </c>
      <c r="E686" s="37"/>
      <c r="F686" s="228" t="s">
        <v>3938</v>
      </c>
      <c r="G686" s="37"/>
      <c r="H686" s="37"/>
      <c r="I686" s="229"/>
      <c r="J686" s="37"/>
      <c r="K686" s="37"/>
      <c r="L686" s="40"/>
      <c r="M686" s="230"/>
      <c r="N686" s="231"/>
      <c r="O686" s="72"/>
      <c r="P686" s="72"/>
      <c r="Q686" s="72"/>
      <c r="R686" s="72"/>
      <c r="S686" s="72"/>
      <c r="T686" s="73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T686" s="18" t="s">
        <v>193</v>
      </c>
      <c r="AU686" s="18" t="s">
        <v>176</v>
      </c>
    </row>
    <row r="687" spans="1:65" s="14" customFormat="1" ht="11.25">
      <c r="B687" s="216"/>
      <c r="C687" s="217"/>
      <c r="D687" s="207" t="s">
        <v>184</v>
      </c>
      <c r="E687" s="218" t="s">
        <v>1</v>
      </c>
      <c r="F687" s="219" t="s">
        <v>880</v>
      </c>
      <c r="G687" s="217"/>
      <c r="H687" s="220">
        <v>87</v>
      </c>
      <c r="I687" s="221"/>
      <c r="J687" s="217"/>
      <c r="K687" s="217"/>
      <c r="L687" s="222"/>
      <c r="M687" s="223"/>
      <c r="N687" s="224"/>
      <c r="O687" s="224"/>
      <c r="P687" s="224"/>
      <c r="Q687" s="224"/>
      <c r="R687" s="224"/>
      <c r="S687" s="224"/>
      <c r="T687" s="225"/>
      <c r="AT687" s="226" t="s">
        <v>184</v>
      </c>
      <c r="AU687" s="226" t="s">
        <v>176</v>
      </c>
      <c r="AV687" s="14" t="s">
        <v>85</v>
      </c>
      <c r="AW687" s="14" t="s">
        <v>34</v>
      </c>
      <c r="AX687" s="14" t="s">
        <v>83</v>
      </c>
      <c r="AY687" s="226" t="s">
        <v>175</v>
      </c>
    </row>
    <row r="688" spans="1:65" s="2" customFormat="1" ht="24.2" customHeight="1">
      <c r="A688" s="35"/>
      <c r="B688" s="36"/>
      <c r="C688" s="192" t="s">
        <v>1826</v>
      </c>
      <c r="D688" s="192" t="s">
        <v>178</v>
      </c>
      <c r="E688" s="193" t="s">
        <v>3939</v>
      </c>
      <c r="F688" s="194" t="s">
        <v>3940</v>
      </c>
      <c r="G688" s="195" t="s">
        <v>181</v>
      </c>
      <c r="H688" s="196">
        <v>45</v>
      </c>
      <c r="I688" s="197"/>
      <c r="J688" s="198">
        <f>ROUND(I688*H688,2)</f>
        <v>0</v>
      </c>
      <c r="K688" s="194" t="s">
        <v>224</v>
      </c>
      <c r="L688" s="40"/>
      <c r="M688" s="199" t="s">
        <v>1</v>
      </c>
      <c r="N688" s="200" t="s">
        <v>41</v>
      </c>
      <c r="O688" s="72"/>
      <c r="P688" s="201">
        <f>O688*H688</f>
        <v>0</v>
      </c>
      <c r="Q688" s="201">
        <v>0</v>
      </c>
      <c r="R688" s="201">
        <f>Q688*H688</f>
        <v>0</v>
      </c>
      <c r="S688" s="201">
        <v>0</v>
      </c>
      <c r="T688" s="202">
        <f>S688*H688</f>
        <v>0</v>
      </c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R688" s="203" t="s">
        <v>309</v>
      </c>
      <c r="AT688" s="203" t="s">
        <v>178</v>
      </c>
      <c r="AU688" s="203" t="s">
        <v>176</v>
      </c>
      <c r="AY688" s="18" t="s">
        <v>175</v>
      </c>
      <c r="BE688" s="204">
        <f>IF(N688="základní",J688,0)</f>
        <v>0</v>
      </c>
      <c r="BF688" s="204">
        <f>IF(N688="snížená",J688,0)</f>
        <v>0</v>
      </c>
      <c r="BG688" s="204">
        <f>IF(N688="zákl. přenesená",J688,0)</f>
        <v>0</v>
      </c>
      <c r="BH688" s="204">
        <f>IF(N688="sníž. přenesená",J688,0)</f>
        <v>0</v>
      </c>
      <c r="BI688" s="204">
        <f>IF(N688="nulová",J688,0)</f>
        <v>0</v>
      </c>
      <c r="BJ688" s="18" t="s">
        <v>83</v>
      </c>
      <c r="BK688" s="204">
        <f>ROUND(I688*H688,2)</f>
        <v>0</v>
      </c>
      <c r="BL688" s="18" t="s">
        <v>309</v>
      </c>
      <c r="BM688" s="203" t="s">
        <v>3941</v>
      </c>
    </row>
    <row r="689" spans="1:65" s="2" customFormat="1" ht="11.25">
      <c r="A689" s="35"/>
      <c r="B689" s="36"/>
      <c r="C689" s="37"/>
      <c r="D689" s="227" t="s">
        <v>193</v>
      </c>
      <c r="E689" s="37"/>
      <c r="F689" s="228" t="s">
        <v>3942</v>
      </c>
      <c r="G689" s="37"/>
      <c r="H689" s="37"/>
      <c r="I689" s="229"/>
      <c r="J689" s="37"/>
      <c r="K689" s="37"/>
      <c r="L689" s="40"/>
      <c r="M689" s="230"/>
      <c r="N689" s="231"/>
      <c r="O689" s="72"/>
      <c r="P689" s="72"/>
      <c r="Q689" s="72"/>
      <c r="R689" s="72"/>
      <c r="S689" s="72"/>
      <c r="T689" s="73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T689" s="18" t="s">
        <v>193</v>
      </c>
      <c r="AU689" s="18" t="s">
        <v>176</v>
      </c>
    </row>
    <row r="690" spans="1:65" s="2" customFormat="1" ht="33" customHeight="1">
      <c r="A690" s="35"/>
      <c r="B690" s="36"/>
      <c r="C690" s="192" t="s">
        <v>1830</v>
      </c>
      <c r="D690" s="192" t="s">
        <v>178</v>
      </c>
      <c r="E690" s="193" t="s">
        <v>3943</v>
      </c>
      <c r="F690" s="194" t="s">
        <v>3944</v>
      </c>
      <c r="G690" s="195" t="s">
        <v>181</v>
      </c>
      <c r="H690" s="196">
        <v>50</v>
      </c>
      <c r="I690" s="197"/>
      <c r="J690" s="198">
        <f>ROUND(I690*H690,2)</f>
        <v>0</v>
      </c>
      <c r="K690" s="194" t="s">
        <v>224</v>
      </c>
      <c r="L690" s="40"/>
      <c r="M690" s="199" t="s">
        <v>1</v>
      </c>
      <c r="N690" s="200" t="s">
        <v>41</v>
      </c>
      <c r="O690" s="72"/>
      <c r="P690" s="201">
        <f>O690*H690</f>
        <v>0</v>
      </c>
      <c r="Q690" s="201">
        <v>0</v>
      </c>
      <c r="R690" s="201">
        <f>Q690*H690</f>
        <v>0</v>
      </c>
      <c r="S690" s="201">
        <v>8.9999999999999998E-4</v>
      </c>
      <c r="T690" s="202">
        <f>S690*H690</f>
        <v>4.4999999999999998E-2</v>
      </c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R690" s="203" t="s">
        <v>309</v>
      </c>
      <c r="AT690" s="203" t="s">
        <v>178</v>
      </c>
      <c r="AU690" s="203" t="s">
        <v>176</v>
      </c>
      <c r="AY690" s="18" t="s">
        <v>175</v>
      </c>
      <c r="BE690" s="204">
        <f>IF(N690="základní",J690,0)</f>
        <v>0</v>
      </c>
      <c r="BF690" s="204">
        <f>IF(N690="snížená",J690,0)</f>
        <v>0</v>
      </c>
      <c r="BG690" s="204">
        <f>IF(N690="zákl. přenesená",J690,0)</f>
        <v>0</v>
      </c>
      <c r="BH690" s="204">
        <f>IF(N690="sníž. přenesená",J690,0)</f>
        <v>0</v>
      </c>
      <c r="BI690" s="204">
        <f>IF(N690="nulová",J690,0)</f>
        <v>0</v>
      </c>
      <c r="BJ690" s="18" t="s">
        <v>83</v>
      </c>
      <c r="BK690" s="204">
        <f>ROUND(I690*H690,2)</f>
        <v>0</v>
      </c>
      <c r="BL690" s="18" t="s">
        <v>309</v>
      </c>
      <c r="BM690" s="203" t="s">
        <v>3945</v>
      </c>
    </row>
    <row r="691" spans="1:65" s="2" customFormat="1" ht="11.25">
      <c r="A691" s="35"/>
      <c r="B691" s="36"/>
      <c r="C691" s="37"/>
      <c r="D691" s="227" t="s">
        <v>193</v>
      </c>
      <c r="E691" s="37"/>
      <c r="F691" s="228" t="s">
        <v>3946</v>
      </c>
      <c r="G691" s="37"/>
      <c r="H691" s="37"/>
      <c r="I691" s="229"/>
      <c r="J691" s="37"/>
      <c r="K691" s="37"/>
      <c r="L691" s="40"/>
      <c r="M691" s="230"/>
      <c r="N691" s="231"/>
      <c r="O691" s="72"/>
      <c r="P691" s="72"/>
      <c r="Q691" s="72"/>
      <c r="R691" s="72"/>
      <c r="S691" s="72"/>
      <c r="T691" s="73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T691" s="18" t="s">
        <v>193</v>
      </c>
      <c r="AU691" s="18" t="s">
        <v>176</v>
      </c>
    </row>
    <row r="692" spans="1:65" s="2" customFormat="1" ht="24.2" customHeight="1">
      <c r="A692" s="35"/>
      <c r="B692" s="36"/>
      <c r="C692" s="192" t="s">
        <v>1834</v>
      </c>
      <c r="D692" s="192" t="s">
        <v>178</v>
      </c>
      <c r="E692" s="193" t="s">
        <v>3947</v>
      </c>
      <c r="F692" s="194" t="s">
        <v>3948</v>
      </c>
      <c r="G692" s="195" t="s">
        <v>181</v>
      </c>
      <c r="H692" s="196">
        <v>38</v>
      </c>
      <c r="I692" s="197"/>
      <c r="J692" s="198">
        <f>ROUND(I692*H692,2)</f>
        <v>0</v>
      </c>
      <c r="K692" s="194" t="s">
        <v>224</v>
      </c>
      <c r="L692" s="40"/>
      <c r="M692" s="199" t="s">
        <v>1</v>
      </c>
      <c r="N692" s="200" t="s">
        <v>41</v>
      </c>
      <c r="O692" s="72"/>
      <c r="P692" s="201">
        <f>O692*H692</f>
        <v>0</v>
      </c>
      <c r="Q692" s="201">
        <v>0</v>
      </c>
      <c r="R692" s="201">
        <f>Q692*H692</f>
        <v>0</v>
      </c>
      <c r="S692" s="201">
        <v>6.3000000000000003E-4</v>
      </c>
      <c r="T692" s="202">
        <f>S692*H692</f>
        <v>2.3939999999999999E-2</v>
      </c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R692" s="203" t="s">
        <v>309</v>
      </c>
      <c r="AT692" s="203" t="s">
        <v>178</v>
      </c>
      <c r="AU692" s="203" t="s">
        <v>176</v>
      </c>
      <c r="AY692" s="18" t="s">
        <v>175</v>
      </c>
      <c r="BE692" s="204">
        <f>IF(N692="základní",J692,0)</f>
        <v>0</v>
      </c>
      <c r="BF692" s="204">
        <f>IF(N692="snížená",J692,0)</f>
        <v>0</v>
      </c>
      <c r="BG692" s="204">
        <f>IF(N692="zákl. přenesená",J692,0)</f>
        <v>0</v>
      </c>
      <c r="BH692" s="204">
        <f>IF(N692="sníž. přenesená",J692,0)</f>
        <v>0</v>
      </c>
      <c r="BI692" s="204">
        <f>IF(N692="nulová",J692,0)</f>
        <v>0</v>
      </c>
      <c r="BJ692" s="18" t="s">
        <v>83</v>
      </c>
      <c r="BK692" s="204">
        <f>ROUND(I692*H692,2)</f>
        <v>0</v>
      </c>
      <c r="BL692" s="18" t="s">
        <v>309</v>
      </c>
      <c r="BM692" s="203" t="s">
        <v>3949</v>
      </c>
    </row>
    <row r="693" spans="1:65" s="2" customFormat="1" ht="11.25">
      <c r="A693" s="35"/>
      <c r="B693" s="36"/>
      <c r="C693" s="37"/>
      <c r="D693" s="227" t="s">
        <v>193</v>
      </c>
      <c r="E693" s="37"/>
      <c r="F693" s="228" t="s">
        <v>3950</v>
      </c>
      <c r="G693" s="37"/>
      <c r="H693" s="37"/>
      <c r="I693" s="229"/>
      <c r="J693" s="37"/>
      <c r="K693" s="37"/>
      <c r="L693" s="40"/>
      <c r="M693" s="230"/>
      <c r="N693" s="231"/>
      <c r="O693" s="72"/>
      <c r="P693" s="72"/>
      <c r="Q693" s="72"/>
      <c r="R693" s="72"/>
      <c r="S693" s="72"/>
      <c r="T693" s="73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T693" s="18" t="s">
        <v>193</v>
      </c>
      <c r="AU693" s="18" t="s">
        <v>176</v>
      </c>
    </row>
    <row r="694" spans="1:65" s="2" customFormat="1" ht="24.2" customHeight="1">
      <c r="A694" s="35"/>
      <c r="B694" s="36"/>
      <c r="C694" s="192" t="s">
        <v>1838</v>
      </c>
      <c r="D694" s="192" t="s">
        <v>178</v>
      </c>
      <c r="E694" s="193" t="s">
        <v>3951</v>
      </c>
      <c r="F694" s="194" t="s">
        <v>3952</v>
      </c>
      <c r="G694" s="195" t="s">
        <v>181</v>
      </c>
      <c r="H694" s="196">
        <v>21</v>
      </c>
      <c r="I694" s="197"/>
      <c r="J694" s="198">
        <f>ROUND(I694*H694,2)</f>
        <v>0</v>
      </c>
      <c r="K694" s="194" t="s">
        <v>224</v>
      </c>
      <c r="L694" s="40"/>
      <c r="M694" s="199" t="s">
        <v>1</v>
      </c>
      <c r="N694" s="200" t="s">
        <v>41</v>
      </c>
      <c r="O694" s="72"/>
      <c r="P694" s="201">
        <f>O694*H694</f>
        <v>0</v>
      </c>
      <c r="Q694" s="201">
        <v>0</v>
      </c>
      <c r="R694" s="201">
        <f>Q694*H694</f>
        <v>0</v>
      </c>
      <c r="S694" s="201">
        <v>1E-3</v>
      </c>
      <c r="T694" s="202">
        <f>S694*H694</f>
        <v>2.1000000000000001E-2</v>
      </c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R694" s="203" t="s">
        <v>309</v>
      </c>
      <c r="AT694" s="203" t="s">
        <v>178</v>
      </c>
      <c r="AU694" s="203" t="s">
        <v>176</v>
      </c>
      <c r="AY694" s="18" t="s">
        <v>175</v>
      </c>
      <c r="BE694" s="204">
        <f>IF(N694="základní",J694,0)</f>
        <v>0</v>
      </c>
      <c r="BF694" s="204">
        <f>IF(N694="snížená",J694,0)</f>
        <v>0</v>
      </c>
      <c r="BG694" s="204">
        <f>IF(N694="zákl. přenesená",J694,0)</f>
        <v>0</v>
      </c>
      <c r="BH694" s="204">
        <f>IF(N694="sníž. přenesená",J694,0)</f>
        <v>0</v>
      </c>
      <c r="BI694" s="204">
        <f>IF(N694="nulová",J694,0)</f>
        <v>0</v>
      </c>
      <c r="BJ694" s="18" t="s">
        <v>83</v>
      </c>
      <c r="BK694" s="204">
        <f>ROUND(I694*H694,2)</f>
        <v>0</v>
      </c>
      <c r="BL694" s="18" t="s">
        <v>309</v>
      </c>
      <c r="BM694" s="203" t="s">
        <v>3953</v>
      </c>
    </row>
    <row r="695" spans="1:65" s="2" customFormat="1" ht="11.25">
      <c r="A695" s="35"/>
      <c r="B695" s="36"/>
      <c r="C695" s="37"/>
      <c r="D695" s="227" t="s">
        <v>193</v>
      </c>
      <c r="E695" s="37"/>
      <c r="F695" s="228" t="s">
        <v>3954</v>
      </c>
      <c r="G695" s="37"/>
      <c r="H695" s="37"/>
      <c r="I695" s="229"/>
      <c r="J695" s="37"/>
      <c r="K695" s="37"/>
      <c r="L695" s="40"/>
      <c r="M695" s="230"/>
      <c r="N695" s="231"/>
      <c r="O695" s="72"/>
      <c r="P695" s="72"/>
      <c r="Q695" s="72"/>
      <c r="R695" s="72"/>
      <c r="S695" s="72"/>
      <c r="T695" s="73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T695" s="18" t="s">
        <v>193</v>
      </c>
      <c r="AU695" s="18" t="s">
        <v>176</v>
      </c>
    </row>
    <row r="696" spans="1:65" s="2" customFormat="1" ht="33" customHeight="1">
      <c r="A696" s="35"/>
      <c r="B696" s="36"/>
      <c r="C696" s="192" t="s">
        <v>1842</v>
      </c>
      <c r="D696" s="192" t="s">
        <v>178</v>
      </c>
      <c r="E696" s="193" t="s">
        <v>3955</v>
      </c>
      <c r="F696" s="194" t="s">
        <v>3956</v>
      </c>
      <c r="G696" s="195" t="s">
        <v>181</v>
      </c>
      <c r="H696" s="196">
        <v>66</v>
      </c>
      <c r="I696" s="197"/>
      <c r="J696" s="198">
        <f>ROUND(I696*H696,2)</f>
        <v>0</v>
      </c>
      <c r="K696" s="194" t="s">
        <v>224</v>
      </c>
      <c r="L696" s="40"/>
      <c r="M696" s="199" t="s">
        <v>1</v>
      </c>
      <c r="N696" s="200" t="s">
        <v>41</v>
      </c>
      <c r="O696" s="72"/>
      <c r="P696" s="201">
        <f>O696*H696</f>
        <v>0</v>
      </c>
      <c r="Q696" s="201">
        <v>0</v>
      </c>
      <c r="R696" s="201">
        <f>Q696*H696</f>
        <v>0</v>
      </c>
      <c r="S696" s="201">
        <v>1.2999999999999999E-3</v>
      </c>
      <c r="T696" s="202">
        <f>S696*H696</f>
        <v>8.5800000000000001E-2</v>
      </c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R696" s="203" t="s">
        <v>309</v>
      </c>
      <c r="AT696" s="203" t="s">
        <v>178</v>
      </c>
      <c r="AU696" s="203" t="s">
        <v>176</v>
      </c>
      <c r="AY696" s="18" t="s">
        <v>175</v>
      </c>
      <c r="BE696" s="204">
        <f>IF(N696="základní",J696,0)</f>
        <v>0</v>
      </c>
      <c r="BF696" s="204">
        <f>IF(N696="snížená",J696,0)</f>
        <v>0</v>
      </c>
      <c r="BG696" s="204">
        <f>IF(N696="zákl. přenesená",J696,0)</f>
        <v>0</v>
      </c>
      <c r="BH696" s="204">
        <f>IF(N696="sníž. přenesená",J696,0)</f>
        <v>0</v>
      </c>
      <c r="BI696" s="204">
        <f>IF(N696="nulová",J696,0)</f>
        <v>0</v>
      </c>
      <c r="BJ696" s="18" t="s">
        <v>83</v>
      </c>
      <c r="BK696" s="204">
        <f>ROUND(I696*H696,2)</f>
        <v>0</v>
      </c>
      <c r="BL696" s="18" t="s">
        <v>309</v>
      </c>
      <c r="BM696" s="203" t="s">
        <v>3957</v>
      </c>
    </row>
    <row r="697" spans="1:65" s="2" customFormat="1" ht="11.25">
      <c r="A697" s="35"/>
      <c r="B697" s="36"/>
      <c r="C697" s="37"/>
      <c r="D697" s="227" t="s">
        <v>193</v>
      </c>
      <c r="E697" s="37"/>
      <c r="F697" s="228" t="s">
        <v>3958</v>
      </c>
      <c r="G697" s="37"/>
      <c r="H697" s="37"/>
      <c r="I697" s="229"/>
      <c r="J697" s="37"/>
      <c r="K697" s="37"/>
      <c r="L697" s="40"/>
      <c r="M697" s="230"/>
      <c r="N697" s="231"/>
      <c r="O697" s="72"/>
      <c r="P697" s="72"/>
      <c r="Q697" s="72"/>
      <c r="R697" s="72"/>
      <c r="S697" s="72"/>
      <c r="T697" s="73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T697" s="18" t="s">
        <v>193</v>
      </c>
      <c r="AU697" s="18" t="s">
        <v>176</v>
      </c>
    </row>
    <row r="698" spans="1:65" s="14" customFormat="1" ht="11.25">
      <c r="B698" s="216"/>
      <c r="C698" s="217"/>
      <c r="D698" s="207" t="s">
        <v>184</v>
      </c>
      <c r="E698" s="218" t="s">
        <v>1</v>
      </c>
      <c r="F698" s="219" t="s">
        <v>3959</v>
      </c>
      <c r="G698" s="217"/>
      <c r="H698" s="220">
        <v>66</v>
      </c>
      <c r="I698" s="221"/>
      <c r="J698" s="217"/>
      <c r="K698" s="217"/>
      <c r="L698" s="222"/>
      <c r="M698" s="223"/>
      <c r="N698" s="224"/>
      <c r="O698" s="224"/>
      <c r="P698" s="224"/>
      <c r="Q698" s="224"/>
      <c r="R698" s="224"/>
      <c r="S698" s="224"/>
      <c r="T698" s="225"/>
      <c r="AT698" s="226" t="s">
        <v>184</v>
      </c>
      <c r="AU698" s="226" t="s">
        <v>176</v>
      </c>
      <c r="AV698" s="14" t="s">
        <v>85</v>
      </c>
      <c r="AW698" s="14" t="s">
        <v>34</v>
      </c>
      <c r="AX698" s="14" t="s">
        <v>83</v>
      </c>
      <c r="AY698" s="226" t="s">
        <v>175</v>
      </c>
    </row>
    <row r="699" spans="1:65" s="12" customFormat="1" ht="20.85" customHeight="1">
      <c r="B699" s="176"/>
      <c r="C699" s="177"/>
      <c r="D699" s="178" t="s">
        <v>75</v>
      </c>
      <c r="E699" s="190" t="s">
        <v>3960</v>
      </c>
      <c r="F699" s="190" t="s">
        <v>3961</v>
      </c>
      <c r="G699" s="177"/>
      <c r="H699" s="177"/>
      <c r="I699" s="180"/>
      <c r="J699" s="191">
        <f>BK699</f>
        <v>0</v>
      </c>
      <c r="K699" s="177"/>
      <c r="L699" s="182"/>
      <c r="M699" s="183"/>
      <c r="N699" s="184"/>
      <c r="O699" s="184"/>
      <c r="P699" s="185">
        <f>SUM(P700:P703)</f>
        <v>0</v>
      </c>
      <c r="Q699" s="184"/>
      <c r="R699" s="185">
        <f>SUM(R700:R703)</f>
        <v>0</v>
      </c>
      <c r="S699" s="184"/>
      <c r="T699" s="186">
        <f>SUM(T700:T703)</f>
        <v>0</v>
      </c>
      <c r="AR699" s="187" t="s">
        <v>85</v>
      </c>
      <c r="AT699" s="188" t="s">
        <v>75</v>
      </c>
      <c r="AU699" s="188" t="s">
        <v>85</v>
      </c>
      <c r="AY699" s="187" t="s">
        <v>175</v>
      </c>
      <c r="BK699" s="189">
        <f>SUM(BK700:BK703)</f>
        <v>0</v>
      </c>
    </row>
    <row r="700" spans="1:65" s="2" customFormat="1" ht="37.9" customHeight="1">
      <c r="A700" s="35"/>
      <c r="B700" s="36"/>
      <c r="C700" s="192" t="s">
        <v>1846</v>
      </c>
      <c r="D700" s="192" t="s">
        <v>178</v>
      </c>
      <c r="E700" s="193" t="s">
        <v>3962</v>
      </c>
      <c r="F700" s="194" t="s">
        <v>3963</v>
      </c>
      <c r="G700" s="195" t="s">
        <v>181</v>
      </c>
      <c r="H700" s="196">
        <v>37</v>
      </c>
      <c r="I700" s="197"/>
      <c r="J700" s="198">
        <f>ROUND(I700*H700,2)</f>
        <v>0</v>
      </c>
      <c r="K700" s="194" t="s">
        <v>224</v>
      </c>
      <c r="L700" s="40"/>
      <c r="M700" s="199" t="s">
        <v>1</v>
      </c>
      <c r="N700" s="200" t="s">
        <v>41</v>
      </c>
      <c r="O700" s="72"/>
      <c r="P700" s="201">
        <f>O700*H700</f>
        <v>0</v>
      </c>
      <c r="Q700" s="201">
        <v>0</v>
      </c>
      <c r="R700" s="201">
        <f>Q700*H700</f>
        <v>0</v>
      </c>
      <c r="S700" s="201">
        <v>0</v>
      </c>
      <c r="T700" s="202">
        <f>S700*H700</f>
        <v>0</v>
      </c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R700" s="203" t="s">
        <v>309</v>
      </c>
      <c r="AT700" s="203" t="s">
        <v>178</v>
      </c>
      <c r="AU700" s="203" t="s">
        <v>176</v>
      </c>
      <c r="AY700" s="18" t="s">
        <v>175</v>
      </c>
      <c r="BE700" s="204">
        <f>IF(N700="základní",J700,0)</f>
        <v>0</v>
      </c>
      <c r="BF700" s="204">
        <f>IF(N700="snížená",J700,0)</f>
        <v>0</v>
      </c>
      <c r="BG700" s="204">
        <f>IF(N700="zákl. přenesená",J700,0)</f>
        <v>0</v>
      </c>
      <c r="BH700" s="204">
        <f>IF(N700="sníž. přenesená",J700,0)</f>
        <v>0</v>
      </c>
      <c r="BI700" s="204">
        <f>IF(N700="nulová",J700,0)</f>
        <v>0</v>
      </c>
      <c r="BJ700" s="18" t="s">
        <v>83</v>
      </c>
      <c r="BK700" s="204">
        <f>ROUND(I700*H700,2)</f>
        <v>0</v>
      </c>
      <c r="BL700" s="18" t="s">
        <v>309</v>
      </c>
      <c r="BM700" s="203" t="s">
        <v>3964</v>
      </c>
    </row>
    <row r="701" spans="1:65" s="2" customFormat="1" ht="11.25">
      <c r="A701" s="35"/>
      <c r="B701" s="36"/>
      <c r="C701" s="37"/>
      <c r="D701" s="227" t="s">
        <v>193</v>
      </c>
      <c r="E701" s="37"/>
      <c r="F701" s="228" t="s">
        <v>3965</v>
      </c>
      <c r="G701" s="37"/>
      <c r="H701" s="37"/>
      <c r="I701" s="229"/>
      <c r="J701" s="37"/>
      <c r="K701" s="37"/>
      <c r="L701" s="40"/>
      <c r="M701" s="230"/>
      <c r="N701" s="231"/>
      <c r="O701" s="72"/>
      <c r="P701" s="72"/>
      <c r="Q701" s="72"/>
      <c r="R701" s="72"/>
      <c r="S701" s="72"/>
      <c r="T701" s="73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T701" s="18" t="s">
        <v>193</v>
      </c>
      <c r="AU701" s="18" t="s">
        <v>176</v>
      </c>
    </row>
    <row r="702" spans="1:65" s="2" customFormat="1" ht="37.9" customHeight="1">
      <c r="A702" s="35"/>
      <c r="B702" s="36"/>
      <c r="C702" s="192" t="s">
        <v>1850</v>
      </c>
      <c r="D702" s="192" t="s">
        <v>178</v>
      </c>
      <c r="E702" s="193" t="s">
        <v>3804</v>
      </c>
      <c r="F702" s="194" t="s">
        <v>3805</v>
      </c>
      <c r="G702" s="195" t="s">
        <v>181</v>
      </c>
      <c r="H702" s="196">
        <v>37</v>
      </c>
      <c r="I702" s="197"/>
      <c r="J702" s="198">
        <f>ROUND(I702*H702,2)</f>
        <v>0</v>
      </c>
      <c r="K702" s="194" t="s">
        <v>224</v>
      </c>
      <c r="L702" s="40"/>
      <c r="M702" s="199" t="s">
        <v>1</v>
      </c>
      <c r="N702" s="200" t="s">
        <v>41</v>
      </c>
      <c r="O702" s="72"/>
      <c r="P702" s="201">
        <f>O702*H702</f>
        <v>0</v>
      </c>
      <c r="Q702" s="201">
        <v>0</v>
      </c>
      <c r="R702" s="201">
        <f>Q702*H702</f>
        <v>0</v>
      </c>
      <c r="S702" s="201">
        <v>0</v>
      </c>
      <c r="T702" s="202">
        <f>S702*H702</f>
        <v>0</v>
      </c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R702" s="203" t="s">
        <v>309</v>
      </c>
      <c r="AT702" s="203" t="s">
        <v>178</v>
      </c>
      <c r="AU702" s="203" t="s">
        <v>176</v>
      </c>
      <c r="AY702" s="18" t="s">
        <v>175</v>
      </c>
      <c r="BE702" s="204">
        <f>IF(N702="základní",J702,0)</f>
        <v>0</v>
      </c>
      <c r="BF702" s="204">
        <f>IF(N702="snížená",J702,0)</f>
        <v>0</v>
      </c>
      <c r="BG702" s="204">
        <f>IF(N702="zákl. přenesená",J702,0)</f>
        <v>0</v>
      </c>
      <c r="BH702" s="204">
        <f>IF(N702="sníž. přenesená",J702,0)</f>
        <v>0</v>
      </c>
      <c r="BI702" s="204">
        <f>IF(N702="nulová",J702,0)</f>
        <v>0</v>
      </c>
      <c r="BJ702" s="18" t="s">
        <v>83</v>
      </c>
      <c r="BK702" s="204">
        <f>ROUND(I702*H702,2)</f>
        <v>0</v>
      </c>
      <c r="BL702" s="18" t="s">
        <v>309</v>
      </c>
      <c r="BM702" s="203" t="s">
        <v>3966</v>
      </c>
    </row>
    <row r="703" spans="1:65" s="2" customFormat="1" ht="11.25">
      <c r="A703" s="35"/>
      <c r="B703" s="36"/>
      <c r="C703" s="37"/>
      <c r="D703" s="227" t="s">
        <v>193</v>
      </c>
      <c r="E703" s="37"/>
      <c r="F703" s="228" t="s">
        <v>3807</v>
      </c>
      <c r="G703" s="37"/>
      <c r="H703" s="37"/>
      <c r="I703" s="229"/>
      <c r="J703" s="37"/>
      <c r="K703" s="37"/>
      <c r="L703" s="40"/>
      <c r="M703" s="230"/>
      <c r="N703" s="231"/>
      <c r="O703" s="72"/>
      <c r="P703" s="72"/>
      <c r="Q703" s="72"/>
      <c r="R703" s="72"/>
      <c r="S703" s="72"/>
      <c r="T703" s="73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T703" s="18" t="s">
        <v>193</v>
      </c>
      <c r="AU703" s="18" t="s">
        <v>176</v>
      </c>
    </row>
    <row r="704" spans="1:65" s="12" customFormat="1" ht="20.85" customHeight="1">
      <c r="B704" s="176"/>
      <c r="C704" s="177"/>
      <c r="D704" s="178" t="s">
        <v>75</v>
      </c>
      <c r="E704" s="190" t="s">
        <v>3967</v>
      </c>
      <c r="F704" s="190" t="s">
        <v>3968</v>
      </c>
      <c r="G704" s="177"/>
      <c r="H704" s="177"/>
      <c r="I704" s="180"/>
      <c r="J704" s="191">
        <f>BK704</f>
        <v>0</v>
      </c>
      <c r="K704" s="177"/>
      <c r="L704" s="182"/>
      <c r="M704" s="183"/>
      <c r="N704" s="184"/>
      <c r="O704" s="184"/>
      <c r="P704" s="185">
        <f>SUM(P705:P720)</f>
        <v>0</v>
      </c>
      <c r="Q704" s="184"/>
      <c r="R704" s="185">
        <f>SUM(R705:R720)</f>
        <v>0</v>
      </c>
      <c r="S704" s="184"/>
      <c r="T704" s="186">
        <f>SUM(T705:T720)</f>
        <v>0</v>
      </c>
      <c r="AR704" s="187" t="s">
        <v>85</v>
      </c>
      <c r="AT704" s="188" t="s">
        <v>75</v>
      </c>
      <c r="AU704" s="188" t="s">
        <v>85</v>
      </c>
      <c r="AY704" s="187" t="s">
        <v>175</v>
      </c>
      <c r="BK704" s="189">
        <f>SUM(BK705:BK720)</f>
        <v>0</v>
      </c>
    </row>
    <row r="705" spans="1:65" s="2" customFormat="1" ht="55.5" customHeight="1">
      <c r="A705" s="35"/>
      <c r="B705" s="36"/>
      <c r="C705" s="192" t="s">
        <v>1854</v>
      </c>
      <c r="D705" s="192" t="s">
        <v>178</v>
      </c>
      <c r="E705" s="193" t="s">
        <v>3969</v>
      </c>
      <c r="F705" s="194" t="s">
        <v>3970</v>
      </c>
      <c r="G705" s="195" t="s">
        <v>181</v>
      </c>
      <c r="H705" s="196">
        <v>1</v>
      </c>
      <c r="I705" s="197"/>
      <c r="J705" s="198">
        <f>ROUND(I705*H705,2)</f>
        <v>0</v>
      </c>
      <c r="K705" s="194" t="s">
        <v>1</v>
      </c>
      <c r="L705" s="40"/>
      <c r="M705" s="199" t="s">
        <v>1</v>
      </c>
      <c r="N705" s="200" t="s">
        <v>41</v>
      </c>
      <c r="O705" s="72"/>
      <c r="P705" s="201">
        <f>O705*H705</f>
        <v>0</v>
      </c>
      <c r="Q705" s="201">
        <v>0</v>
      </c>
      <c r="R705" s="201">
        <f>Q705*H705</f>
        <v>0</v>
      </c>
      <c r="S705" s="201">
        <v>0</v>
      </c>
      <c r="T705" s="202">
        <f>S705*H705</f>
        <v>0</v>
      </c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R705" s="203" t="s">
        <v>559</v>
      </c>
      <c r="AT705" s="203" t="s">
        <v>178</v>
      </c>
      <c r="AU705" s="203" t="s">
        <v>176</v>
      </c>
      <c r="AY705" s="18" t="s">
        <v>175</v>
      </c>
      <c r="BE705" s="204">
        <f>IF(N705="základní",J705,0)</f>
        <v>0</v>
      </c>
      <c r="BF705" s="204">
        <f>IF(N705="snížená",J705,0)</f>
        <v>0</v>
      </c>
      <c r="BG705" s="204">
        <f>IF(N705="zákl. přenesená",J705,0)</f>
        <v>0</v>
      </c>
      <c r="BH705" s="204">
        <f>IF(N705="sníž. přenesená",J705,0)</f>
        <v>0</v>
      </c>
      <c r="BI705" s="204">
        <f>IF(N705="nulová",J705,0)</f>
        <v>0</v>
      </c>
      <c r="BJ705" s="18" t="s">
        <v>83</v>
      </c>
      <c r="BK705" s="204">
        <f>ROUND(I705*H705,2)</f>
        <v>0</v>
      </c>
      <c r="BL705" s="18" t="s">
        <v>559</v>
      </c>
      <c r="BM705" s="203" t="s">
        <v>3971</v>
      </c>
    </row>
    <row r="706" spans="1:65" s="2" customFormat="1" ht="21.75" customHeight="1">
      <c r="A706" s="35"/>
      <c r="B706" s="36"/>
      <c r="C706" s="192" t="s">
        <v>1858</v>
      </c>
      <c r="D706" s="192" t="s">
        <v>178</v>
      </c>
      <c r="E706" s="193" t="s">
        <v>3972</v>
      </c>
      <c r="F706" s="194" t="s">
        <v>3973</v>
      </c>
      <c r="G706" s="195" t="s">
        <v>181</v>
      </c>
      <c r="H706" s="196">
        <v>5</v>
      </c>
      <c r="I706" s="197"/>
      <c r="J706" s="198">
        <f>ROUND(I706*H706,2)</f>
        <v>0</v>
      </c>
      <c r="K706" s="194" t="s">
        <v>224</v>
      </c>
      <c r="L706" s="40"/>
      <c r="M706" s="199" t="s">
        <v>1</v>
      </c>
      <c r="N706" s="200" t="s">
        <v>41</v>
      </c>
      <c r="O706" s="72"/>
      <c r="P706" s="201">
        <f>O706*H706</f>
        <v>0</v>
      </c>
      <c r="Q706" s="201">
        <v>0</v>
      </c>
      <c r="R706" s="201">
        <f>Q706*H706</f>
        <v>0</v>
      </c>
      <c r="S706" s="201">
        <v>0</v>
      </c>
      <c r="T706" s="202">
        <f>S706*H706</f>
        <v>0</v>
      </c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R706" s="203" t="s">
        <v>559</v>
      </c>
      <c r="AT706" s="203" t="s">
        <v>178</v>
      </c>
      <c r="AU706" s="203" t="s">
        <v>176</v>
      </c>
      <c r="AY706" s="18" t="s">
        <v>175</v>
      </c>
      <c r="BE706" s="204">
        <f>IF(N706="základní",J706,0)</f>
        <v>0</v>
      </c>
      <c r="BF706" s="204">
        <f>IF(N706="snížená",J706,0)</f>
        <v>0</v>
      </c>
      <c r="BG706" s="204">
        <f>IF(N706="zákl. přenesená",J706,0)</f>
        <v>0</v>
      </c>
      <c r="BH706" s="204">
        <f>IF(N706="sníž. přenesená",J706,0)</f>
        <v>0</v>
      </c>
      <c r="BI706" s="204">
        <f>IF(N706="nulová",J706,0)</f>
        <v>0</v>
      </c>
      <c r="BJ706" s="18" t="s">
        <v>83</v>
      </c>
      <c r="BK706" s="204">
        <f>ROUND(I706*H706,2)</f>
        <v>0</v>
      </c>
      <c r="BL706" s="18" t="s">
        <v>559</v>
      </c>
      <c r="BM706" s="203" t="s">
        <v>3974</v>
      </c>
    </row>
    <row r="707" spans="1:65" s="2" customFormat="1" ht="11.25">
      <c r="A707" s="35"/>
      <c r="B707" s="36"/>
      <c r="C707" s="37"/>
      <c r="D707" s="227" t="s">
        <v>193</v>
      </c>
      <c r="E707" s="37"/>
      <c r="F707" s="228" t="s">
        <v>3975</v>
      </c>
      <c r="G707" s="37"/>
      <c r="H707" s="37"/>
      <c r="I707" s="229"/>
      <c r="J707" s="37"/>
      <c r="K707" s="37"/>
      <c r="L707" s="40"/>
      <c r="M707" s="230"/>
      <c r="N707" s="231"/>
      <c r="O707" s="72"/>
      <c r="P707" s="72"/>
      <c r="Q707" s="72"/>
      <c r="R707" s="72"/>
      <c r="S707" s="72"/>
      <c r="T707" s="73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T707" s="18" t="s">
        <v>193</v>
      </c>
      <c r="AU707" s="18" t="s">
        <v>176</v>
      </c>
    </row>
    <row r="708" spans="1:65" s="14" customFormat="1" ht="11.25">
      <c r="B708" s="216"/>
      <c r="C708" s="217"/>
      <c r="D708" s="207" t="s">
        <v>184</v>
      </c>
      <c r="E708" s="218" t="s">
        <v>1</v>
      </c>
      <c r="F708" s="219" t="s">
        <v>209</v>
      </c>
      <c r="G708" s="217"/>
      <c r="H708" s="220">
        <v>5</v>
      </c>
      <c r="I708" s="221"/>
      <c r="J708" s="217"/>
      <c r="K708" s="217"/>
      <c r="L708" s="222"/>
      <c r="M708" s="223"/>
      <c r="N708" s="224"/>
      <c r="O708" s="224"/>
      <c r="P708" s="224"/>
      <c r="Q708" s="224"/>
      <c r="R708" s="224"/>
      <c r="S708" s="224"/>
      <c r="T708" s="225"/>
      <c r="AT708" s="226" t="s">
        <v>184</v>
      </c>
      <c r="AU708" s="226" t="s">
        <v>176</v>
      </c>
      <c r="AV708" s="14" t="s">
        <v>85</v>
      </c>
      <c r="AW708" s="14" t="s">
        <v>34</v>
      </c>
      <c r="AX708" s="14" t="s">
        <v>83</v>
      </c>
      <c r="AY708" s="226" t="s">
        <v>175</v>
      </c>
    </row>
    <row r="709" spans="1:65" s="2" customFormat="1" ht="24.2" customHeight="1">
      <c r="A709" s="35"/>
      <c r="B709" s="36"/>
      <c r="C709" s="192" t="s">
        <v>1862</v>
      </c>
      <c r="D709" s="192" t="s">
        <v>178</v>
      </c>
      <c r="E709" s="193" t="s">
        <v>3976</v>
      </c>
      <c r="F709" s="194" t="s">
        <v>3977</v>
      </c>
      <c r="G709" s="195" t="s">
        <v>3978</v>
      </c>
      <c r="H709" s="196">
        <v>32</v>
      </c>
      <c r="I709" s="197"/>
      <c r="J709" s="198">
        <f>ROUND(I709*H709,2)</f>
        <v>0</v>
      </c>
      <c r="K709" s="194" t="s">
        <v>224</v>
      </c>
      <c r="L709" s="40"/>
      <c r="M709" s="199" t="s">
        <v>1</v>
      </c>
      <c r="N709" s="200" t="s">
        <v>41</v>
      </c>
      <c r="O709" s="72"/>
      <c r="P709" s="201">
        <f>O709*H709</f>
        <v>0</v>
      </c>
      <c r="Q709" s="201">
        <v>0</v>
      </c>
      <c r="R709" s="201">
        <f>Q709*H709</f>
        <v>0</v>
      </c>
      <c r="S709" s="201">
        <v>0</v>
      </c>
      <c r="T709" s="202">
        <f>S709*H709</f>
        <v>0</v>
      </c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R709" s="203" t="s">
        <v>559</v>
      </c>
      <c r="AT709" s="203" t="s">
        <v>178</v>
      </c>
      <c r="AU709" s="203" t="s">
        <v>176</v>
      </c>
      <c r="AY709" s="18" t="s">
        <v>175</v>
      </c>
      <c r="BE709" s="204">
        <f>IF(N709="základní",J709,0)</f>
        <v>0</v>
      </c>
      <c r="BF709" s="204">
        <f>IF(N709="snížená",J709,0)</f>
        <v>0</v>
      </c>
      <c r="BG709" s="204">
        <f>IF(N709="zákl. přenesená",J709,0)</f>
        <v>0</v>
      </c>
      <c r="BH709" s="204">
        <f>IF(N709="sníž. přenesená",J709,0)</f>
        <v>0</v>
      </c>
      <c r="BI709" s="204">
        <f>IF(N709="nulová",J709,0)</f>
        <v>0</v>
      </c>
      <c r="BJ709" s="18" t="s">
        <v>83</v>
      </c>
      <c r="BK709" s="204">
        <f>ROUND(I709*H709,2)</f>
        <v>0</v>
      </c>
      <c r="BL709" s="18" t="s">
        <v>559</v>
      </c>
      <c r="BM709" s="203" t="s">
        <v>3979</v>
      </c>
    </row>
    <row r="710" spans="1:65" s="2" customFormat="1" ht="11.25">
      <c r="A710" s="35"/>
      <c r="B710" s="36"/>
      <c r="C710" s="37"/>
      <c r="D710" s="227" t="s">
        <v>193</v>
      </c>
      <c r="E710" s="37"/>
      <c r="F710" s="228" t="s">
        <v>3980</v>
      </c>
      <c r="G710" s="37"/>
      <c r="H710" s="37"/>
      <c r="I710" s="229"/>
      <c r="J710" s="37"/>
      <c r="K710" s="37"/>
      <c r="L710" s="40"/>
      <c r="M710" s="230"/>
      <c r="N710" s="231"/>
      <c r="O710" s="72"/>
      <c r="P710" s="72"/>
      <c r="Q710" s="72"/>
      <c r="R710" s="72"/>
      <c r="S710" s="72"/>
      <c r="T710" s="73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T710" s="18" t="s">
        <v>193</v>
      </c>
      <c r="AU710" s="18" t="s">
        <v>176</v>
      </c>
    </row>
    <row r="711" spans="1:65" s="14" customFormat="1" ht="11.25">
      <c r="B711" s="216"/>
      <c r="C711" s="217"/>
      <c r="D711" s="207" t="s">
        <v>184</v>
      </c>
      <c r="E711" s="218" t="s">
        <v>1</v>
      </c>
      <c r="F711" s="219" t="s">
        <v>532</v>
      </c>
      <c r="G711" s="217"/>
      <c r="H711" s="220">
        <v>32</v>
      </c>
      <c r="I711" s="221"/>
      <c r="J711" s="217"/>
      <c r="K711" s="217"/>
      <c r="L711" s="222"/>
      <c r="M711" s="223"/>
      <c r="N711" s="224"/>
      <c r="O711" s="224"/>
      <c r="P711" s="224"/>
      <c r="Q711" s="224"/>
      <c r="R711" s="224"/>
      <c r="S711" s="224"/>
      <c r="T711" s="225"/>
      <c r="AT711" s="226" t="s">
        <v>184</v>
      </c>
      <c r="AU711" s="226" t="s">
        <v>176</v>
      </c>
      <c r="AV711" s="14" t="s">
        <v>85</v>
      </c>
      <c r="AW711" s="14" t="s">
        <v>34</v>
      </c>
      <c r="AX711" s="14" t="s">
        <v>83</v>
      </c>
      <c r="AY711" s="226" t="s">
        <v>175</v>
      </c>
    </row>
    <row r="712" spans="1:65" s="2" customFormat="1" ht="24.2" customHeight="1">
      <c r="A712" s="35"/>
      <c r="B712" s="36"/>
      <c r="C712" s="192" t="s">
        <v>1866</v>
      </c>
      <c r="D712" s="192" t="s">
        <v>178</v>
      </c>
      <c r="E712" s="193" t="s">
        <v>3981</v>
      </c>
      <c r="F712" s="194" t="s">
        <v>3982</v>
      </c>
      <c r="G712" s="195" t="s">
        <v>3978</v>
      </c>
      <c r="H712" s="196">
        <v>8</v>
      </c>
      <c r="I712" s="197"/>
      <c r="J712" s="198">
        <f>ROUND(I712*H712,2)</f>
        <v>0</v>
      </c>
      <c r="K712" s="194" t="s">
        <v>224</v>
      </c>
      <c r="L712" s="40"/>
      <c r="M712" s="199" t="s">
        <v>1</v>
      </c>
      <c r="N712" s="200" t="s">
        <v>41</v>
      </c>
      <c r="O712" s="72"/>
      <c r="P712" s="201">
        <f>O712*H712</f>
        <v>0</v>
      </c>
      <c r="Q712" s="201">
        <v>0</v>
      </c>
      <c r="R712" s="201">
        <f>Q712*H712</f>
        <v>0</v>
      </c>
      <c r="S712" s="201">
        <v>0</v>
      </c>
      <c r="T712" s="202">
        <f>S712*H712</f>
        <v>0</v>
      </c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R712" s="203" t="s">
        <v>559</v>
      </c>
      <c r="AT712" s="203" t="s">
        <v>178</v>
      </c>
      <c r="AU712" s="203" t="s">
        <v>176</v>
      </c>
      <c r="AY712" s="18" t="s">
        <v>175</v>
      </c>
      <c r="BE712" s="204">
        <f>IF(N712="základní",J712,0)</f>
        <v>0</v>
      </c>
      <c r="BF712" s="204">
        <f>IF(N712="snížená",J712,0)</f>
        <v>0</v>
      </c>
      <c r="BG712" s="204">
        <f>IF(N712="zákl. přenesená",J712,0)</f>
        <v>0</v>
      </c>
      <c r="BH712" s="204">
        <f>IF(N712="sníž. přenesená",J712,0)</f>
        <v>0</v>
      </c>
      <c r="BI712" s="204">
        <f>IF(N712="nulová",J712,0)</f>
        <v>0</v>
      </c>
      <c r="BJ712" s="18" t="s">
        <v>83</v>
      </c>
      <c r="BK712" s="204">
        <f>ROUND(I712*H712,2)</f>
        <v>0</v>
      </c>
      <c r="BL712" s="18" t="s">
        <v>559</v>
      </c>
      <c r="BM712" s="203" t="s">
        <v>3983</v>
      </c>
    </row>
    <row r="713" spans="1:65" s="2" customFormat="1" ht="11.25">
      <c r="A713" s="35"/>
      <c r="B713" s="36"/>
      <c r="C713" s="37"/>
      <c r="D713" s="227" t="s">
        <v>193</v>
      </c>
      <c r="E713" s="37"/>
      <c r="F713" s="228" t="s">
        <v>3984</v>
      </c>
      <c r="G713" s="37"/>
      <c r="H713" s="37"/>
      <c r="I713" s="229"/>
      <c r="J713" s="37"/>
      <c r="K713" s="37"/>
      <c r="L713" s="40"/>
      <c r="M713" s="230"/>
      <c r="N713" s="231"/>
      <c r="O713" s="72"/>
      <c r="P713" s="72"/>
      <c r="Q713" s="72"/>
      <c r="R713" s="72"/>
      <c r="S713" s="72"/>
      <c r="T713" s="73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T713" s="18" t="s">
        <v>193</v>
      </c>
      <c r="AU713" s="18" t="s">
        <v>176</v>
      </c>
    </row>
    <row r="714" spans="1:65" s="14" customFormat="1" ht="11.25">
      <c r="B714" s="216"/>
      <c r="C714" s="217"/>
      <c r="D714" s="207" t="s">
        <v>184</v>
      </c>
      <c r="E714" s="218" t="s">
        <v>1</v>
      </c>
      <c r="F714" s="219" t="s">
        <v>239</v>
      </c>
      <c r="G714" s="217"/>
      <c r="H714" s="220">
        <v>8</v>
      </c>
      <c r="I714" s="221"/>
      <c r="J714" s="217"/>
      <c r="K714" s="217"/>
      <c r="L714" s="222"/>
      <c r="M714" s="223"/>
      <c r="N714" s="224"/>
      <c r="O714" s="224"/>
      <c r="P714" s="224"/>
      <c r="Q714" s="224"/>
      <c r="R714" s="224"/>
      <c r="S714" s="224"/>
      <c r="T714" s="225"/>
      <c r="AT714" s="226" t="s">
        <v>184</v>
      </c>
      <c r="AU714" s="226" t="s">
        <v>176</v>
      </c>
      <c r="AV714" s="14" t="s">
        <v>85</v>
      </c>
      <c r="AW714" s="14" t="s">
        <v>34</v>
      </c>
      <c r="AX714" s="14" t="s">
        <v>83</v>
      </c>
      <c r="AY714" s="226" t="s">
        <v>175</v>
      </c>
    </row>
    <row r="715" spans="1:65" s="2" customFormat="1" ht="24.2" customHeight="1">
      <c r="A715" s="35"/>
      <c r="B715" s="36"/>
      <c r="C715" s="192" t="s">
        <v>1870</v>
      </c>
      <c r="D715" s="192" t="s">
        <v>178</v>
      </c>
      <c r="E715" s="193" t="s">
        <v>3985</v>
      </c>
      <c r="F715" s="194" t="s">
        <v>3986</v>
      </c>
      <c r="G715" s="195" t="s">
        <v>2540</v>
      </c>
      <c r="H715" s="196">
        <v>80</v>
      </c>
      <c r="I715" s="197"/>
      <c r="J715" s="198">
        <f>ROUND(I715*H715,2)</f>
        <v>0</v>
      </c>
      <c r="K715" s="194" t="s">
        <v>1</v>
      </c>
      <c r="L715" s="40"/>
      <c r="M715" s="199" t="s">
        <v>1</v>
      </c>
      <c r="N715" s="200" t="s">
        <v>41</v>
      </c>
      <c r="O715" s="72"/>
      <c r="P715" s="201">
        <f>O715*H715</f>
        <v>0</v>
      </c>
      <c r="Q715" s="201">
        <v>0</v>
      </c>
      <c r="R715" s="201">
        <f>Q715*H715</f>
        <v>0</v>
      </c>
      <c r="S715" s="201">
        <v>0</v>
      </c>
      <c r="T715" s="202">
        <f>S715*H715</f>
        <v>0</v>
      </c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R715" s="203" t="s">
        <v>1128</v>
      </c>
      <c r="AT715" s="203" t="s">
        <v>178</v>
      </c>
      <c r="AU715" s="203" t="s">
        <v>176</v>
      </c>
      <c r="AY715" s="18" t="s">
        <v>175</v>
      </c>
      <c r="BE715" s="204">
        <f>IF(N715="základní",J715,0)</f>
        <v>0</v>
      </c>
      <c r="BF715" s="204">
        <f>IF(N715="snížená",J715,0)</f>
        <v>0</v>
      </c>
      <c r="BG715" s="204">
        <f>IF(N715="zákl. přenesená",J715,0)</f>
        <v>0</v>
      </c>
      <c r="BH715" s="204">
        <f>IF(N715="sníž. přenesená",J715,0)</f>
        <v>0</v>
      </c>
      <c r="BI715" s="204">
        <f>IF(N715="nulová",J715,0)</f>
        <v>0</v>
      </c>
      <c r="BJ715" s="18" t="s">
        <v>83</v>
      </c>
      <c r="BK715" s="204">
        <f>ROUND(I715*H715,2)</f>
        <v>0</v>
      </c>
      <c r="BL715" s="18" t="s">
        <v>1128</v>
      </c>
      <c r="BM715" s="203" t="s">
        <v>3987</v>
      </c>
    </row>
    <row r="716" spans="1:65" s="14" customFormat="1" ht="11.25">
      <c r="B716" s="216"/>
      <c r="C716" s="217"/>
      <c r="D716" s="207" t="s">
        <v>184</v>
      </c>
      <c r="E716" s="218" t="s">
        <v>1</v>
      </c>
      <c r="F716" s="219" t="s">
        <v>3988</v>
      </c>
      <c r="G716" s="217"/>
      <c r="H716" s="220">
        <v>80</v>
      </c>
      <c r="I716" s="221"/>
      <c r="J716" s="217"/>
      <c r="K716" s="217"/>
      <c r="L716" s="222"/>
      <c r="M716" s="223"/>
      <c r="N716" s="224"/>
      <c r="O716" s="224"/>
      <c r="P716" s="224"/>
      <c r="Q716" s="224"/>
      <c r="R716" s="224"/>
      <c r="S716" s="224"/>
      <c r="T716" s="225"/>
      <c r="AT716" s="226" t="s">
        <v>184</v>
      </c>
      <c r="AU716" s="226" t="s">
        <v>176</v>
      </c>
      <c r="AV716" s="14" t="s">
        <v>85</v>
      </c>
      <c r="AW716" s="14" t="s">
        <v>34</v>
      </c>
      <c r="AX716" s="14" t="s">
        <v>83</v>
      </c>
      <c r="AY716" s="226" t="s">
        <v>175</v>
      </c>
    </row>
    <row r="717" spans="1:65" s="2" customFormat="1" ht="16.5" customHeight="1">
      <c r="A717" s="35"/>
      <c r="B717" s="36"/>
      <c r="C717" s="192" t="s">
        <v>1876</v>
      </c>
      <c r="D717" s="192" t="s">
        <v>178</v>
      </c>
      <c r="E717" s="193" t="s">
        <v>3989</v>
      </c>
      <c r="F717" s="194" t="s">
        <v>3990</v>
      </c>
      <c r="G717" s="195" t="s">
        <v>2540</v>
      </c>
      <c r="H717" s="196">
        <v>8</v>
      </c>
      <c r="I717" s="197"/>
      <c r="J717" s="198">
        <f>ROUND(I717*H717,2)</f>
        <v>0</v>
      </c>
      <c r="K717" s="194" t="s">
        <v>1</v>
      </c>
      <c r="L717" s="40"/>
      <c r="M717" s="199" t="s">
        <v>1</v>
      </c>
      <c r="N717" s="200" t="s">
        <v>41</v>
      </c>
      <c r="O717" s="72"/>
      <c r="P717" s="201">
        <f>O717*H717</f>
        <v>0</v>
      </c>
      <c r="Q717" s="201">
        <v>0</v>
      </c>
      <c r="R717" s="201">
        <f>Q717*H717</f>
        <v>0</v>
      </c>
      <c r="S717" s="201">
        <v>0</v>
      </c>
      <c r="T717" s="202">
        <f>S717*H717</f>
        <v>0</v>
      </c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R717" s="203" t="s">
        <v>3048</v>
      </c>
      <c r="AT717" s="203" t="s">
        <v>178</v>
      </c>
      <c r="AU717" s="203" t="s">
        <v>176</v>
      </c>
      <c r="AY717" s="18" t="s">
        <v>175</v>
      </c>
      <c r="BE717" s="204">
        <f>IF(N717="základní",J717,0)</f>
        <v>0</v>
      </c>
      <c r="BF717" s="204">
        <f>IF(N717="snížená",J717,0)</f>
        <v>0</v>
      </c>
      <c r="BG717" s="204">
        <f>IF(N717="zákl. přenesená",J717,0)</f>
        <v>0</v>
      </c>
      <c r="BH717" s="204">
        <f>IF(N717="sníž. přenesená",J717,0)</f>
        <v>0</v>
      </c>
      <c r="BI717" s="204">
        <f>IF(N717="nulová",J717,0)</f>
        <v>0</v>
      </c>
      <c r="BJ717" s="18" t="s">
        <v>83</v>
      </c>
      <c r="BK717" s="204">
        <f>ROUND(I717*H717,2)</f>
        <v>0</v>
      </c>
      <c r="BL717" s="18" t="s">
        <v>3048</v>
      </c>
      <c r="BM717" s="203" t="s">
        <v>3991</v>
      </c>
    </row>
    <row r="718" spans="1:65" s="14" customFormat="1" ht="11.25">
      <c r="B718" s="216"/>
      <c r="C718" s="217"/>
      <c r="D718" s="207" t="s">
        <v>184</v>
      </c>
      <c r="E718" s="218" t="s">
        <v>1</v>
      </c>
      <c r="F718" s="219" t="s">
        <v>239</v>
      </c>
      <c r="G718" s="217"/>
      <c r="H718" s="220">
        <v>8</v>
      </c>
      <c r="I718" s="221"/>
      <c r="J718" s="217"/>
      <c r="K718" s="217"/>
      <c r="L718" s="222"/>
      <c r="M718" s="223"/>
      <c r="N718" s="224"/>
      <c r="O718" s="224"/>
      <c r="P718" s="224"/>
      <c r="Q718" s="224"/>
      <c r="R718" s="224"/>
      <c r="S718" s="224"/>
      <c r="T718" s="225"/>
      <c r="AT718" s="226" t="s">
        <v>184</v>
      </c>
      <c r="AU718" s="226" t="s">
        <v>176</v>
      </c>
      <c r="AV718" s="14" t="s">
        <v>85</v>
      </c>
      <c r="AW718" s="14" t="s">
        <v>34</v>
      </c>
      <c r="AX718" s="14" t="s">
        <v>83</v>
      </c>
      <c r="AY718" s="226" t="s">
        <v>175</v>
      </c>
    </row>
    <row r="719" spans="1:65" s="2" customFormat="1" ht="49.15" customHeight="1">
      <c r="A719" s="35"/>
      <c r="B719" s="36"/>
      <c r="C719" s="192" t="s">
        <v>1880</v>
      </c>
      <c r="D719" s="192" t="s">
        <v>178</v>
      </c>
      <c r="E719" s="193" t="s">
        <v>3992</v>
      </c>
      <c r="F719" s="194" t="s">
        <v>3993</v>
      </c>
      <c r="G719" s="195" t="s">
        <v>2540</v>
      </c>
      <c r="H719" s="196">
        <v>8</v>
      </c>
      <c r="I719" s="197"/>
      <c r="J719" s="198">
        <f>ROUND(I719*H719,2)</f>
        <v>0</v>
      </c>
      <c r="K719" s="194" t="s">
        <v>1</v>
      </c>
      <c r="L719" s="40"/>
      <c r="M719" s="199" t="s">
        <v>1</v>
      </c>
      <c r="N719" s="200" t="s">
        <v>41</v>
      </c>
      <c r="O719" s="72"/>
      <c r="P719" s="201">
        <f>O719*H719</f>
        <v>0</v>
      </c>
      <c r="Q719" s="201">
        <v>0</v>
      </c>
      <c r="R719" s="201">
        <f>Q719*H719</f>
        <v>0</v>
      </c>
      <c r="S719" s="201">
        <v>0</v>
      </c>
      <c r="T719" s="202">
        <f>S719*H719</f>
        <v>0</v>
      </c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R719" s="203" t="s">
        <v>559</v>
      </c>
      <c r="AT719" s="203" t="s">
        <v>178</v>
      </c>
      <c r="AU719" s="203" t="s">
        <v>176</v>
      </c>
      <c r="AY719" s="18" t="s">
        <v>175</v>
      </c>
      <c r="BE719" s="204">
        <f>IF(N719="základní",J719,0)</f>
        <v>0</v>
      </c>
      <c r="BF719" s="204">
        <f>IF(N719="snížená",J719,0)</f>
        <v>0</v>
      </c>
      <c r="BG719" s="204">
        <f>IF(N719="zákl. přenesená",J719,0)</f>
        <v>0</v>
      </c>
      <c r="BH719" s="204">
        <f>IF(N719="sníž. přenesená",J719,0)</f>
        <v>0</v>
      </c>
      <c r="BI719" s="204">
        <f>IF(N719="nulová",J719,0)</f>
        <v>0</v>
      </c>
      <c r="BJ719" s="18" t="s">
        <v>83</v>
      </c>
      <c r="BK719" s="204">
        <f>ROUND(I719*H719,2)</f>
        <v>0</v>
      </c>
      <c r="BL719" s="18" t="s">
        <v>559</v>
      </c>
      <c r="BM719" s="203" t="s">
        <v>3994</v>
      </c>
    </row>
    <row r="720" spans="1:65" s="14" customFormat="1" ht="11.25">
      <c r="B720" s="216"/>
      <c r="C720" s="217"/>
      <c r="D720" s="207" t="s">
        <v>184</v>
      </c>
      <c r="E720" s="218" t="s">
        <v>1</v>
      </c>
      <c r="F720" s="219" t="s">
        <v>239</v>
      </c>
      <c r="G720" s="217"/>
      <c r="H720" s="220">
        <v>8</v>
      </c>
      <c r="I720" s="221"/>
      <c r="J720" s="217"/>
      <c r="K720" s="217"/>
      <c r="L720" s="222"/>
      <c r="M720" s="223"/>
      <c r="N720" s="224"/>
      <c r="O720" s="224"/>
      <c r="P720" s="224"/>
      <c r="Q720" s="224"/>
      <c r="R720" s="224"/>
      <c r="S720" s="224"/>
      <c r="T720" s="225"/>
      <c r="AT720" s="226" t="s">
        <v>184</v>
      </c>
      <c r="AU720" s="226" t="s">
        <v>176</v>
      </c>
      <c r="AV720" s="14" t="s">
        <v>85</v>
      </c>
      <c r="AW720" s="14" t="s">
        <v>34</v>
      </c>
      <c r="AX720" s="14" t="s">
        <v>83</v>
      </c>
      <c r="AY720" s="226" t="s">
        <v>175</v>
      </c>
    </row>
    <row r="721" spans="1:65" s="12" customFormat="1" ht="22.9" customHeight="1">
      <c r="B721" s="176"/>
      <c r="C721" s="177"/>
      <c r="D721" s="178" t="s">
        <v>75</v>
      </c>
      <c r="E721" s="190" t="s">
        <v>3995</v>
      </c>
      <c r="F721" s="190" t="s">
        <v>3996</v>
      </c>
      <c r="G721" s="177"/>
      <c r="H721" s="177"/>
      <c r="I721" s="180"/>
      <c r="J721" s="191">
        <f>BK721</f>
        <v>0</v>
      </c>
      <c r="K721" s="177"/>
      <c r="L721" s="182"/>
      <c r="M721" s="183"/>
      <c r="N721" s="184"/>
      <c r="O721" s="184"/>
      <c r="P721" s="185">
        <f>SUM(P722:P725)</f>
        <v>0</v>
      </c>
      <c r="Q721" s="184"/>
      <c r="R721" s="185">
        <f>SUM(R722:R725)</f>
        <v>0</v>
      </c>
      <c r="S721" s="184"/>
      <c r="T721" s="186">
        <f>SUM(T722:T725)</f>
        <v>0</v>
      </c>
      <c r="AR721" s="187" t="s">
        <v>209</v>
      </c>
      <c r="AT721" s="188" t="s">
        <v>75</v>
      </c>
      <c r="AU721" s="188" t="s">
        <v>83</v>
      </c>
      <c r="AY721" s="187" t="s">
        <v>175</v>
      </c>
      <c r="BK721" s="189">
        <f>SUM(BK722:BK725)</f>
        <v>0</v>
      </c>
    </row>
    <row r="722" spans="1:65" s="2" customFormat="1" ht="16.5" customHeight="1">
      <c r="A722" s="35"/>
      <c r="B722" s="36"/>
      <c r="C722" s="192" t="s">
        <v>1886</v>
      </c>
      <c r="D722" s="192" t="s">
        <v>178</v>
      </c>
      <c r="E722" s="193" t="s">
        <v>3997</v>
      </c>
      <c r="F722" s="194" t="s">
        <v>3998</v>
      </c>
      <c r="G722" s="195" t="s">
        <v>578</v>
      </c>
      <c r="H722" s="196">
        <v>1</v>
      </c>
      <c r="I722" s="197"/>
      <c r="J722" s="198">
        <f>ROUND(I722*H722,2)</f>
        <v>0</v>
      </c>
      <c r="K722" s="194" t="s">
        <v>1</v>
      </c>
      <c r="L722" s="40"/>
      <c r="M722" s="199" t="s">
        <v>1</v>
      </c>
      <c r="N722" s="200" t="s">
        <v>41</v>
      </c>
      <c r="O722" s="72"/>
      <c r="P722" s="201">
        <f>O722*H722</f>
        <v>0</v>
      </c>
      <c r="Q722" s="201">
        <v>0</v>
      </c>
      <c r="R722" s="201">
        <f>Q722*H722</f>
        <v>0</v>
      </c>
      <c r="S722" s="201">
        <v>0</v>
      </c>
      <c r="T722" s="202">
        <f>S722*H722</f>
        <v>0</v>
      </c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R722" s="203" t="s">
        <v>3999</v>
      </c>
      <c r="AT722" s="203" t="s">
        <v>178</v>
      </c>
      <c r="AU722" s="203" t="s">
        <v>85</v>
      </c>
      <c r="AY722" s="18" t="s">
        <v>175</v>
      </c>
      <c r="BE722" s="204">
        <f>IF(N722="základní",J722,0)</f>
        <v>0</v>
      </c>
      <c r="BF722" s="204">
        <f>IF(N722="snížená",J722,0)</f>
        <v>0</v>
      </c>
      <c r="BG722" s="204">
        <f>IF(N722="zákl. přenesená",J722,0)</f>
        <v>0</v>
      </c>
      <c r="BH722" s="204">
        <f>IF(N722="sníž. přenesená",J722,0)</f>
        <v>0</v>
      </c>
      <c r="BI722" s="204">
        <f>IF(N722="nulová",J722,0)</f>
        <v>0</v>
      </c>
      <c r="BJ722" s="18" t="s">
        <v>83</v>
      </c>
      <c r="BK722" s="204">
        <f>ROUND(I722*H722,2)</f>
        <v>0</v>
      </c>
      <c r="BL722" s="18" t="s">
        <v>3999</v>
      </c>
      <c r="BM722" s="203" t="s">
        <v>4000</v>
      </c>
    </row>
    <row r="723" spans="1:65" s="14" customFormat="1" ht="11.25">
      <c r="B723" s="216"/>
      <c r="C723" s="217"/>
      <c r="D723" s="207" t="s">
        <v>184</v>
      </c>
      <c r="E723" s="218" t="s">
        <v>1</v>
      </c>
      <c r="F723" s="219" t="s">
        <v>83</v>
      </c>
      <c r="G723" s="217"/>
      <c r="H723" s="220">
        <v>1</v>
      </c>
      <c r="I723" s="221"/>
      <c r="J723" s="217"/>
      <c r="K723" s="217"/>
      <c r="L723" s="222"/>
      <c r="M723" s="223"/>
      <c r="N723" s="224"/>
      <c r="O723" s="224"/>
      <c r="P723" s="224"/>
      <c r="Q723" s="224"/>
      <c r="R723" s="224"/>
      <c r="S723" s="224"/>
      <c r="T723" s="225"/>
      <c r="AT723" s="226" t="s">
        <v>184</v>
      </c>
      <c r="AU723" s="226" t="s">
        <v>85</v>
      </c>
      <c r="AV723" s="14" t="s">
        <v>85</v>
      </c>
      <c r="AW723" s="14" t="s">
        <v>34</v>
      </c>
      <c r="AX723" s="14" t="s">
        <v>83</v>
      </c>
      <c r="AY723" s="226" t="s">
        <v>175</v>
      </c>
    </row>
    <row r="724" spans="1:65" s="2" customFormat="1" ht="16.5" customHeight="1">
      <c r="A724" s="35"/>
      <c r="B724" s="36"/>
      <c r="C724" s="192" t="s">
        <v>1897</v>
      </c>
      <c r="D724" s="192" t="s">
        <v>178</v>
      </c>
      <c r="E724" s="193" t="s">
        <v>4001</v>
      </c>
      <c r="F724" s="194" t="s">
        <v>4002</v>
      </c>
      <c r="G724" s="195" t="s">
        <v>578</v>
      </c>
      <c r="H724" s="196">
        <v>1</v>
      </c>
      <c r="I724" s="197"/>
      <c r="J724" s="198">
        <f>ROUND(I724*H724,2)</f>
        <v>0</v>
      </c>
      <c r="K724" s="194" t="s">
        <v>1</v>
      </c>
      <c r="L724" s="40"/>
      <c r="M724" s="199" t="s">
        <v>1</v>
      </c>
      <c r="N724" s="200" t="s">
        <v>41</v>
      </c>
      <c r="O724" s="72"/>
      <c r="P724" s="201">
        <f>O724*H724</f>
        <v>0</v>
      </c>
      <c r="Q724" s="201">
        <v>0</v>
      </c>
      <c r="R724" s="201">
        <f>Q724*H724</f>
        <v>0</v>
      </c>
      <c r="S724" s="201">
        <v>0</v>
      </c>
      <c r="T724" s="202">
        <f>S724*H724</f>
        <v>0</v>
      </c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R724" s="203" t="s">
        <v>3999</v>
      </c>
      <c r="AT724" s="203" t="s">
        <v>178</v>
      </c>
      <c r="AU724" s="203" t="s">
        <v>85</v>
      </c>
      <c r="AY724" s="18" t="s">
        <v>175</v>
      </c>
      <c r="BE724" s="204">
        <f>IF(N724="základní",J724,0)</f>
        <v>0</v>
      </c>
      <c r="BF724" s="204">
        <f>IF(N724="snížená",J724,0)</f>
        <v>0</v>
      </c>
      <c r="BG724" s="204">
        <f>IF(N724="zákl. přenesená",J724,0)</f>
        <v>0</v>
      </c>
      <c r="BH724" s="204">
        <f>IF(N724="sníž. přenesená",J724,0)</f>
        <v>0</v>
      </c>
      <c r="BI724" s="204">
        <f>IF(N724="nulová",J724,0)</f>
        <v>0</v>
      </c>
      <c r="BJ724" s="18" t="s">
        <v>83</v>
      </c>
      <c r="BK724" s="204">
        <f>ROUND(I724*H724,2)</f>
        <v>0</v>
      </c>
      <c r="BL724" s="18" t="s">
        <v>3999</v>
      </c>
      <c r="BM724" s="203" t="s">
        <v>4003</v>
      </c>
    </row>
    <row r="725" spans="1:65" s="14" customFormat="1" ht="11.25">
      <c r="B725" s="216"/>
      <c r="C725" s="217"/>
      <c r="D725" s="207" t="s">
        <v>184</v>
      </c>
      <c r="E725" s="218" t="s">
        <v>1</v>
      </c>
      <c r="F725" s="219" t="s">
        <v>83</v>
      </c>
      <c r="G725" s="217"/>
      <c r="H725" s="220">
        <v>1</v>
      </c>
      <c r="I725" s="221"/>
      <c r="J725" s="217"/>
      <c r="K725" s="217"/>
      <c r="L725" s="222"/>
      <c r="M725" s="276"/>
      <c r="N725" s="277"/>
      <c r="O725" s="277"/>
      <c r="P725" s="277"/>
      <c r="Q725" s="277"/>
      <c r="R725" s="277"/>
      <c r="S725" s="277"/>
      <c r="T725" s="278"/>
      <c r="AT725" s="226" t="s">
        <v>184</v>
      </c>
      <c r="AU725" s="226" t="s">
        <v>85</v>
      </c>
      <c r="AV725" s="14" t="s">
        <v>85</v>
      </c>
      <c r="AW725" s="14" t="s">
        <v>34</v>
      </c>
      <c r="AX725" s="14" t="s">
        <v>83</v>
      </c>
      <c r="AY725" s="226" t="s">
        <v>175</v>
      </c>
    </row>
    <row r="726" spans="1:65" s="2" customFormat="1" ht="6.95" customHeight="1">
      <c r="A726" s="35"/>
      <c r="B726" s="55"/>
      <c r="C726" s="56"/>
      <c r="D726" s="56"/>
      <c r="E726" s="56"/>
      <c r="F726" s="56"/>
      <c r="G726" s="56"/>
      <c r="H726" s="56"/>
      <c r="I726" s="56"/>
      <c r="J726" s="56"/>
      <c r="K726" s="56"/>
      <c r="L726" s="40"/>
      <c r="M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</row>
  </sheetData>
  <sheetProtection algorithmName="SHA-512" hashValue="QaAkfHz8fl33+RSbD50/x7l+RQ/h6j8zpfk9qdSP98+BXdHK84nD0gAUf3T1fi8MN/9W0JGwHxhzEZ20wxOXIA==" saltValue="ojlb4E9PB8+7LDVP4erZyszMSzr8X8STjyF6Y7LmLzOpJ0YwQn60FpAtAf45/WSgv/bRoLLqJhdqpmQ9S+qyqA==" spinCount="100000" sheet="1" objects="1" scenarios="1" formatColumns="0" formatRows="0" autoFilter="0"/>
  <autoFilter ref="C138:K725"/>
  <mergeCells count="12">
    <mergeCell ref="E131:H131"/>
    <mergeCell ref="L2:V2"/>
    <mergeCell ref="E85:H85"/>
    <mergeCell ref="E87:H87"/>
    <mergeCell ref="E89:H89"/>
    <mergeCell ref="E127:H127"/>
    <mergeCell ref="E129:H129"/>
    <mergeCell ref="E7:H7"/>
    <mergeCell ref="E9:H9"/>
    <mergeCell ref="E11:H11"/>
    <mergeCell ref="E20:H20"/>
    <mergeCell ref="E29:H29"/>
  </mergeCells>
  <hyperlinks>
    <hyperlink ref="F155" r:id="rId1"/>
    <hyperlink ref="F160" r:id="rId2"/>
    <hyperlink ref="F164" r:id="rId3"/>
    <hyperlink ref="F168" r:id="rId4"/>
    <hyperlink ref="F171" r:id="rId5"/>
    <hyperlink ref="F175" r:id="rId6"/>
    <hyperlink ref="F179" r:id="rId7"/>
    <hyperlink ref="F183" r:id="rId8"/>
    <hyperlink ref="F190" r:id="rId9"/>
    <hyperlink ref="F194" r:id="rId10"/>
    <hyperlink ref="F201" r:id="rId11"/>
    <hyperlink ref="F208" r:id="rId12"/>
    <hyperlink ref="F212" r:id="rId13"/>
    <hyperlink ref="F216" r:id="rId14"/>
    <hyperlink ref="F223" r:id="rId15"/>
    <hyperlink ref="F226" r:id="rId16"/>
    <hyperlink ref="F230" r:id="rId17"/>
    <hyperlink ref="F236" r:id="rId18"/>
    <hyperlink ref="F240" r:id="rId19"/>
    <hyperlink ref="F244" r:id="rId20"/>
    <hyperlink ref="F248" r:id="rId21"/>
    <hyperlink ref="F252" r:id="rId22"/>
    <hyperlink ref="F261" r:id="rId23"/>
    <hyperlink ref="F264" r:id="rId24"/>
    <hyperlink ref="F268" r:id="rId25"/>
    <hyperlink ref="F274" r:id="rId26"/>
    <hyperlink ref="F278" r:id="rId27"/>
    <hyperlink ref="F282" r:id="rId28"/>
    <hyperlink ref="F287" r:id="rId29"/>
    <hyperlink ref="F291" r:id="rId30"/>
    <hyperlink ref="F295" r:id="rId31"/>
    <hyperlink ref="F299" r:id="rId32"/>
    <hyperlink ref="F303" r:id="rId33"/>
    <hyperlink ref="F307" r:id="rId34"/>
    <hyperlink ref="F313" r:id="rId35"/>
    <hyperlink ref="F317" r:id="rId36"/>
    <hyperlink ref="F322" r:id="rId37"/>
    <hyperlink ref="F327" r:id="rId38"/>
    <hyperlink ref="F331" r:id="rId39"/>
    <hyperlink ref="F348" r:id="rId40"/>
    <hyperlink ref="F355" r:id="rId41"/>
    <hyperlink ref="F361" r:id="rId42"/>
    <hyperlink ref="F367" r:id="rId43"/>
    <hyperlink ref="F373" r:id="rId44"/>
    <hyperlink ref="F379" r:id="rId45"/>
    <hyperlink ref="F385" r:id="rId46"/>
    <hyperlink ref="F389" r:id="rId47"/>
    <hyperlink ref="F393" r:id="rId48"/>
    <hyperlink ref="F399" r:id="rId49"/>
    <hyperlink ref="F415" r:id="rId50"/>
    <hyperlink ref="F421" r:id="rId51"/>
    <hyperlink ref="F428" r:id="rId52"/>
    <hyperlink ref="F438" r:id="rId53"/>
    <hyperlink ref="F442" r:id="rId54"/>
    <hyperlink ref="F446" r:id="rId55"/>
    <hyperlink ref="F451" r:id="rId56"/>
    <hyperlink ref="F456" r:id="rId57"/>
    <hyperlink ref="F465" r:id="rId58"/>
    <hyperlink ref="F470" r:id="rId59"/>
    <hyperlink ref="F476" r:id="rId60"/>
    <hyperlink ref="F483" r:id="rId61"/>
    <hyperlink ref="F487" r:id="rId62"/>
    <hyperlink ref="F495" r:id="rId63"/>
    <hyperlink ref="F500" r:id="rId64"/>
    <hyperlink ref="F504" r:id="rId65"/>
    <hyperlink ref="F517" r:id="rId66"/>
    <hyperlink ref="F522" r:id="rId67"/>
    <hyperlink ref="F530" r:id="rId68"/>
    <hyperlink ref="F535" r:id="rId69"/>
    <hyperlink ref="F541" r:id="rId70"/>
    <hyperlink ref="F553" r:id="rId71"/>
    <hyperlink ref="F558" r:id="rId72"/>
    <hyperlink ref="F563" r:id="rId73"/>
    <hyperlink ref="F568" r:id="rId74"/>
    <hyperlink ref="F570" r:id="rId75"/>
    <hyperlink ref="F576" r:id="rId76"/>
    <hyperlink ref="F580" r:id="rId77"/>
    <hyperlink ref="F584" r:id="rId78"/>
    <hyperlink ref="F587" r:id="rId79"/>
    <hyperlink ref="F590" r:id="rId80"/>
    <hyperlink ref="F603" r:id="rId81"/>
    <hyperlink ref="F612" r:id="rId82"/>
    <hyperlink ref="F616" r:id="rId83"/>
    <hyperlink ref="F622" r:id="rId84"/>
    <hyperlink ref="F626" r:id="rId85"/>
    <hyperlink ref="F628" r:id="rId86"/>
    <hyperlink ref="F631" r:id="rId87"/>
    <hyperlink ref="F633" r:id="rId88"/>
    <hyperlink ref="F636" r:id="rId89"/>
    <hyperlink ref="F639" r:id="rId90"/>
    <hyperlink ref="F642" r:id="rId91"/>
    <hyperlink ref="F645" r:id="rId92"/>
    <hyperlink ref="F648" r:id="rId93"/>
    <hyperlink ref="F651" r:id="rId94"/>
    <hyperlink ref="F654" r:id="rId95"/>
    <hyperlink ref="F657" r:id="rId96"/>
    <hyperlink ref="F659" r:id="rId97"/>
    <hyperlink ref="F664" r:id="rId98"/>
    <hyperlink ref="F667" r:id="rId99"/>
    <hyperlink ref="F669" r:id="rId100"/>
    <hyperlink ref="F672" r:id="rId101"/>
    <hyperlink ref="F675" r:id="rId102"/>
    <hyperlink ref="F679" r:id="rId103"/>
    <hyperlink ref="F681" r:id="rId104"/>
    <hyperlink ref="F684" r:id="rId105"/>
    <hyperlink ref="F686" r:id="rId106"/>
    <hyperlink ref="F689" r:id="rId107"/>
    <hyperlink ref="F691" r:id="rId108"/>
    <hyperlink ref="F693" r:id="rId109"/>
    <hyperlink ref="F695" r:id="rId110"/>
    <hyperlink ref="F697" r:id="rId111"/>
    <hyperlink ref="F701" r:id="rId112"/>
    <hyperlink ref="F703" r:id="rId113"/>
    <hyperlink ref="F707" r:id="rId114"/>
    <hyperlink ref="F710" r:id="rId115"/>
    <hyperlink ref="F713" r:id="rId116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26</vt:i4>
      </vt:variant>
    </vt:vector>
  </HeadingPairs>
  <TitlesOfParts>
    <vt:vector size="39" baseType="lpstr">
      <vt:lpstr>Rekapitulace stavby</vt:lpstr>
      <vt:lpstr>D1.01.1_R1 - Stavební - O...</vt:lpstr>
      <vt:lpstr>D1.01.3 - Požárně bezpečn...</vt:lpstr>
      <vt:lpstr>D1.01.4a - Vytápění</vt:lpstr>
      <vt:lpstr>D1.01.4b - Chlazení</vt:lpstr>
      <vt:lpstr>D1.01.4c - Vzduchotechnika</vt:lpstr>
      <vt:lpstr>D1.01.4d - Měření a regulace</vt:lpstr>
      <vt:lpstr>D1.01.4e - Zdravotně tech...</vt:lpstr>
      <vt:lpstr>D1.01.4g1 - Silnoproudá e...</vt:lpstr>
      <vt:lpstr>D1.01.4h1 - Slaboproudá e...</vt:lpstr>
      <vt:lpstr>D1.01.4h3 - Elektrická po...</vt:lpstr>
      <vt:lpstr>D1.01.6 - Medicinální plyny</vt:lpstr>
      <vt:lpstr>VRN - Vedlejší rozpočtové...</vt:lpstr>
      <vt:lpstr>'D1.01.1_R1 - Stavební - O...'!Názvy_tisku</vt:lpstr>
      <vt:lpstr>'D1.01.3 - Požárně bezpečn...'!Názvy_tisku</vt:lpstr>
      <vt:lpstr>'D1.01.4a - Vytápění'!Názvy_tisku</vt:lpstr>
      <vt:lpstr>'D1.01.4b - Chlazení'!Názvy_tisku</vt:lpstr>
      <vt:lpstr>'D1.01.4c - Vzduchotechnika'!Názvy_tisku</vt:lpstr>
      <vt:lpstr>'D1.01.4d - Měření a regulace'!Názvy_tisku</vt:lpstr>
      <vt:lpstr>'D1.01.4e - Zdravotně tech...'!Názvy_tisku</vt:lpstr>
      <vt:lpstr>'D1.01.4g1 - Silnoproudá e...'!Názvy_tisku</vt:lpstr>
      <vt:lpstr>'D1.01.4h1 - Slaboproudá e...'!Názvy_tisku</vt:lpstr>
      <vt:lpstr>'D1.01.4h3 - Elektrická po...'!Názvy_tisku</vt:lpstr>
      <vt:lpstr>'D1.01.6 - Medicinální plyny'!Názvy_tisku</vt:lpstr>
      <vt:lpstr>'Rekapitulace stavby'!Názvy_tisku</vt:lpstr>
      <vt:lpstr>'VRN - Vedlejší rozpočtové...'!Názvy_tisku</vt:lpstr>
      <vt:lpstr>'D1.01.1_R1 - Stavební - O...'!Oblast_tisku</vt:lpstr>
      <vt:lpstr>'D1.01.3 - Požárně bezpečn...'!Oblast_tisku</vt:lpstr>
      <vt:lpstr>'D1.01.4a - Vytápění'!Oblast_tisku</vt:lpstr>
      <vt:lpstr>'D1.01.4b - Chlazení'!Oblast_tisku</vt:lpstr>
      <vt:lpstr>'D1.01.4c - Vzduchotechnika'!Oblast_tisku</vt:lpstr>
      <vt:lpstr>'D1.01.4d - Měření a regulace'!Oblast_tisku</vt:lpstr>
      <vt:lpstr>'D1.01.4e - Zdravotně tech...'!Oblast_tisku</vt:lpstr>
      <vt:lpstr>'D1.01.4g1 - Silnoproudá e...'!Oblast_tisku</vt:lpstr>
      <vt:lpstr>'D1.01.4h1 - Slaboproudá e...'!Oblast_tisku</vt:lpstr>
      <vt:lpstr>'D1.01.4h3 - Elektrická po...'!Oblast_tisku</vt:lpstr>
      <vt:lpstr>'D1.01.6 - Medicinální plyny'!Oblast_tisku</vt:lpstr>
      <vt:lpstr>'Rekapitulace stavby'!Oblast_tisku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Avuk (Marek.Avuk)</dc:creator>
  <cp:lastModifiedBy>Ondová Monika</cp:lastModifiedBy>
  <dcterms:created xsi:type="dcterms:W3CDTF">2025-11-20T12:21:59Z</dcterms:created>
  <dcterms:modified xsi:type="dcterms:W3CDTF">2025-12-02T08:43:07Z</dcterms:modified>
</cp:coreProperties>
</file>