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Oprava lůžkových ramp MO\ZD\"/>
    </mc:Choice>
  </mc:AlternateContent>
  <bookViews>
    <workbookView xWindow="-120" yWindow="-120" windowWidth="29040" windowHeight="15720"/>
  </bookViews>
  <sheets>
    <sheet name="Doplněný V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2" i="3" l="1"/>
  <c r="J143" i="3"/>
  <c r="J144" i="3"/>
  <c r="J145" i="3"/>
  <c r="J146" i="3"/>
  <c r="J147" i="3"/>
  <c r="J148" i="3"/>
  <c r="J149" i="3"/>
  <c r="J118" i="3"/>
  <c r="P118" i="3"/>
  <c r="R118" i="3"/>
  <c r="T118" i="3"/>
  <c r="J119" i="3"/>
  <c r="P119" i="3"/>
  <c r="R119" i="3"/>
  <c r="T119" i="3"/>
  <c r="J120" i="3"/>
  <c r="P120" i="3"/>
  <c r="R120" i="3"/>
  <c r="T120" i="3"/>
  <c r="J121" i="3"/>
  <c r="P121" i="3"/>
  <c r="R121" i="3"/>
  <c r="T121" i="3"/>
  <c r="J122" i="3"/>
  <c r="P122" i="3"/>
  <c r="R122" i="3"/>
  <c r="T122" i="3"/>
  <c r="J123" i="3"/>
  <c r="P123" i="3"/>
  <c r="R123" i="3"/>
  <c r="T123" i="3"/>
  <c r="J124" i="3"/>
  <c r="P124" i="3"/>
  <c r="R124" i="3"/>
  <c r="T124" i="3"/>
  <c r="J125" i="3"/>
  <c r="P125" i="3"/>
  <c r="R125" i="3"/>
  <c r="T125" i="3"/>
  <c r="J126" i="3"/>
  <c r="P126" i="3"/>
  <c r="R126" i="3"/>
  <c r="T126" i="3"/>
  <c r="J127" i="3"/>
  <c r="P127" i="3"/>
  <c r="R127" i="3"/>
  <c r="T127" i="3"/>
  <c r="J128" i="3"/>
  <c r="P128" i="3"/>
  <c r="R128" i="3"/>
  <c r="T128" i="3"/>
  <c r="J129" i="3"/>
  <c r="P129" i="3"/>
  <c r="R129" i="3"/>
  <c r="T129" i="3"/>
  <c r="J130" i="3"/>
  <c r="P130" i="3"/>
  <c r="R130" i="3"/>
  <c r="T130" i="3"/>
  <c r="J131" i="3"/>
  <c r="P131" i="3"/>
  <c r="R131" i="3"/>
  <c r="T131" i="3"/>
  <c r="J132" i="3"/>
  <c r="P132" i="3"/>
  <c r="R132" i="3"/>
  <c r="T132" i="3"/>
  <c r="J133" i="3"/>
  <c r="P133" i="3"/>
  <c r="R133" i="3"/>
  <c r="T133" i="3"/>
  <c r="J136" i="3" l="1"/>
  <c r="T149" i="3"/>
  <c r="R149" i="3"/>
  <c r="P149" i="3"/>
  <c r="T141" i="3"/>
  <c r="R141" i="3"/>
  <c r="P141" i="3"/>
  <c r="J141" i="3"/>
  <c r="J140" i="3" s="1"/>
  <c r="T139" i="3"/>
  <c r="R139" i="3"/>
  <c r="P139" i="3"/>
  <c r="J139" i="3"/>
  <c r="T138" i="3"/>
  <c r="R138" i="3"/>
  <c r="P138" i="3"/>
  <c r="J138" i="3"/>
  <c r="T137" i="3"/>
  <c r="R137" i="3"/>
  <c r="P137" i="3"/>
  <c r="J137" i="3"/>
  <c r="T136" i="3"/>
  <c r="R136" i="3"/>
  <c r="P136" i="3"/>
  <c r="T135" i="3"/>
  <c r="R135" i="3"/>
  <c r="P135" i="3"/>
  <c r="J135" i="3"/>
  <c r="T117" i="3"/>
  <c r="R117" i="3"/>
  <c r="P117" i="3"/>
  <c r="J117" i="3"/>
  <c r="J116" i="3" s="1"/>
  <c r="F109" i="3"/>
  <c r="E107" i="3"/>
  <c r="F87" i="3"/>
  <c r="E85" i="3"/>
  <c r="J35" i="3"/>
  <c r="J34" i="3"/>
  <c r="J33" i="3"/>
  <c r="J19" i="3"/>
  <c r="E19" i="3"/>
  <c r="J18" i="3"/>
  <c r="J16" i="3"/>
  <c r="E16" i="3"/>
  <c r="J15" i="3"/>
  <c r="J13" i="3"/>
  <c r="E13" i="3"/>
  <c r="J12" i="3"/>
  <c r="J109" i="3"/>
  <c r="J134" i="3" l="1"/>
  <c r="J115" i="3" s="1"/>
  <c r="J96" i="3"/>
  <c r="R140" i="3"/>
  <c r="P134" i="3"/>
  <c r="P116" i="3" s="1"/>
  <c r="R134" i="3"/>
  <c r="R116" i="3" s="1"/>
  <c r="T134" i="3"/>
  <c r="T116" i="3" s="1"/>
  <c r="J95" i="3"/>
  <c r="F33" i="3"/>
  <c r="F34" i="3"/>
  <c r="F32" i="3"/>
  <c r="F35" i="3"/>
  <c r="F31" i="3"/>
  <c r="J31" i="3"/>
  <c r="J32" i="3"/>
  <c r="P140" i="3" l="1"/>
  <c r="T140" i="3"/>
  <c r="T115" i="3" s="1"/>
  <c r="J97" i="3"/>
  <c r="R115" i="3"/>
  <c r="P115" i="3"/>
  <c r="J28" i="3"/>
  <c r="J37" i="3" s="1"/>
  <c r="J94" i="3" l="1"/>
</calcChain>
</file>

<file path=xl/sharedStrings.xml><?xml version="1.0" encoding="utf-8"?>
<sst xmlns="http://schemas.openxmlformats.org/spreadsheetml/2006/main" count="294" uniqueCount="134">
  <si>
    <t/>
  </si>
  <si>
    <t>12</t>
  </si>
  <si>
    <t>v ---  níže se nacházejí doplnkové a pomocné údaje k sestavám  --- v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</si>
  <si>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</si>
  <si>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</si>
  <si>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</si>
  <si>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</si>
  <si>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</si>
  <si>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</si>
  <si>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</si>
  <si>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</si>
  <si>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</si>
  <si>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</si>
  <si>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</si>
  <si>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</si>
  <si>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</si>
  <si>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</si>
  <si>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</si>
  <si>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</si>
  <si>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</si>
  <si>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</si>
  <si>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</si>
  <si>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</si>
  <si>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</si>
  <si>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</si>
  <si>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</si>
  <si>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</si>
  <si>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</si>
  <si>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</si>
  <si>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</si>
  <si>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</si>
  <si>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</si>
  <si>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</si>
  <si>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</si>
  <si>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</si>
  <si>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Kód</t>
  </si>
  <si>
    <t>Popis</t>
  </si>
  <si>
    <t>Typ</t>
  </si>
  <si>
    <t>D</t>
  </si>
  <si>
    <t>1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</si>
  <si>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</si>
  <si>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</si>
  <si>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</si>
  <si>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</si>
  <si>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</si>
  <si>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</si>
  <si>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HSV - Práce a dodávky HSV</t>
  </si>
  <si>
    <t xml:space="preserve">    3 - Svislé a kompletní konstrukce</t>
  </si>
  <si>
    <t>PSV - Práce a dodávky PSV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</si>
  <si>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</si>
  <si>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</si>
  <si>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</si>
  <si>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</si>
  <si>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</si>
  <si>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</si>
  <si>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</si>
  <si>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</si>
  <si>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</si>
  <si>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</si>
  <si>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</si>
  <si>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</si>
  <si>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</si>
  <si>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Práce a dodávky HSV</t>
  </si>
  <si>
    <t>K</t>
  </si>
  <si>
    <t>kpl</t>
  </si>
  <si>
    <t>4</t>
  </si>
  <si>
    <t>08 R</t>
  </si>
  <si>
    <t>3</t>
  </si>
  <si>
    <t>09 R</t>
  </si>
  <si>
    <t>01 R</t>
  </si>
  <si>
    <t>ks</t>
  </si>
  <si>
    <t>02 R</t>
  </si>
  <si>
    <t>03 R</t>
  </si>
  <si>
    <t>m</t>
  </si>
  <si>
    <t>04 R</t>
  </si>
  <si>
    <t>05 R</t>
  </si>
  <si>
    <t>06 R</t>
  </si>
  <si>
    <t>07 R</t>
  </si>
  <si>
    <t>11</t>
  </si>
  <si>
    <t>6</t>
  </si>
  <si>
    <t>9</t>
  </si>
  <si>
    <t>13</t>
  </si>
  <si>
    <t>14</t>
  </si>
  <si>
    <t>PSV</t>
  </si>
  <si>
    <t>Práce a dodávky PSV</t>
  </si>
  <si>
    <t>15</t>
  </si>
  <si>
    <t>16</t>
  </si>
  <si>
    <t>17</t>
  </si>
  <si>
    <t>11 R</t>
  </si>
  <si>
    <t>5</t>
  </si>
  <si>
    <t>12 R</t>
  </si>
  <si>
    <t>13 R</t>
  </si>
  <si>
    <t>7</t>
  </si>
  <si>
    <t>14 R</t>
  </si>
  <si>
    <t>8</t>
  </si>
  <si>
    <t>15 R</t>
  </si>
  <si>
    <t>16 R</t>
  </si>
  <si>
    <t>10</t>
  </si>
  <si>
    <t>17 R</t>
  </si>
  <si>
    <t>D+M Trubka Cu průměr   8x1</t>
  </si>
  <si>
    <t xml:space="preserve">D+M Trubka Cu průměr 12x1 </t>
  </si>
  <si>
    <t>D+M Trubka Cu průměr 18x1</t>
  </si>
  <si>
    <t>Prořez potrubí 3%</t>
  </si>
  <si>
    <t>D+M Tvarovky Cu pr. 8</t>
  </si>
  <si>
    <t>D+M Tvarovky Cu pr. 12</t>
  </si>
  <si>
    <t>D+M Tvarovky Cu pr. 18</t>
  </si>
  <si>
    <t>D+M Pájka Ag 45 + pasta</t>
  </si>
  <si>
    <t>kg</t>
  </si>
  <si>
    <t>D+M Ocelový chránič 22x2.3- tr. svař.1/2", pr.12</t>
  </si>
  <si>
    <t>D+M Ocelový chránič 26x2,6- tr. svař.3/4", pr.18</t>
  </si>
  <si>
    <t>D+M Kotvení trubek</t>
  </si>
  <si>
    <t>D+M Značení potrubních rozvodů, dle ČSN EN ISO 7396 + nátěrové hmoty (na bm potrubí)</t>
  </si>
  <si>
    <t>D+M Propláchnutí rozvodu dusíkem (na bm potrubí)</t>
  </si>
  <si>
    <t>D+M Ochranný plyn pro pájení Cu trubek</t>
  </si>
  <si>
    <t>Demontáž stávající části rozvodů</t>
  </si>
  <si>
    <t>hod</t>
  </si>
  <si>
    <t>Zaslepení části stávajících rozvodů</t>
  </si>
  <si>
    <t>Napojení na stávající rozvody</t>
  </si>
  <si>
    <t>10 R</t>
  </si>
  <si>
    <t>Vedení montážních prací</t>
  </si>
  <si>
    <t>Tlaková zkouška - úseková</t>
  </si>
  <si>
    <t>Tlaková zkouška - závěrečná</t>
  </si>
  <si>
    <t>Zkoušky potrubních rozvodů dle 7396-1</t>
  </si>
  <si>
    <t>Výchozí revize - plynová</t>
  </si>
  <si>
    <t>Výchozí revize - elektro</t>
  </si>
  <si>
    <t>Proškolení obsluhy, předání dokumentace</t>
  </si>
  <si>
    <t>Zakreslení skutečného stavu</t>
  </si>
  <si>
    <t>Dopravné</t>
  </si>
  <si>
    <t xml:space="preserve">D+M  Nástěnná rampa
5 kusů (místnost 4.01, 4.06, 4.07, 4.08)
nástěnná lůžková rampa pro 3 lůžka, délky 4800mm s výbavou specifikovanou pro 1lůžko - 2x medilišta 400mm / 20kg
- 1x příprava pro dorozumívací systém dodávaný ZPT Vigantice
- 1x osvětlení přímé o výkonu 14 W ovládaní přes tlačítko sestra x pacient dodávané ZPT Vigantice) 
- 1x nepřímé osvětlení o výkonu 39 W ovládané ode dveří
- 2x zásuvka RJ 45/6a (zakončená ve stávajícím rozvaděči ……..)
- 4x zásuvka MDO
- 2x zdířka ochr. pospojení </t>
  </si>
  <si>
    <t>D+M  Nástěnná rampa
1 kus (místnost 4.18)
nástěnná lůžková rampa pro 3 lůžka, délky 4800mm s výbavou specifikovanou pro 1lůžko - 2x medilišta 400mm / 20kg
- 1x příprava pro dorozumívací systém dodávaný ZPT Vigantice
- 1x osvětlení přímé o výkonu 14 W ovládaní přes tlačítko sestra x pacient dodávané ZPT Vigantice) 
- 1x nepřímé osvětlení o výkonu 39 W ovládané ode dveří
- 2x zásuvka RJ 45/6a (zakončená ve stávajícím rozvaděči ……..)
- 4x zásuvka MDO
- 2x zásuvka DO
- 2x zdířka ochr. pospojení 
- 1x rychlospojka O2</t>
  </si>
  <si>
    <t>D+M  Nástěnná rampa
3 kusy (místnost 4.06, 4.07, 4.08)
nástěnná lůžková rampa pro 2 lůžka, délky 3600mm s výbavou specifikovanou pro 1lůžko následovně:
- 2x medilišta 400mm / 20kg
- 1x příprava pro dorozumívací systém dodávaný ZPT Vigantice
- 1x osvětlení přímé o výkonu 14 W ovládaní přes tlačítko sestra x pacient dodávané ZPT Vigantice) 
- 1x nepřímé osvětlení o výkonu 39 W ovládané ode dveří
- 2x zásuvka RJ 45/6a (zakončená ve stávajícím rozvaděči ……..)
- 4x zásuvka MDO
- 2x zdířka ochr. pospojení</t>
  </si>
  <si>
    <t>D+M  Nástěnná rampa
4 kusy (místnost 4.02, 4.03, 4.04, 4.05)
nástěnná lůžková rampa pro 2 lůžka, délky 3600mm s výbavou specifikovanou pro 1lůžko následovně:
- 2x medilišta 400mm / 20kg
- 1x příprava pro dorozumívací systém dodávaný ZPT Vigantice
- 1x osvětlení přímé o výkonu 14 W ovládaní přes tlačítko sestra x pacient dodávané ZPT Vigantice) 
- 1x nepřímé osvětlení o výkonu 39 W ovládané ode dveří
- 2x zásuvka RJ 45/6a (zakončená ve stávajícím rozvaděči ……..)
- 4x zásuvka MDO
- 2x zásuvka DO
- 2x zdířka ochr. pospojení 
- 1x rychlospojka O2</t>
  </si>
  <si>
    <t>D+M  Nástěnná rampa
2 kusy (místnost 4.22, 4.23)
nástěnná lůžková rampa pro 1 lůžko, délky 1800mm s výbavou:
- 2x medilišta 400mm / 20kg
- 1x příprava pro dorozumívací systém dodávaný ZPT Vigantice
- 1x osvětlení přímé o výkonu 14 W ovládaní přes tlačítko sestra x pacient dodávané ZPT Vigantice) 
- 1x nepřímé osvětlení o výkonu 39 W ovládané ode dveří
- 2x zásuvka RJ 45/6a (zakončená ve stávajícím rozvaděči ……..)
- 4x zásuvka MDO
- 2x zásuvka DO
- 2x zdířka ochr. pospojení 
- 1x rychlospojka O2</t>
  </si>
  <si>
    <t>Dodávka a montáž rozvodů MP - Urologie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</si>
</sst>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1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b/>
      <sz val="10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" fontId="14" fillId="0" borderId="0" xfId="0" applyNumberFormat="1" applyFont="1"/>
    <xf numFmtId="166" fontId="17" fillId="0" borderId="12" xfId="0" applyNumberFormat="1" applyFont="1" applyBorder="1"/>
    <xf numFmtId="166" fontId="17" fillId="0" borderId="13" xfId="0" applyNumberFormat="1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5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12" fillId="0" borderId="20" xfId="0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167" fontId="12" fillId="0" borderId="20" xfId="0" applyNumberFormat="1" applyFont="1" applyBorder="1" applyAlignment="1">
      <alignment vertical="center"/>
    </xf>
    <xf numFmtId="4" fontId="12" fillId="2" borderId="20" xfId="0" applyNumberFormat="1" applyFont="1" applyFill="1" applyBorder="1" applyAlignment="1" applyProtection="1">
      <alignment vertical="center"/>
      <protection locked="0"/>
    </xf>
    <xf numFmtId="4" fontId="12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13" fillId="2" borderId="14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vertical="center"/>
    </xf>
    <xf numFmtId="166" fontId="13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50"/>
  <sheetViews>
    <sheetView showGridLines="0" tabSelected="1" zoomScale="115" zoomScaleNormal="115" workbookViewId="0">
      <selection activeCell="F24" sqref="F24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5" max="20" width="14.1640625" hidden="1" customWidth="1"/>
    <col min="21" max="21" width="16.33203125" hidden="1" customWidth="1"/>
  </cols>
  <sheetData>
    <row r="2" spans="2:21" x14ac:dyDescent="0.2">
      <c r="L2" s="87"/>
      <c r="M2" s="87"/>
      <c r="N2" s="87"/>
      <c r="O2" s="87"/>
      <c r="P2" s="87"/>
      <c r="Q2" s="87"/>
      <c r="R2" s="87"/>
      <c r="S2" s="87"/>
      <c r="T2" s="87"/>
      <c r="U2" s="87"/>
    </row>
    <row r="3" spans="2:2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2:21" ht="18" x14ac:dyDescent="0.2">
      <c r="B4" s="9"/>
      <c r="D4" s="10" t="s">
        <v>41</v>
      </c>
      <c r="L4" s="9"/>
      <c r="M4" s="35" t="s">
        <v>2</v>
      </c>
    </row>
    <row r="5" spans="2:21" x14ac:dyDescent="0.2">
      <c r="B5" s="9"/>
      <c r="L5" s="9"/>
    </row>
    <row r="6" spans="2:21" s="1" customFormat="1" ht="12.75" x14ac:dyDescent="0.2">
      <c r="B6" s="15"/>
      <c r="D6" s="12" t="s">
        <v>3</v>
      </c>
      <c r="L6" s="15"/>
    </row>
    <row r="7" spans="2:21" s="1" customFormat="1" x14ac:dyDescent="0.2">
      <c r="B7" s="15"/>
      <c r="E7" s="85" t="s">
        <v>133</v>
      </c>
      <c r="F7" s="86"/>
      <c r="G7" s="86"/>
      <c r="H7" s="86"/>
      <c r="L7" s="15"/>
    </row>
    <row r="8" spans="2:21" s="1" customFormat="1" x14ac:dyDescent="0.2">
      <c r="B8" s="15"/>
      <c r="L8" s="15"/>
    </row>
    <row r="9" spans="2:21" s="1" customFormat="1" ht="12.75" x14ac:dyDescent="0.2">
      <c r="B9" s="15"/>
      <c r="D9" s="12" t="s">
        <v>4</v>
      </c>
      <c r="F9" s="11" t="s">
        <v>0</v>
      </c>
      <c r="I9" s="12" t="s">
        <v>5</v>
      </c>
      <c r="J9" s="11" t="s">
        <v>0</v>
      </c>
      <c r="L9" s="15"/>
    </row>
    <row r="10" spans="2:21" s="1" customFormat="1" ht="12.75" x14ac:dyDescent="0.2">
      <c r="B10" s="15"/>
      <c r="D10" s="12" t="s">
        <v>6</v>
      </c>
      <c r="F10" s="11" t="s">
        <v>7</v>
      </c>
      <c r="I10" s="12" t="s">
        <v>8</v>
      </c>
      <c r="J10" s="25"/>
      <c r="L10" s="15"/>
    </row>
    <row r="11" spans="2:21" s="1" customFormat="1" x14ac:dyDescent="0.2">
      <c r="B11" s="15"/>
      <c r="L11" s="15"/>
    </row>
    <row r="12" spans="2:21" s="1" customFormat="1" ht="12.75" x14ac:dyDescent="0.2">
      <c r="B12" s="15"/>
      <c r="D12" s="12" t="s">
        <v>9</v>
      </c>
      <c r="I12" s="12" t="s">
        <v>10</v>
      </c>
      <c r="J12" s="11" t="e">
        <f>IF(#REF!="","",#REF!)</f>
        <v>#REF!</v>
      </c>
      <c r="L12" s="15"/>
    </row>
    <row r="13" spans="2:21" s="1" customFormat="1" ht="12.75" x14ac:dyDescent="0.2">
      <c r="B13" s="15"/>
      <c r="E13" s="11" t="e">
        <f>IF(#REF!="","",#REF!)</f>
        <v>#REF!</v>
      </c>
      <c r="I13" s="12" t="s">
        <v>11</v>
      </c>
      <c r="J13" s="11" t="e">
        <f>IF(#REF!="","",#REF!)</f>
        <v>#REF!</v>
      </c>
      <c r="L13" s="15"/>
    </row>
    <row r="14" spans="2:21" s="1" customFormat="1" x14ac:dyDescent="0.2">
      <c r="B14" s="15"/>
      <c r="L14" s="15"/>
    </row>
    <row r="15" spans="2:21" s="1" customFormat="1" ht="12.75" x14ac:dyDescent="0.2">
      <c r="B15" s="15"/>
      <c r="D15" s="12" t="s">
        <v>12</v>
      </c>
      <c r="I15" s="12" t="s">
        <v>10</v>
      </c>
      <c r="J15" s="13" t="e">
        <f>#REF!</f>
        <v>#REF!</v>
      </c>
      <c r="L15" s="15"/>
    </row>
    <row r="16" spans="2:21" s="1" customFormat="1" ht="12.75" x14ac:dyDescent="0.2">
      <c r="B16" s="15"/>
      <c r="E16" s="88" t="e">
        <f>#REF!</f>
        <v>#REF!</v>
      </c>
      <c r="F16" s="89"/>
      <c r="G16" s="89"/>
      <c r="H16" s="89"/>
      <c r="I16" s="12" t="s">
        <v>11</v>
      </c>
      <c r="J16" s="13" t="e">
        <f>#REF!</f>
        <v>#REF!</v>
      </c>
      <c r="L16" s="15"/>
    </row>
    <row r="17" spans="2:12" s="1" customFormat="1" x14ac:dyDescent="0.2">
      <c r="B17" s="15"/>
      <c r="L17" s="15"/>
    </row>
    <row r="18" spans="2:12" s="1" customFormat="1" ht="12.75" x14ac:dyDescent="0.2">
      <c r="B18" s="15"/>
      <c r="D18" s="12" t="s">
        <v>13</v>
      </c>
      <c r="I18" s="12" t="s">
        <v>10</v>
      </c>
      <c r="J18" s="11" t="e">
        <f>IF(#REF!="","",#REF!)</f>
        <v>#REF!</v>
      </c>
      <c r="L18" s="15"/>
    </row>
    <row r="19" spans="2:12" s="1" customFormat="1" ht="12.75" x14ac:dyDescent="0.2">
      <c r="B19" s="15"/>
      <c r="E19" s="11" t="e">
        <f>IF(#REF!="","",#REF!)</f>
        <v>#REF!</v>
      </c>
      <c r="I19" s="12" t="s">
        <v>11</v>
      </c>
      <c r="J19" s="11" t="e">
        <f>IF(#REF!="","",#REF!)</f>
        <v>#REF!</v>
      </c>
      <c r="L19" s="15"/>
    </row>
    <row r="20" spans="2:12" s="1" customFormat="1" x14ac:dyDescent="0.2">
      <c r="B20" s="15"/>
      <c r="L20" s="15"/>
    </row>
    <row r="21" spans="2:12" s="1" customFormat="1" ht="12.75" x14ac:dyDescent="0.2">
      <c r="B21" s="15"/>
      <c r="D21" s="12" t="s">
        <v>14</v>
      </c>
      <c r="I21" s="12" t="s">
        <v>10</v>
      </c>
      <c r="J21" s="11" t="s">
        <v>0</v>
      </c>
      <c r="L21" s="15"/>
    </row>
    <row r="22" spans="2:12" s="1" customFormat="1" ht="12.75" x14ac:dyDescent="0.2">
      <c r="B22" s="15"/>
      <c r="E22" s="11"/>
      <c r="I22" s="12" t="s">
        <v>11</v>
      </c>
      <c r="J22" s="11" t="s">
        <v>0</v>
      </c>
      <c r="L22" s="15"/>
    </row>
    <row r="23" spans="2:12" s="1" customFormat="1" x14ac:dyDescent="0.2">
      <c r="B23" s="15"/>
      <c r="L23" s="15"/>
    </row>
    <row r="24" spans="2:12" s="1" customFormat="1" ht="12.75" x14ac:dyDescent="0.2">
      <c r="B24" s="15"/>
      <c r="D24" s="12" t="s">
        <v>15</v>
      </c>
      <c r="L24" s="15"/>
    </row>
    <row r="25" spans="2:12" s="2" customFormat="1" ht="12.75" x14ac:dyDescent="0.2">
      <c r="B25" s="36"/>
      <c r="E25" s="90" t="s">
        <v>0</v>
      </c>
      <c r="F25" s="90"/>
      <c r="G25" s="90"/>
      <c r="H25" s="90"/>
      <c r="L25" s="36"/>
    </row>
    <row r="26" spans="2:12" s="1" customFormat="1" x14ac:dyDescent="0.2">
      <c r="B26" s="15"/>
      <c r="L26" s="15"/>
    </row>
    <row r="27" spans="2:12" s="1" customFormat="1" x14ac:dyDescent="0.2">
      <c r="B27" s="15"/>
      <c r="D27" s="26"/>
      <c r="E27" s="26"/>
      <c r="F27" s="26"/>
      <c r="G27" s="26"/>
      <c r="H27" s="26"/>
      <c r="I27" s="26"/>
      <c r="J27" s="26"/>
      <c r="K27" s="26"/>
      <c r="L27" s="15"/>
    </row>
    <row r="28" spans="2:12" s="1" customFormat="1" ht="15.75" x14ac:dyDescent="0.2">
      <c r="B28" s="15"/>
      <c r="D28" s="37" t="s">
        <v>16</v>
      </c>
      <c r="J28" s="34">
        <f>ROUND(J115, 2)</f>
        <v>0</v>
      </c>
      <c r="L28" s="15"/>
    </row>
    <row r="29" spans="2:12" s="1" customFormat="1" x14ac:dyDescent="0.2">
      <c r="B29" s="15"/>
      <c r="D29" s="26"/>
      <c r="E29" s="26"/>
      <c r="F29" s="26"/>
      <c r="G29" s="26"/>
      <c r="H29" s="26"/>
      <c r="I29" s="26"/>
      <c r="J29" s="26"/>
      <c r="K29" s="26"/>
      <c r="L29" s="15"/>
    </row>
    <row r="30" spans="2:12" s="1" customFormat="1" ht="12.75" x14ac:dyDescent="0.2">
      <c r="B30" s="15"/>
      <c r="F30" s="17" t="s">
        <v>18</v>
      </c>
      <c r="I30" s="17" t="s">
        <v>17</v>
      </c>
      <c r="J30" s="17" t="s">
        <v>19</v>
      </c>
      <c r="L30" s="15"/>
    </row>
    <row r="31" spans="2:12" s="1" customFormat="1" ht="12.75" x14ac:dyDescent="0.2">
      <c r="B31" s="15"/>
      <c r="D31" s="27" t="s">
        <v>20</v>
      </c>
      <c r="E31" s="12" t="s">
        <v>21</v>
      </c>
      <c r="F31" s="38" t="e">
        <f>ROUND((SUM(#REF!)),  2)</f>
        <v>#REF!</v>
      </c>
      <c r="I31" s="39">
        <v>0.21</v>
      </c>
      <c r="J31" s="38" t="e">
        <f>ROUND(((SUM(#REF!))*I31),  2)</f>
        <v>#REF!</v>
      </c>
      <c r="L31" s="15"/>
    </row>
    <row r="32" spans="2:12" s="1" customFormat="1" ht="12.75" x14ac:dyDescent="0.2">
      <c r="B32" s="15"/>
      <c r="E32" s="12" t="s">
        <v>22</v>
      </c>
      <c r="F32" s="38" t="e">
        <f>ROUND((SUM(#REF!)),  2)</f>
        <v>#REF!</v>
      </c>
      <c r="I32" s="39">
        <v>0.12</v>
      </c>
      <c r="J32" s="38" t="e">
        <f>ROUND(((SUM(#REF!))*I32),  2)</f>
        <v>#REF!</v>
      </c>
      <c r="L32" s="15"/>
    </row>
    <row r="33" spans="2:12" s="1" customFormat="1" ht="12.75" x14ac:dyDescent="0.2">
      <c r="B33" s="15"/>
      <c r="E33" s="12" t="s">
        <v>23</v>
      </c>
      <c r="F33" s="38" t="e">
        <f>ROUND((SUM(#REF!)),  2)</f>
        <v>#REF!</v>
      </c>
      <c r="I33" s="39">
        <v>0.21</v>
      </c>
      <c r="J33" s="38">
        <f>0</f>
        <v>0</v>
      </c>
      <c r="L33" s="15"/>
    </row>
    <row r="34" spans="2:12" s="1" customFormat="1" ht="12.75" x14ac:dyDescent="0.2">
      <c r="B34" s="15"/>
      <c r="E34" s="12" t="s">
        <v>24</v>
      </c>
      <c r="F34" s="38" t="e">
        <f>ROUND((SUM(#REF!)),  2)</f>
        <v>#REF!</v>
      </c>
      <c r="I34" s="39">
        <v>0.12</v>
      </c>
      <c r="J34" s="38">
        <f>0</f>
        <v>0</v>
      </c>
      <c r="L34" s="15"/>
    </row>
    <row r="35" spans="2:12" s="1" customFormat="1" ht="12.75" x14ac:dyDescent="0.2">
      <c r="B35" s="15"/>
      <c r="E35" s="12" t="s">
        <v>25</v>
      </c>
      <c r="F35" s="38" t="e">
        <f>ROUND((SUM(#REF!)),  2)</f>
        <v>#REF!</v>
      </c>
      <c r="I35" s="39">
        <v>0</v>
      </c>
      <c r="J35" s="38">
        <f>0</f>
        <v>0</v>
      </c>
      <c r="L35" s="15"/>
    </row>
    <row r="36" spans="2:12" s="1" customFormat="1" x14ac:dyDescent="0.2">
      <c r="B36" s="15"/>
      <c r="L36" s="15"/>
    </row>
    <row r="37" spans="2:12" s="1" customFormat="1" ht="15.75" x14ac:dyDescent="0.2">
      <c r="B37" s="15"/>
      <c r="C37" s="40"/>
      <c r="D37" s="41" t="s">
        <v>26</v>
      </c>
      <c r="E37" s="28"/>
      <c r="F37" s="28"/>
      <c r="G37" s="42" t="s">
        <v>27</v>
      </c>
      <c r="H37" s="43" t="s">
        <v>28</v>
      </c>
      <c r="I37" s="28"/>
      <c r="J37" s="44" t="e">
        <f>SUM(J28:J35)</f>
        <v>#REF!</v>
      </c>
      <c r="K37" s="45"/>
      <c r="L37" s="15"/>
    </row>
    <row r="38" spans="2:12" s="1" customFormat="1" x14ac:dyDescent="0.2">
      <c r="B38" s="15"/>
      <c r="L38" s="15"/>
    </row>
    <row r="39" spans="2:12" x14ac:dyDescent="0.2">
      <c r="B39" s="9"/>
      <c r="L39" s="9"/>
    </row>
    <row r="40" spans="2:12" x14ac:dyDescent="0.2">
      <c r="B40" s="9"/>
      <c r="L40" s="9"/>
    </row>
    <row r="41" spans="2:12" x14ac:dyDescent="0.2">
      <c r="B41" s="9"/>
      <c r="L41" s="9"/>
    </row>
    <row r="42" spans="2:12" x14ac:dyDescent="0.2">
      <c r="B42" s="9"/>
      <c r="L42" s="9"/>
    </row>
    <row r="43" spans="2:12" x14ac:dyDescent="0.2">
      <c r="B43" s="9"/>
      <c r="L43" s="9"/>
    </row>
    <row r="44" spans="2:12" x14ac:dyDescent="0.2">
      <c r="B44" s="9"/>
      <c r="L44" s="9"/>
    </row>
    <row r="45" spans="2:12" x14ac:dyDescent="0.2">
      <c r="B45" s="9"/>
      <c r="L45" s="9"/>
    </row>
    <row r="46" spans="2:12" x14ac:dyDescent="0.2">
      <c r="B46" s="9"/>
      <c r="L46" s="9"/>
    </row>
    <row r="47" spans="2:12" x14ac:dyDescent="0.2">
      <c r="B47" s="9"/>
      <c r="L47" s="9"/>
    </row>
    <row r="48" spans="2:12" x14ac:dyDescent="0.2">
      <c r="B48" s="9"/>
      <c r="L48" s="9"/>
    </row>
    <row r="49" spans="2:12" x14ac:dyDescent="0.2">
      <c r="B49" s="9"/>
      <c r="L49" s="9"/>
    </row>
    <row r="50" spans="2:12" s="1" customFormat="1" ht="12.75" x14ac:dyDescent="0.2">
      <c r="B50" s="15"/>
      <c r="D50" s="18" t="s">
        <v>29</v>
      </c>
      <c r="E50" s="19"/>
      <c r="F50" s="19"/>
      <c r="G50" s="18" t="s">
        <v>30</v>
      </c>
      <c r="H50" s="19"/>
      <c r="I50" s="19"/>
      <c r="J50" s="19"/>
      <c r="K50" s="19"/>
      <c r="L50" s="15"/>
    </row>
    <row r="51" spans="2:12" x14ac:dyDescent="0.2">
      <c r="B51" s="9"/>
      <c r="L51" s="9"/>
    </row>
    <row r="52" spans="2:12" x14ac:dyDescent="0.2">
      <c r="B52" s="9"/>
      <c r="L52" s="9"/>
    </row>
    <row r="53" spans="2:12" x14ac:dyDescent="0.2">
      <c r="B53" s="9"/>
      <c r="L53" s="9"/>
    </row>
    <row r="54" spans="2:12" x14ac:dyDescent="0.2">
      <c r="B54" s="9"/>
      <c r="L54" s="9"/>
    </row>
    <row r="55" spans="2:12" x14ac:dyDescent="0.2">
      <c r="B55" s="9"/>
      <c r="L55" s="9"/>
    </row>
    <row r="56" spans="2:12" x14ac:dyDescent="0.2">
      <c r="B56" s="9"/>
      <c r="L56" s="9"/>
    </row>
    <row r="57" spans="2:12" x14ac:dyDescent="0.2">
      <c r="B57" s="9"/>
      <c r="L57" s="9"/>
    </row>
    <row r="58" spans="2:12" x14ac:dyDescent="0.2">
      <c r="B58" s="9"/>
      <c r="L58" s="9"/>
    </row>
    <row r="59" spans="2:12" x14ac:dyDescent="0.2">
      <c r="B59" s="9"/>
      <c r="L59" s="9"/>
    </row>
    <row r="60" spans="2:12" x14ac:dyDescent="0.2">
      <c r="B60" s="9"/>
      <c r="L60" s="9"/>
    </row>
    <row r="61" spans="2:12" s="1" customFormat="1" ht="12.75" x14ac:dyDescent="0.2">
      <c r="B61" s="15"/>
      <c r="D61" s="20" t="s">
        <v>31</v>
      </c>
      <c r="E61" s="16"/>
      <c r="F61" s="46" t="s">
        <v>32</v>
      </c>
      <c r="G61" s="20" t="s">
        <v>31</v>
      </c>
      <c r="H61" s="16"/>
      <c r="I61" s="16"/>
      <c r="J61" s="47" t="s">
        <v>32</v>
      </c>
      <c r="K61" s="16"/>
      <c r="L61" s="15"/>
    </row>
    <row r="62" spans="2:12" x14ac:dyDescent="0.2">
      <c r="B62" s="9"/>
      <c r="L62" s="9"/>
    </row>
    <row r="63" spans="2:12" x14ac:dyDescent="0.2">
      <c r="B63" s="9"/>
      <c r="L63" s="9"/>
    </row>
    <row r="64" spans="2:12" x14ac:dyDescent="0.2">
      <c r="B64" s="9"/>
      <c r="L64" s="9"/>
    </row>
    <row r="65" spans="2:12" s="1" customFormat="1" ht="12.75" x14ac:dyDescent="0.2">
      <c r="B65" s="15"/>
      <c r="D65" s="18" t="s">
        <v>33</v>
      </c>
      <c r="E65" s="19"/>
      <c r="F65" s="19"/>
      <c r="G65" s="18" t="s">
        <v>34</v>
      </c>
      <c r="H65" s="19"/>
      <c r="I65" s="19"/>
      <c r="J65" s="19"/>
      <c r="K65" s="19"/>
      <c r="L65" s="15"/>
    </row>
    <row r="66" spans="2:12" x14ac:dyDescent="0.2">
      <c r="B66" s="9"/>
      <c r="L66" s="9"/>
    </row>
    <row r="67" spans="2:12" x14ac:dyDescent="0.2">
      <c r="B67" s="9"/>
      <c r="L67" s="9"/>
    </row>
    <row r="68" spans="2:12" x14ac:dyDescent="0.2">
      <c r="B68" s="9"/>
      <c r="L68" s="9"/>
    </row>
    <row r="69" spans="2:12" x14ac:dyDescent="0.2">
      <c r="B69" s="9"/>
      <c r="L69" s="9"/>
    </row>
    <row r="70" spans="2:12" x14ac:dyDescent="0.2">
      <c r="B70" s="9"/>
      <c r="L70" s="9"/>
    </row>
    <row r="71" spans="2:12" x14ac:dyDescent="0.2">
      <c r="B71" s="9"/>
      <c r="L71" s="9"/>
    </row>
    <row r="72" spans="2:12" x14ac:dyDescent="0.2">
      <c r="B72" s="9"/>
      <c r="L72" s="9"/>
    </row>
    <row r="73" spans="2:12" x14ac:dyDescent="0.2">
      <c r="B73" s="9"/>
      <c r="L73" s="9"/>
    </row>
    <row r="74" spans="2:12" x14ac:dyDescent="0.2">
      <c r="B74" s="9"/>
      <c r="L74" s="9"/>
    </row>
    <row r="75" spans="2:12" x14ac:dyDescent="0.2">
      <c r="B75" s="9"/>
      <c r="L75" s="9"/>
    </row>
    <row r="76" spans="2:12" s="1" customFormat="1" ht="12.75" x14ac:dyDescent="0.2">
      <c r="B76" s="15"/>
      <c r="D76" s="20" t="s">
        <v>31</v>
      </c>
      <c r="E76" s="16"/>
      <c r="F76" s="46" t="s">
        <v>32</v>
      </c>
      <c r="G76" s="20" t="s">
        <v>31</v>
      </c>
      <c r="H76" s="16"/>
      <c r="I76" s="16"/>
      <c r="J76" s="47" t="s">
        <v>32</v>
      </c>
      <c r="K76" s="16"/>
      <c r="L76" s="15"/>
    </row>
    <row r="77" spans="2:12" s="1" customFormat="1" x14ac:dyDescent="0.2"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15"/>
    </row>
    <row r="81" spans="2:12" s="1" customFormat="1" x14ac:dyDescent="0.2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15"/>
    </row>
    <row r="82" spans="2:12" s="1" customFormat="1" ht="18" x14ac:dyDescent="0.2">
      <c r="B82" s="15"/>
      <c r="C82" s="10" t="s">
        <v>42</v>
      </c>
      <c r="L82" s="15"/>
    </row>
    <row r="83" spans="2:12" s="1" customFormat="1" x14ac:dyDescent="0.2">
      <c r="B83" s="15"/>
      <c r="L83" s="15"/>
    </row>
    <row r="84" spans="2:12" s="1" customFormat="1" ht="12.75" x14ac:dyDescent="0.2">
      <c r="B84" s="15"/>
      <c r="C84" s="12" t="s">
        <v>3</v>
      </c>
      <c r="L84" s="15"/>
    </row>
    <row r="85" spans="2:12" s="1" customFormat="1" x14ac:dyDescent="0.2">
      <c r="B85" s="15"/>
      <c r="E85" s="85" t="str">
        <f>E7</f>
        <v>Dodávka a montáž rozvodů MP - Urologie</v>
      </c>
      <c r="F85" s="86"/>
      <c r="G85" s="86"/>
      <c r="H85" s="86"/>
      <c r="L85" s="15"/>
    </row>
    <row r="86" spans="2:12" s="1" customFormat="1" x14ac:dyDescent="0.2">
      <c r="B86" s="15"/>
      <c r="L86" s="15"/>
    </row>
    <row r="87" spans="2:12" s="1" customFormat="1" ht="12.75" x14ac:dyDescent="0.2">
      <c r="B87" s="15"/>
      <c r="C87" s="12" t="s">
        <v>6</v>
      </c>
      <c r="F87" s="11" t="str">
        <f>F10</f>
        <v xml:space="preserve"> </v>
      </c>
      <c r="I87" s="12" t="s">
        <v>8</v>
      </c>
      <c r="J87" s="25"/>
      <c r="L87" s="15"/>
    </row>
    <row r="88" spans="2:12" s="1" customFormat="1" x14ac:dyDescent="0.2">
      <c r="B88" s="15"/>
      <c r="L88" s="15"/>
    </row>
    <row r="89" spans="2:12" s="1" customFormat="1" ht="12.75" x14ac:dyDescent="0.2">
      <c r="B89" s="15"/>
      <c r="C89" s="12" t="s">
        <v>9</v>
      </c>
      <c r="F89" s="11"/>
      <c r="I89" s="12" t="s">
        <v>13</v>
      </c>
      <c r="J89" s="14"/>
      <c r="L89" s="15"/>
    </row>
    <row r="90" spans="2:12" s="1" customFormat="1" ht="12.75" x14ac:dyDescent="0.2">
      <c r="B90" s="15"/>
      <c r="C90" s="12" t="s">
        <v>12</v>
      </c>
      <c r="F90" s="11"/>
      <c r="I90" s="12" t="s">
        <v>14</v>
      </c>
      <c r="J90" s="14"/>
      <c r="L90" s="15"/>
    </row>
    <row r="91" spans="2:12" s="1" customFormat="1" x14ac:dyDescent="0.2">
      <c r="B91" s="15"/>
      <c r="L91" s="15"/>
    </row>
    <row r="92" spans="2:12" s="1" customFormat="1" ht="12" x14ac:dyDescent="0.2">
      <c r="B92" s="15"/>
      <c r="C92" s="48" t="s">
        <v>43</v>
      </c>
      <c r="D92" s="40"/>
      <c r="E92" s="40"/>
      <c r="F92" s="40"/>
      <c r="G92" s="40"/>
      <c r="H92" s="40"/>
      <c r="I92" s="40"/>
      <c r="J92" s="49" t="s">
        <v>44</v>
      </c>
      <c r="K92" s="40"/>
      <c r="L92" s="15"/>
    </row>
    <row r="93" spans="2:12" s="1" customFormat="1" x14ac:dyDescent="0.2">
      <c r="B93" s="15"/>
      <c r="L93" s="15"/>
    </row>
    <row r="94" spans="2:12" s="1" customFormat="1" ht="15.75" x14ac:dyDescent="0.2">
      <c r="B94" s="15"/>
      <c r="C94" s="50" t="s">
        <v>45</v>
      </c>
      <c r="J94" s="34">
        <f>J115</f>
        <v>0</v>
      </c>
      <c r="L94" s="15"/>
    </row>
    <row r="95" spans="2:12" s="3" customFormat="1" ht="15" x14ac:dyDescent="0.2">
      <c r="B95" s="51"/>
      <c r="D95" s="52" t="s">
        <v>46</v>
      </c>
      <c r="E95" s="53"/>
      <c r="F95" s="53"/>
      <c r="G95" s="53"/>
      <c r="H95" s="53"/>
      <c r="I95" s="53"/>
      <c r="J95" s="54">
        <f>J116</f>
        <v>0</v>
      </c>
      <c r="L95" s="51"/>
    </row>
    <row r="96" spans="2:12" s="4" customFormat="1" ht="15" x14ac:dyDescent="0.2">
      <c r="B96" s="55"/>
      <c r="D96" s="52" t="s">
        <v>47</v>
      </c>
      <c r="E96" s="53"/>
      <c r="F96" s="53"/>
      <c r="G96" s="53"/>
      <c r="H96" s="53"/>
      <c r="I96" s="53"/>
      <c r="J96" s="54">
        <f>J134</f>
        <v>0</v>
      </c>
      <c r="L96" s="55"/>
    </row>
    <row r="97" spans="2:12" s="3" customFormat="1" ht="15" x14ac:dyDescent="0.2">
      <c r="B97" s="51"/>
      <c r="D97" s="52" t="s">
        <v>48</v>
      </c>
      <c r="E97" s="53"/>
      <c r="F97" s="53"/>
      <c r="G97" s="53"/>
      <c r="H97" s="53"/>
      <c r="I97" s="53"/>
      <c r="J97" s="54">
        <f>J140</f>
        <v>0</v>
      </c>
      <c r="L97" s="51"/>
    </row>
    <row r="98" spans="2:12" s="1" customFormat="1" x14ac:dyDescent="0.2">
      <c r="B98" s="15"/>
      <c r="L98" s="15"/>
    </row>
    <row r="99" spans="2:12" s="1" customFormat="1" x14ac:dyDescent="0.2">
      <c r="B99" s="21"/>
      <c r="C99" s="22"/>
      <c r="D99" s="22"/>
      <c r="E99" s="22"/>
      <c r="F99" s="22"/>
      <c r="G99" s="22"/>
      <c r="H99" s="22"/>
      <c r="I99" s="22"/>
      <c r="J99" s="22"/>
      <c r="K99" s="22"/>
      <c r="L99" s="15"/>
    </row>
    <row r="103" spans="2:12" s="1" customFormat="1" x14ac:dyDescent="0.2">
      <c r="B103" s="23"/>
      <c r="C103" s="24"/>
      <c r="D103" s="24"/>
      <c r="E103" s="24"/>
      <c r="F103" s="24"/>
      <c r="G103" s="24"/>
      <c r="H103" s="24"/>
      <c r="I103" s="24"/>
      <c r="J103" s="24"/>
      <c r="K103" s="24"/>
      <c r="L103" s="15"/>
    </row>
    <row r="104" spans="2:12" s="1" customFormat="1" ht="18" x14ac:dyDescent="0.2">
      <c r="B104" s="15"/>
      <c r="C104" s="10" t="s">
        <v>49</v>
      </c>
      <c r="L104" s="15"/>
    </row>
    <row r="105" spans="2:12" s="1" customFormat="1" x14ac:dyDescent="0.2">
      <c r="B105" s="15"/>
      <c r="L105" s="15"/>
    </row>
    <row r="106" spans="2:12" s="1" customFormat="1" ht="12.75" x14ac:dyDescent="0.2">
      <c r="B106" s="15"/>
      <c r="C106" s="12" t="s">
        <v>3</v>
      </c>
      <c r="L106" s="15"/>
    </row>
    <row r="107" spans="2:12" s="1" customFormat="1" x14ac:dyDescent="0.2">
      <c r="B107" s="15"/>
      <c r="E107" s="85" t="str">
        <f>E7</f>
        <v>Dodávka a montáž rozvodů MP - Urologie</v>
      </c>
      <c r="F107" s="86"/>
      <c r="G107" s="86"/>
      <c r="H107" s="86"/>
      <c r="L107" s="15"/>
    </row>
    <row r="108" spans="2:12" s="1" customFormat="1" x14ac:dyDescent="0.2">
      <c r="B108" s="15"/>
      <c r="L108" s="15"/>
    </row>
    <row r="109" spans="2:12" s="1" customFormat="1" ht="12.75" x14ac:dyDescent="0.2">
      <c r="B109" s="15"/>
      <c r="C109" s="12" t="s">
        <v>6</v>
      </c>
      <c r="F109" s="11" t="str">
        <f>F10</f>
        <v xml:space="preserve"> </v>
      </c>
      <c r="I109" s="12" t="s">
        <v>8</v>
      </c>
      <c r="J109" s="25" t="str">
        <f>IF(J10="","",J10)</f>
        <v/>
      </c>
      <c r="L109" s="15"/>
    </row>
    <row r="110" spans="2:12" s="1" customFormat="1" x14ac:dyDescent="0.2">
      <c r="B110" s="15"/>
      <c r="L110" s="15"/>
    </row>
    <row r="111" spans="2:12" s="1" customFormat="1" ht="12.75" x14ac:dyDescent="0.2">
      <c r="B111" s="15"/>
      <c r="C111" s="12" t="s">
        <v>9</v>
      </c>
      <c r="F111" s="11"/>
      <c r="I111" s="12" t="s">
        <v>13</v>
      </c>
      <c r="J111" s="14"/>
      <c r="L111" s="15"/>
    </row>
    <row r="112" spans="2:12" s="1" customFormat="1" ht="12.75" x14ac:dyDescent="0.2">
      <c r="B112" s="15"/>
      <c r="C112" s="12" t="s">
        <v>12</v>
      </c>
      <c r="F112" s="11"/>
      <c r="I112" s="12" t="s">
        <v>14</v>
      </c>
      <c r="J112" s="14"/>
      <c r="L112" s="15"/>
    </row>
    <row r="113" spans="2:20" s="1" customFormat="1" x14ac:dyDescent="0.2">
      <c r="B113" s="15"/>
      <c r="L113" s="15"/>
    </row>
    <row r="114" spans="2:20" s="5" customFormat="1" ht="24" x14ac:dyDescent="0.2">
      <c r="B114" s="56"/>
      <c r="C114" s="57" t="s">
        <v>50</v>
      </c>
      <c r="D114" s="58" t="s">
        <v>37</v>
      </c>
      <c r="E114" s="58" t="s">
        <v>35</v>
      </c>
      <c r="F114" s="58" t="s">
        <v>36</v>
      </c>
      <c r="G114" s="58" t="s">
        <v>51</v>
      </c>
      <c r="H114" s="58" t="s">
        <v>52</v>
      </c>
      <c r="I114" s="58" t="s">
        <v>53</v>
      </c>
      <c r="J114" s="59" t="s">
        <v>44</v>
      </c>
      <c r="K114" s="60" t="s">
        <v>54</v>
      </c>
      <c r="L114" s="56"/>
      <c r="M114" s="29" t="s">
        <v>0</v>
      </c>
      <c r="N114" s="30" t="s">
        <v>20</v>
      </c>
      <c r="O114" s="30" t="s">
        <v>55</v>
      </c>
      <c r="P114" s="30" t="s">
        <v>56</v>
      </c>
      <c r="Q114" s="30" t="s">
        <v>57</v>
      </c>
      <c r="R114" s="30" t="s">
        <v>58</v>
      </c>
      <c r="S114" s="30" t="s">
        <v>59</v>
      </c>
      <c r="T114" s="31" t="s">
        <v>60</v>
      </c>
    </row>
    <row r="115" spans="2:20" s="1" customFormat="1" ht="15.75" x14ac:dyDescent="0.25">
      <c r="B115" s="15"/>
      <c r="C115" s="33" t="s">
        <v>61</v>
      </c>
      <c r="J115" s="61">
        <f>J116+J134+J140</f>
        <v>0</v>
      </c>
      <c r="L115" s="15"/>
      <c r="M115" s="32"/>
      <c r="N115" s="26"/>
      <c r="O115" s="26"/>
      <c r="P115" s="62" t="e">
        <f>P116+P140</f>
        <v>#REF!</v>
      </c>
      <c r="Q115" s="26"/>
      <c r="R115" s="62" t="e">
        <f>R116+R140</f>
        <v>#REF!</v>
      </c>
      <c r="S115" s="26"/>
      <c r="T115" s="63" t="e">
        <f>T116+T140</f>
        <v>#REF!</v>
      </c>
    </row>
    <row r="116" spans="2:20" s="6" customFormat="1" ht="15" x14ac:dyDescent="0.2">
      <c r="B116" s="64"/>
      <c r="D116" s="65" t="s">
        <v>38</v>
      </c>
      <c r="E116" s="66"/>
      <c r="F116" s="66" t="s">
        <v>62</v>
      </c>
      <c r="I116" s="67"/>
      <c r="J116" s="68">
        <f>SUM(J117:J133)</f>
        <v>0</v>
      </c>
      <c r="L116" s="64"/>
      <c r="M116" s="69"/>
      <c r="P116" s="70" t="e">
        <f>P117+SUM(P134:P134)+#REF!+#REF!+#REF!</f>
        <v>#REF!</v>
      </c>
      <c r="R116" s="70" t="e">
        <f>R117+SUM(R134:R134)+#REF!+#REF!+#REF!</f>
        <v>#REF!</v>
      </c>
      <c r="T116" s="71" t="e">
        <f>T117+SUM(T134:T134)+#REF!+#REF!+#REF!</f>
        <v>#REF!</v>
      </c>
    </row>
    <row r="117" spans="2:20" s="1" customFormat="1" ht="12" x14ac:dyDescent="0.2">
      <c r="B117" s="15"/>
      <c r="C117" s="72" t="s">
        <v>39</v>
      </c>
      <c r="D117" s="72" t="s">
        <v>63</v>
      </c>
      <c r="E117" s="73" t="s">
        <v>69</v>
      </c>
      <c r="F117" s="74" t="s">
        <v>99</v>
      </c>
      <c r="G117" s="75" t="s">
        <v>73</v>
      </c>
      <c r="H117" s="76">
        <v>56</v>
      </c>
      <c r="I117" s="77"/>
      <c r="J117" s="78">
        <f>ROUND(I117*H117,2)</f>
        <v>0</v>
      </c>
      <c r="K117" s="79"/>
      <c r="L117" s="15"/>
      <c r="M117" s="80" t="s">
        <v>0</v>
      </c>
      <c r="N117" s="81" t="s">
        <v>21</v>
      </c>
      <c r="P117" s="82">
        <f>O117*H117</f>
        <v>0</v>
      </c>
      <c r="Q117" s="82">
        <v>0</v>
      </c>
      <c r="R117" s="82">
        <f>Q117*H117</f>
        <v>0</v>
      </c>
      <c r="S117" s="82">
        <v>0</v>
      </c>
      <c r="T117" s="83">
        <f>S117*H117</f>
        <v>0</v>
      </c>
    </row>
    <row r="118" spans="2:20" s="1" customFormat="1" ht="12" x14ac:dyDescent="0.2">
      <c r="B118" s="15"/>
      <c r="C118" s="72" t="s">
        <v>40</v>
      </c>
      <c r="D118" s="72" t="s">
        <v>63</v>
      </c>
      <c r="E118" s="73" t="s">
        <v>71</v>
      </c>
      <c r="F118" s="74" t="s">
        <v>100</v>
      </c>
      <c r="G118" s="75" t="s">
        <v>73</v>
      </c>
      <c r="H118" s="76">
        <v>25</v>
      </c>
      <c r="I118" s="77"/>
      <c r="J118" s="78">
        <f t="shared" ref="J118:J133" si="0">ROUND(I118*H118,2)</f>
        <v>0</v>
      </c>
      <c r="K118" s="79"/>
      <c r="L118" s="15"/>
      <c r="M118" s="80" t="s">
        <v>0</v>
      </c>
      <c r="N118" s="81" t="s">
        <v>21</v>
      </c>
      <c r="P118" s="82">
        <f t="shared" ref="P118:P133" si="1">O118*H118</f>
        <v>0</v>
      </c>
      <c r="Q118" s="82">
        <v>1</v>
      </c>
      <c r="R118" s="82">
        <f t="shared" ref="R118:R133" si="2">Q118*H118</f>
        <v>25</v>
      </c>
      <c r="S118" s="82">
        <v>1</v>
      </c>
      <c r="T118" s="83">
        <f t="shared" ref="T118:T133" si="3">S118*H118</f>
        <v>25</v>
      </c>
    </row>
    <row r="119" spans="2:20" s="1" customFormat="1" ht="12" x14ac:dyDescent="0.2">
      <c r="B119" s="15"/>
      <c r="C119" s="72" t="s">
        <v>67</v>
      </c>
      <c r="D119" s="72" t="s">
        <v>63</v>
      </c>
      <c r="E119" s="73" t="s">
        <v>72</v>
      </c>
      <c r="F119" s="74" t="s">
        <v>101</v>
      </c>
      <c r="G119" s="75" t="s">
        <v>73</v>
      </c>
      <c r="H119" s="76">
        <v>18</v>
      </c>
      <c r="I119" s="77"/>
      <c r="J119" s="78">
        <f t="shared" si="0"/>
        <v>0</v>
      </c>
      <c r="K119" s="79"/>
      <c r="L119" s="15"/>
      <c r="M119" s="80" t="s">
        <v>0</v>
      </c>
      <c r="N119" s="81" t="s">
        <v>21</v>
      </c>
      <c r="P119" s="82">
        <f t="shared" si="1"/>
        <v>0</v>
      </c>
      <c r="Q119" s="82">
        <v>2</v>
      </c>
      <c r="R119" s="82">
        <f t="shared" si="2"/>
        <v>36</v>
      </c>
      <c r="S119" s="82">
        <v>2</v>
      </c>
      <c r="T119" s="83">
        <f t="shared" si="3"/>
        <v>36</v>
      </c>
    </row>
    <row r="120" spans="2:20" s="1" customFormat="1" ht="12" x14ac:dyDescent="0.2">
      <c r="B120" s="15"/>
      <c r="C120" s="72" t="s">
        <v>65</v>
      </c>
      <c r="D120" s="72" t="s">
        <v>63</v>
      </c>
      <c r="E120" s="73" t="s">
        <v>74</v>
      </c>
      <c r="F120" s="74" t="s">
        <v>102</v>
      </c>
      <c r="G120" s="75" t="s">
        <v>64</v>
      </c>
      <c r="H120" s="76">
        <v>1</v>
      </c>
      <c r="I120" s="77"/>
      <c r="J120" s="78">
        <f t="shared" si="0"/>
        <v>0</v>
      </c>
      <c r="K120" s="79"/>
      <c r="L120" s="15"/>
      <c r="M120" s="80" t="s">
        <v>0</v>
      </c>
      <c r="N120" s="81" t="s">
        <v>21</v>
      </c>
      <c r="P120" s="82">
        <f t="shared" si="1"/>
        <v>0</v>
      </c>
      <c r="Q120" s="82">
        <v>3</v>
      </c>
      <c r="R120" s="82">
        <f t="shared" si="2"/>
        <v>3</v>
      </c>
      <c r="S120" s="82">
        <v>3</v>
      </c>
      <c r="T120" s="83">
        <f t="shared" si="3"/>
        <v>3</v>
      </c>
    </row>
    <row r="121" spans="2:20" s="1" customFormat="1" ht="12" x14ac:dyDescent="0.2">
      <c r="B121" s="15"/>
      <c r="C121" s="72" t="s">
        <v>89</v>
      </c>
      <c r="D121" s="72" t="s">
        <v>63</v>
      </c>
      <c r="E121" s="73" t="s">
        <v>75</v>
      </c>
      <c r="F121" s="74" t="s">
        <v>103</v>
      </c>
      <c r="G121" s="75" t="s">
        <v>70</v>
      </c>
      <c r="H121" s="76">
        <v>20</v>
      </c>
      <c r="I121" s="77"/>
      <c r="J121" s="78">
        <f t="shared" si="0"/>
        <v>0</v>
      </c>
      <c r="K121" s="79"/>
      <c r="L121" s="15"/>
      <c r="M121" s="80" t="s">
        <v>0</v>
      </c>
      <c r="N121" s="81" t="s">
        <v>21</v>
      </c>
      <c r="P121" s="82">
        <f t="shared" si="1"/>
        <v>0</v>
      </c>
      <c r="Q121" s="82">
        <v>4</v>
      </c>
      <c r="R121" s="82">
        <f t="shared" si="2"/>
        <v>80</v>
      </c>
      <c r="S121" s="82">
        <v>4</v>
      </c>
      <c r="T121" s="83">
        <f t="shared" si="3"/>
        <v>80</v>
      </c>
    </row>
    <row r="122" spans="2:20" s="1" customFormat="1" ht="12" x14ac:dyDescent="0.2">
      <c r="B122" s="15"/>
      <c r="C122" s="72" t="s">
        <v>79</v>
      </c>
      <c r="D122" s="72" t="s">
        <v>63</v>
      </c>
      <c r="E122" s="73" t="s">
        <v>76</v>
      </c>
      <c r="F122" s="74" t="s">
        <v>104</v>
      </c>
      <c r="G122" s="75" t="s">
        <v>70</v>
      </c>
      <c r="H122" s="76">
        <v>14</v>
      </c>
      <c r="I122" s="77"/>
      <c r="J122" s="78">
        <f t="shared" si="0"/>
        <v>0</v>
      </c>
      <c r="K122" s="79"/>
      <c r="L122" s="15"/>
      <c r="M122" s="80" t="s">
        <v>0</v>
      </c>
      <c r="N122" s="81" t="s">
        <v>21</v>
      </c>
      <c r="P122" s="82">
        <f t="shared" si="1"/>
        <v>0</v>
      </c>
      <c r="Q122" s="82">
        <v>5</v>
      </c>
      <c r="R122" s="82">
        <f t="shared" si="2"/>
        <v>70</v>
      </c>
      <c r="S122" s="82">
        <v>5</v>
      </c>
      <c r="T122" s="83">
        <f t="shared" si="3"/>
        <v>70</v>
      </c>
    </row>
    <row r="123" spans="2:20" s="1" customFormat="1" ht="12" x14ac:dyDescent="0.2">
      <c r="B123" s="15"/>
      <c r="C123" s="72" t="s">
        <v>92</v>
      </c>
      <c r="D123" s="72" t="s">
        <v>63</v>
      </c>
      <c r="E123" s="73" t="s">
        <v>77</v>
      </c>
      <c r="F123" s="74" t="s">
        <v>105</v>
      </c>
      <c r="G123" s="75" t="s">
        <v>70</v>
      </c>
      <c r="H123" s="76">
        <v>16</v>
      </c>
      <c r="I123" s="77"/>
      <c r="J123" s="78">
        <f t="shared" si="0"/>
        <v>0</v>
      </c>
      <c r="K123" s="79"/>
      <c r="L123" s="15"/>
      <c r="M123" s="80" t="s">
        <v>0</v>
      </c>
      <c r="N123" s="81" t="s">
        <v>21</v>
      </c>
      <c r="P123" s="82">
        <f t="shared" si="1"/>
        <v>0</v>
      </c>
      <c r="Q123" s="82">
        <v>6</v>
      </c>
      <c r="R123" s="82">
        <f t="shared" si="2"/>
        <v>96</v>
      </c>
      <c r="S123" s="82">
        <v>6</v>
      </c>
      <c r="T123" s="83">
        <f t="shared" si="3"/>
        <v>96</v>
      </c>
    </row>
    <row r="124" spans="2:20" s="1" customFormat="1" ht="12" x14ac:dyDescent="0.2">
      <c r="B124" s="15"/>
      <c r="C124" s="72" t="s">
        <v>94</v>
      </c>
      <c r="D124" s="72" t="s">
        <v>63</v>
      </c>
      <c r="E124" s="73" t="s">
        <v>66</v>
      </c>
      <c r="F124" s="74" t="s">
        <v>106</v>
      </c>
      <c r="G124" s="75" t="s">
        <v>107</v>
      </c>
      <c r="H124" s="76">
        <v>0.7</v>
      </c>
      <c r="I124" s="77"/>
      <c r="J124" s="78">
        <f t="shared" si="0"/>
        <v>0</v>
      </c>
      <c r="K124" s="79"/>
      <c r="L124" s="15"/>
      <c r="M124" s="80" t="s">
        <v>0</v>
      </c>
      <c r="N124" s="81" t="s">
        <v>21</v>
      </c>
      <c r="P124" s="82">
        <f t="shared" si="1"/>
        <v>0</v>
      </c>
      <c r="Q124" s="82">
        <v>7</v>
      </c>
      <c r="R124" s="82">
        <f t="shared" si="2"/>
        <v>4.8999999999999995</v>
      </c>
      <c r="S124" s="82">
        <v>7</v>
      </c>
      <c r="T124" s="83">
        <f t="shared" si="3"/>
        <v>4.8999999999999995</v>
      </c>
    </row>
    <row r="125" spans="2:20" s="1" customFormat="1" ht="12" x14ac:dyDescent="0.2">
      <c r="B125" s="15"/>
      <c r="C125" s="72" t="s">
        <v>80</v>
      </c>
      <c r="D125" s="72" t="s">
        <v>63</v>
      </c>
      <c r="E125" s="73" t="s">
        <v>68</v>
      </c>
      <c r="F125" s="74" t="s">
        <v>108</v>
      </c>
      <c r="G125" s="75" t="s">
        <v>73</v>
      </c>
      <c r="H125" s="76">
        <v>2.5</v>
      </c>
      <c r="I125" s="77"/>
      <c r="J125" s="78">
        <f t="shared" si="0"/>
        <v>0</v>
      </c>
      <c r="K125" s="79"/>
      <c r="L125" s="15"/>
      <c r="M125" s="80" t="s">
        <v>0</v>
      </c>
      <c r="N125" s="81" t="s">
        <v>21</v>
      </c>
      <c r="P125" s="82">
        <f t="shared" si="1"/>
        <v>0</v>
      </c>
      <c r="Q125" s="82">
        <v>8</v>
      </c>
      <c r="R125" s="82">
        <f t="shared" si="2"/>
        <v>20</v>
      </c>
      <c r="S125" s="82">
        <v>8</v>
      </c>
      <c r="T125" s="83">
        <f t="shared" si="3"/>
        <v>20</v>
      </c>
    </row>
    <row r="126" spans="2:20" s="1" customFormat="1" ht="12" x14ac:dyDescent="0.2">
      <c r="B126" s="15"/>
      <c r="C126" s="72" t="s">
        <v>97</v>
      </c>
      <c r="D126" s="72" t="s">
        <v>63</v>
      </c>
      <c r="E126" s="73" t="s">
        <v>118</v>
      </c>
      <c r="F126" s="74" t="s">
        <v>109</v>
      </c>
      <c r="G126" s="75" t="s">
        <v>73</v>
      </c>
      <c r="H126" s="76">
        <v>1.5</v>
      </c>
      <c r="I126" s="77"/>
      <c r="J126" s="78">
        <f t="shared" si="0"/>
        <v>0</v>
      </c>
      <c r="K126" s="79"/>
      <c r="L126" s="15"/>
      <c r="M126" s="80" t="s">
        <v>0</v>
      </c>
      <c r="N126" s="81" t="s">
        <v>21</v>
      </c>
      <c r="P126" s="82">
        <f t="shared" si="1"/>
        <v>0</v>
      </c>
      <c r="Q126" s="82">
        <v>9</v>
      </c>
      <c r="R126" s="82">
        <f t="shared" si="2"/>
        <v>13.5</v>
      </c>
      <c r="S126" s="82">
        <v>9</v>
      </c>
      <c r="T126" s="83">
        <f t="shared" si="3"/>
        <v>13.5</v>
      </c>
    </row>
    <row r="127" spans="2:20" s="1" customFormat="1" ht="12" x14ac:dyDescent="0.2">
      <c r="B127" s="15"/>
      <c r="C127" s="72" t="s">
        <v>78</v>
      </c>
      <c r="D127" s="72" t="s">
        <v>63</v>
      </c>
      <c r="E127" s="73" t="s">
        <v>88</v>
      </c>
      <c r="F127" s="74" t="s">
        <v>110</v>
      </c>
      <c r="G127" s="75" t="s">
        <v>70</v>
      </c>
      <c r="H127" s="76">
        <v>52</v>
      </c>
      <c r="I127" s="77"/>
      <c r="J127" s="78">
        <f t="shared" si="0"/>
        <v>0</v>
      </c>
      <c r="K127" s="79"/>
      <c r="L127" s="15"/>
      <c r="M127" s="80" t="s">
        <v>0</v>
      </c>
      <c r="N127" s="81" t="s">
        <v>21</v>
      </c>
      <c r="P127" s="82">
        <f t="shared" si="1"/>
        <v>0</v>
      </c>
      <c r="Q127" s="82">
        <v>10</v>
      </c>
      <c r="R127" s="82">
        <f t="shared" si="2"/>
        <v>520</v>
      </c>
      <c r="S127" s="82">
        <v>10</v>
      </c>
      <c r="T127" s="83">
        <f t="shared" si="3"/>
        <v>520</v>
      </c>
    </row>
    <row r="128" spans="2:20" s="1" customFormat="1" ht="24" x14ac:dyDescent="0.2">
      <c r="B128" s="15"/>
      <c r="C128" s="72" t="s">
        <v>1</v>
      </c>
      <c r="D128" s="72" t="s">
        <v>63</v>
      </c>
      <c r="E128" s="73" t="s">
        <v>90</v>
      </c>
      <c r="F128" s="74" t="s">
        <v>111</v>
      </c>
      <c r="G128" s="75" t="s">
        <v>73</v>
      </c>
      <c r="H128" s="76">
        <v>99</v>
      </c>
      <c r="I128" s="77"/>
      <c r="J128" s="78">
        <f t="shared" si="0"/>
        <v>0</v>
      </c>
      <c r="K128" s="79"/>
      <c r="L128" s="15"/>
      <c r="M128" s="80" t="s">
        <v>0</v>
      </c>
      <c r="N128" s="81" t="s">
        <v>21</v>
      </c>
      <c r="P128" s="82">
        <f t="shared" si="1"/>
        <v>0</v>
      </c>
      <c r="Q128" s="82">
        <v>11</v>
      </c>
      <c r="R128" s="82">
        <f t="shared" si="2"/>
        <v>1089</v>
      </c>
      <c r="S128" s="82">
        <v>11</v>
      </c>
      <c r="T128" s="83">
        <f t="shared" si="3"/>
        <v>1089</v>
      </c>
    </row>
    <row r="129" spans="2:24" s="1" customFormat="1" ht="12" x14ac:dyDescent="0.2">
      <c r="B129" s="15"/>
      <c r="C129" s="72" t="s">
        <v>81</v>
      </c>
      <c r="D129" s="72" t="s">
        <v>63</v>
      </c>
      <c r="E129" s="73" t="s">
        <v>91</v>
      </c>
      <c r="F129" s="74" t="s">
        <v>112</v>
      </c>
      <c r="G129" s="75" t="s">
        <v>73</v>
      </c>
      <c r="H129" s="76">
        <v>99</v>
      </c>
      <c r="I129" s="77"/>
      <c r="J129" s="78">
        <f t="shared" si="0"/>
        <v>0</v>
      </c>
      <c r="K129" s="79"/>
      <c r="L129" s="15"/>
      <c r="M129" s="80" t="s">
        <v>0</v>
      </c>
      <c r="N129" s="81" t="s">
        <v>21</v>
      </c>
      <c r="P129" s="82">
        <f t="shared" si="1"/>
        <v>0</v>
      </c>
      <c r="Q129" s="82">
        <v>12</v>
      </c>
      <c r="R129" s="82">
        <f t="shared" si="2"/>
        <v>1188</v>
      </c>
      <c r="S129" s="82">
        <v>12</v>
      </c>
      <c r="T129" s="83">
        <f t="shared" si="3"/>
        <v>1188</v>
      </c>
    </row>
    <row r="130" spans="2:24" s="1" customFormat="1" ht="12" x14ac:dyDescent="0.2">
      <c r="B130" s="15"/>
      <c r="C130" s="72" t="s">
        <v>82</v>
      </c>
      <c r="D130" s="72" t="s">
        <v>63</v>
      </c>
      <c r="E130" s="73" t="s">
        <v>93</v>
      </c>
      <c r="F130" s="74" t="s">
        <v>113</v>
      </c>
      <c r="G130" s="75" t="s">
        <v>73</v>
      </c>
      <c r="H130" s="76">
        <v>99</v>
      </c>
      <c r="I130" s="77"/>
      <c r="J130" s="78">
        <f t="shared" si="0"/>
        <v>0</v>
      </c>
      <c r="K130" s="79"/>
      <c r="L130" s="15"/>
      <c r="M130" s="80" t="s">
        <v>0</v>
      </c>
      <c r="N130" s="81" t="s">
        <v>21</v>
      </c>
      <c r="P130" s="82">
        <f t="shared" si="1"/>
        <v>0</v>
      </c>
      <c r="Q130" s="82">
        <v>13</v>
      </c>
      <c r="R130" s="82">
        <f t="shared" si="2"/>
        <v>1287</v>
      </c>
      <c r="S130" s="82">
        <v>13</v>
      </c>
      <c r="T130" s="83">
        <f t="shared" si="3"/>
        <v>1287</v>
      </c>
    </row>
    <row r="131" spans="2:24" s="1" customFormat="1" ht="12" x14ac:dyDescent="0.2">
      <c r="B131" s="15"/>
      <c r="C131" s="72" t="s">
        <v>85</v>
      </c>
      <c r="D131" s="72" t="s">
        <v>63</v>
      </c>
      <c r="E131" s="73" t="s">
        <v>95</v>
      </c>
      <c r="F131" s="74" t="s">
        <v>114</v>
      </c>
      <c r="G131" s="75" t="s">
        <v>115</v>
      </c>
      <c r="H131" s="76">
        <v>8</v>
      </c>
      <c r="I131" s="77"/>
      <c r="J131" s="78">
        <f t="shared" si="0"/>
        <v>0</v>
      </c>
      <c r="K131" s="79"/>
      <c r="L131" s="15"/>
      <c r="M131" s="80" t="s">
        <v>0</v>
      </c>
      <c r="N131" s="81" t="s">
        <v>21</v>
      </c>
      <c r="P131" s="82">
        <f t="shared" si="1"/>
        <v>0</v>
      </c>
      <c r="Q131" s="82">
        <v>14</v>
      </c>
      <c r="R131" s="82">
        <f t="shared" si="2"/>
        <v>112</v>
      </c>
      <c r="S131" s="82">
        <v>14</v>
      </c>
      <c r="T131" s="83">
        <f t="shared" si="3"/>
        <v>112</v>
      </c>
    </row>
    <row r="132" spans="2:24" s="1" customFormat="1" ht="12" x14ac:dyDescent="0.2">
      <c r="B132" s="15"/>
      <c r="C132" s="72" t="s">
        <v>86</v>
      </c>
      <c r="D132" s="72" t="s">
        <v>63</v>
      </c>
      <c r="E132" s="73" t="s">
        <v>96</v>
      </c>
      <c r="F132" s="74" t="s">
        <v>116</v>
      </c>
      <c r="G132" s="75" t="s">
        <v>115</v>
      </c>
      <c r="H132" s="76">
        <v>2</v>
      </c>
      <c r="I132" s="77"/>
      <c r="J132" s="78">
        <f t="shared" si="0"/>
        <v>0</v>
      </c>
      <c r="K132" s="79"/>
      <c r="L132" s="15"/>
      <c r="M132" s="80" t="s">
        <v>0</v>
      </c>
      <c r="N132" s="81" t="s">
        <v>21</v>
      </c>
      <c r="P132" s="82">
        <f t="shared" si="1"/>
        <v>0</v>
      </c>
      <c r="Q132" s="82">
        <v>15</v>
      </c>
      <c r="R132" s="82">
        <f t="shared" si="2"/>
        <v>30</v>
      </c>
      <c r="S132" s="82">
        <v>15</v>
      </c>
      <c r="T132" s="83">
        <f t="shared" si="3"/>
        <v>30</v>
      </c>
    </row>
    <row r="133" spans="2:24" s="1" customFormat="1" ht="12" x14ac:dyDescent="0.2">
      <c r="B133" s="15"/>
      <c r="C133" s="72" t="s">
        <v>87</v>
      </c>
      <c r="D133" s="72" t="s">
        <v>63</v>
      </c>
      <c r="E133" s="73" t="s">
        <v>98</v>
      </c>
      <c r="F133" s="74" t="s">
        <v>117</v>
      </c>
      <c r="G133" s="75" t="s">
        <v>115</v>
      </c>
      <c r="H133" s="76">
        <v>5</v>
      </c>
      <c r="I133" s="77"/>
      <c r="J133" s="78">
        <f t="shared" si="0"/>
        <v>0</v>
      </c>
      <c r="K133" s="79"/>
      <c r="L133" s="15"/>
      <c r="M133" s="80" t="s">
        <v>0</v>
      </c>
      <c r="N133" s="81" t="s">
        <v>21</v>
      </c>
      <c r="P133" s="82">
        <f t="shared" si="1"/>
        <v>0</v>
      </c>
      <c r="Q133" s="82">
        <v>16</v>
      </c>
      <c r="R133" s="82">
        <f t="shared" si="2"/>
        <v>80</v>
      </c>
      <c r="S133" s="82">
        <v>16</v>
      </c>
      <c r="T133" s="83">
        <f t="shared" si="3"/>
        <v>80</v>
      </c>
    </row>
    <row r="134" spans="2:24" s="6" customFormat="1" ht="15" x14ac:dyDescent="0.2">
      <c r="B134" s="64"/>
      <c r="D134" s="65" t="s">
        <v>38</v>
      </c>
      <c r="E134" s="84"/>
      <c r="F134" s="66" t="s">
        <v>62</v>
      </c>
      <c r="I134" s="67"/>
      <c r="J134" s="68">
        <f>SUM(J135:J139)</f>
        <v>0</v>
      </c>
      <c r="L134" s="64"/>
      <c r="M134" s="69"/>
      <c r="P134" s="70">
        <f>SUM(P135:P139)</f>
        <v>0</v>
      </c>
      <c r="R134" s="70">
        <f>SUM(R135:R139)</f>
        <v>0</v>
      </c>
      <c r="T134" s="71">
        <f>SUM(T135:T139)</f>
        <v>0</v>
      </c>
      <c r="X134" s="1"/>
    </row>
    <row r="135" spans="2:24" s="1" customFormat="1" ht="180" x14ac:dyDescent="0.2">
      <c r="B135" s="15"/>
      <c r="C135" s="72">
        <v>18</v>
      </c>
      <c r="D135" s="72" t="s">
        <v>63</v>
      </c>
      <c r="E135" s="73" t="s">
        <v>69</v>
      </c>
      <c r="F135" s="74" t="s">
        <v>128</v>
      </c>
      <c r="G135" s="75" t="s">
        <v>70</v>
      </c>
      <c r="H135" s="76">
        <v>5</v>
      </c>
      <c r="I135" s="77"/>
      <c r="J135" s="78">
        <f t="shared" ref="J135:J139" si="4">ROUND(I135*H135,2)</f>
        <v>0</v>
      </c>
      <c r="K135" s="79"/>
      <c r="L135" s="15"/>
      <c r="M135" s="80" t="s">
        <v>0</v>
      </c>
      <c r="N135" s="81" t="s">
        <v>21</v>
      </c>
      <c r="P135" s="82">
        <f t="shared" ref="P135:P139" si="5">O135*H135</f>
        <v>0</v>
      </c>
      <c r="Q135" s="82">
        <v>0</v>
      </c>
      <c r="R135" s="82">
        <f t="shared" ref="R135:R139" si="6">Q135*H135</f>
        <v>0</v>
      </c>
      <c r="S135" s="82">
        <v>0</v>
      </c>
      <c r="T135" s="83">
        <f t="shared" ref="T135:T139" si="7">S135*H135</f>
        <v>0</v>
      </c>
    </row>
    <row r="136" spans="2:24" s="1" customFormat="1" ht="204" x14ac:dyDescent="0.2">
      <c r="B136" s="15"/>
      <c r="C136" s="72">
        <v>19</v>
      </c>
      <c r="D136" s="72" t="s">
        <v>63</v>
      </c>
      <c r="E136" s="73" t="s">
        <v>71</v>
      </c>
      <c r="F136" s="74" t="s">
        <v>129</v>
      </c>
      <c r="G136" s="75" t="s">
        <v>70</v>
      </c>
      <c r="H136" s="76">
        <v>1</v>
      </c>
      <c r="I136" s="77"/>
      <c r="J136" s="78">
        <f t="shared" si="4"/>
        <v>0</v>
      </c>
      <c r="K136" s="79"/>
      <c r="L136" s="15"/>
      <c r="M136" s="80" t="s">
        <v>0</v>
      </c>
      <c r="N136" s="81" t="s">
        <v>21</v>
      </c>
      <c r="P136" s="82">
        <f t="shared" si="5"/>
        <v>0</v>
      </c>
      <c r="Q136" s="82">
        <v>0</v>
      </c>
      <c r="R136" s="82">
        <f t="shared" si="6"/>
        <v>0</v>
      </c>
      <c r="S136" s="82">
        <v>0</v>
      </c>
      <c r="T136" s="83">
        <f t="shared" si="7"/>
        <v>0</v>
      </c>
    </row>
    <row r="137" spans="2:24" s="1" customFormat="1" ht="180" x14ac:dyDescent="0.2">
      <c r="B137" s="15"/>
      <c r="C137" s="72">
        <v>20</v>
      </c>
      <c r="D137" s="72" t="s">
        <v>63</v>
      </c>
      <c r="E137" s="73" t="s">
        <v>72</v>
      </c>
      <c r="F137" s="74" t="s">
        <v>130</v>
      </c>
      <c r="G137" s="75" t="s">
        <v>70</v>
      </c>
      <c r="H137" s="76">
        <v>3</v>
      </c>
      <c r="I137" s="77"/>
      <c r="J137" s="78">
        <f t="shared" si="4"/>
        <v>0</v>
      </c>
      <c r="K137" s="79"/>
      <c r="L137" s="15"/>
      <c r="M137" s="80" t="s">
        <v>0</v>
      </c>
      <c r="N137" s="81" t="s">
        <v>21</v>
      </c>
      <c r="P137" s="82">
        <f t="shared" si="5"/>
        <v>0</v>
      </c>
      <c r="Q137" s="82">
        <v>0</v>
      </c>
      <c r="R137" s="82">
        <f t="shared" si="6"/>
        <v>0</v>
      </c>
      <c r="S137" s="82">
        <v>0</v>
      </c>
      <c r="T137" s="83">
        <f t="shared" si="7"/>
        <v>0</v>
      </c>
    </row>
    <row r="138" spans="2:24" s="1" customFormat="1" ht="204" x14ac:dyDescent="0.2">
      <c r="B138" s="15"/>
      <c r="C138" s="72">
        <v>21</v>
      </c>
      <c r="D138" s="72" t="s">
        <v>63</v>
      </c>
      <c r="E138" s="73" t="s">
        <v>74</v>
      </c>
      <c r="F138" s="74" t="s">
        <v>131</v>
      </c>
      <c r="G138" s="75"/>
      <c r="H138" s="76">
        <v>4</v>
      </c>
      <c r="I138" s="77"/>
      <c r="J138" s="78">
        <f t="shared" si="4"/>
        <v>0</v>
      </c>
      <c r="K138" s="79"/>
      <c r="L138" s="15"/>
      <c r="M138" s="80" t="s">
        <v>0</v>
      </c>
      <c r="N138" s="81" t="s">
        <v>21</v>
      </c>
      <c r="P138" s="82">
        <f t="shared" si="5"/>
        <v>0</v>
      </c>
      <c r="Q138" s="82">
        <v>0</v>
      </c>
      <c r="R138" s="82">
        <f t="shared" si="6"/>
        <v>0</v>
      </c>
      <c r="S138" s="82">
        <v>0</v>
      </c>
      <c r="T138" s="83">
        <f t="shared" si="7"/>
        <v>0</v>
      </c>
    </row>
    <row r="139" spans="2:24" s="1" customFormat="1" ht="204" x14ac:dyDescent="0.2">
      <c r="B139" s="15"/>
      <c r="C139" s="72">
        <v>22</v>
      </c>
      <c r="D139" s="72" t="s">
        <v>63</v>
      </c>
      <c r="E139" s="73" t="s">
        <v>75</v>
      </c>
      <c r="F139" s="74" t="s">
        <v>132</v>
      </c>
      <c r="G139" s="75" t="s">
        <v>70</v>
      </c>
      <c r="H139" s="76">
        <v>2</v>
      </c>
      <c r="I139" s="77"/>
      <c r="J139" s="78">
        <f t="shared" si="4"/>
        <v>0</v>
      </c>
      <c r="K139" s="79"/>
      <c r="L139" s="15"/>
      <c r="M139" s="80" t="s">
        <v>0</v>
      </c>
      <c r="N139" s="81" t="s">
        <v>21</v>
      </c>
      <c r="P139" s="82">
        <f t="shared" si="5"/>
        <v>0</v>
      </c>
      <c r="Q139" s="82">
        <v>0</v>
      </c>
      <c r="R139" s="82">
        <f t="shared" si="6"/>
        <v>0</v>
      </c>
      <c r="S139" s="82">
        <v>0</v>
      </c>
      <c r="T139" s="83">
        <f t="shared" si="7"/>
        <v>0</v>
      </c>
    </row>
    <row r="140" spans="2:24" s="6" customFormat="1" ht="15" x14ac:dyDescent="0.2">
      <c r="B140" s="64"/>
      <c r="D140" s="65" t="s">
        <v>38</v>
      </c>
      <c r="E140" s="66" t="s">
        <v>83</v>
      </c>
      <c r="F140" s="66" t="s">
        <v>84</v>
      </c>
      <c r="I140" s="67"/>
      <c r="J140" s="68">
        <f>SUM(J141:J149)</f>
        <v>0</v>
      </c>
      <c r="L140" s="64"/>
      <c r="M140" s="69"/>
      <c r="P140" s="70" t="e">
        <f>#REF!+#REF!</f>
        <v>#REF!</v>
      </c>
      <c r="R140" s="70" t="e">
        <f>#REF!+#REF!</f>
        <v>#REF!</v>
      </c>
      <c r="T140" s="71" t="e">
        <f>#REF!+#REF!</f>
        <v>#REF!</v>
      </c>
    </row>
    <row r="141" spans="2:24" s="1" customFormat="1" ht="12" x14ac:dyDescent="0.2">
      <c r="B141" s="15"/>
      <c r="C141" s="72">
        <v>23</v>
      </c>
      <c r="D141" s="72" t="s">
        <v>63</v>
      </c>
      <c r="E141" s="73" t="s">
        <v>69</v>
      </c>
      <c r="F141" s="74" t="s">
        <v>119</v>
      </c>
      <c r="G141" s="75" t="s">
        <v>64</v>
      </c>
      <c r="H141" s="76">
        <v>1</v>
      </c>
      <c r="I141" s="77"/>
      <c r="J141" s="78">
        <f>ROUND(I141*H141,2)</f>
        <v>0</v>
      </c>
      <c r="K141" s="79"/>
      <c r="L141" s="15"/>
      <c r="M141" s="80" t="s">
        <v>0</v>
      </c>
      <c r="N141" s="81" t="s">
        <v>21</v>
      </c>
      <c r="P141" s="82">
        <f>O141*H141</f>
        <v>0</v>
      </c>
      <c r="Q141" s="82">
        <v>0</v>
      </c>
      <c r="R141" s="82">
        <f>Q141*H141</f>
        <v>0</v>
      </c>
      <c r="S141" s="82">
        <v>2.0999999999999999E-3</v>
      </c>
      <c r="T141" s="83">
        <f>S141*H141</f>
        <v>2.0999999999999999E-3</v>
      </c>
    </row>
    <row r="142" spans="2:24" s="1" customFormat="1" ht="12" x14ac:dyDescent="0.2">
      <c r="B142" s="15"/>
      <c r="C142" s="72">
        <v>24</v>
      </c>
      <c r="D142" s="72" t="s">
        <v>63</v>
      </c>
      <c r="E142" s="73" t="s">
        <v>71</v>
      </c>
      <c r="F142" s="74" t="s">
        <v>120</v>
      </c>
      <c r="G142" s="75" t="s">
        <v>70</v>
      </c>
      <c r="H142" s="76">
        <v>1</v>
      </c>
      <c r="I142" s="77"/>
      <c r="J142" s="78">
        <f t="shared" ref="J142:J149" si="8">ROUND(I142*H142,2)</f>
        <v>0</v>
      </c>
      <c r="K142" s="79"/>
      <c r="L142" s="15"/>
      <c r="M142" s="80"/>
      <c r="N142" s="81" t="s">
        <v>21</v>
      </c>
      <c r="P142" s="82"/>
      <c r="Q142" s="82"/>
      <c r="R142" s="82"/>
      <c r="S142" s="82"/>
      <c r="T142" s="83"/>
    </row>
    <row r="143" spans="2:24" s="1" customFormat="1" ht="12" x14ac:dyDescent="0.2">
      <c r="B143" s="15"/>
      <c r="C143" s="72">
        <v>25</v>
      </c>
      <c r="D143" s="72" t="s">
        <v>63</v>
      </c>
      <c r="E143" s="73" t="s">
        <v>72</v>
      </c>
      <c r="F143" s="74" t="s">
        <v>121</v>
      </c>
      <c r="G143" s="75" t="s">
        <v>70</v>
      </c>
      <c r="H143" s="76">
        <v>1</v>
      </c>
      <c r="I143" s="77"/>
      <c r="J143" s="78">
        <f t="shared" si="8"/>
        <v>0</v>
      </c>
      <c r="K143" s="79"/>
      <c r="L143" s="15"/>
      <c r="M143" s="80"/>
      <c r="N143" s="81" t="s">
        <v>21</v>
      </c>
      <c r="P143" s="82"/>
      <c r="Q143" s="82"/>
      <c r="R143" s="82"/>
      <c r="S143" s="82"/>
      <c r="T143" s="83"/>
    </row>
    <row r="144" spans="2:24" s="1" customFormat="1" ht="12" x14ac:dyDescent="0.2">
      <c r="B144" s="15"/>
      <c r="C144" s="72">
        <v>26</v>
      </c>
      <c r="D144" s="72" t="s">
        <v>63</v>
      </c>
      <c r="E144" s="73" t="s">
        <v>74</v>
      </c>
      <c r="F144" s="74" t="s">
        <v>122</v>
      </c>
      <c r="G144" s="75" t="s">
        <v>64</v>
      </c>
      <c r="H144" s="76">
        <v>1</v>
      </c>
      <c r="I144" s="77"/>
      <c r="J144" s="78">
        <f t="shared" si="8"/>
        <v>0</v>
      </c>
      <c r="K144" s="79"/>
      <c r="L144" s="15"/>
      <c r="M144" s="80"/>
      <c r="N144" s="81" t="s">
        <v>21</v>
      </c>
      <c r="P144" s="82"/>
      <c r="Q144" s="82"/>
      <c r="R144" s="82"/>
      <c r="S144" s="82"/>
      <c r="T144" s="83"/>
    </row>
    <row r="145" spans="2:20" s="1" customFormat="1" ht="12" x14ac:dyDescent="0.2">
      <c r="B145" s="15"/>
      <c r="C145" s="72">
        <v>27</v>
      </c>
      <c r="D145" s="72" t="s">
        <v>63</v>
      </c>
      <c r="E145" s="73" t="s">
        <v>75</v>
      </c>
      <c r="F145" s="74" t="s">
        <v>123</v>
      </c>
      <c r="G145" s="75" t="s">
        <v>64</v>
      </c>
      <c r="H145" s="76">
        <v>1</v>
      </c>
      <c r="I145" s="77"/>
      <c r="J145" s="78">
        <f t="shared" si="8"/>
        <v>0</v>
      </c>
      <c r="K145" s="79"/>
      <c r="L145" s="15"/>
      <c r="M145" s="80"/>
      <c r="N145" s="81" t="s">
        <v>21</v>
      </c>
      <c r="P145" s="82"/>
      <c r="Q145" s="82"/>
      <c r="R145" s="82"/>
      <c r="S145" s="82"/>
      <c r="T145" s="83"/>
    </row>
    <row r="146" spans="2:20" s="1" customFormat="1" ht="12" x14ac:dyDescent="0.2">
      <c r="B146" s="15"/>
      <c r="C146" s="72">
        <v>28</v>
      </c>
      <c r="D146" s="72" t="s">
        <v>63</v>
      </c>
      <c r="E146" s="73" t="s">
        <v>76</v>
      </c>
      <c r="F146" s="74" t="s">
        <v>124</v>
      </c>
      <c r="G146" s="75" t="s">
        <v>64</v>
      </c>
      <c r="H146" s="76">
        <v>1</v>
      </c>
      <c r="I146" s="77"/>
      <c r="J146" s="78">
        <f t="shared" si="8"/>
        <v>0</v>
      </c>
      <c r="K146" s="79"/>
      <c r="L146" s="15"/>
      <c r="M146" s="80"/>
      <c r="N146" s="81" t="s">
        <v>21</v>
      </c>
      <c r="P146" s="82"/>
      <c r="Q146" s="82"/>
      <c r="R146" s="82"/>
      <c r="S146" s="82"/>
      <c r="T146" s="83"/>
    </row>
    <row r="147" spans="2:20" s="1" customFormat="1" ht="12" x14ac:dyDescent="0.2">
      <c r="B147" s="15"/>
      <c r="C147" s="72">
        <v>29</v>
      </c>
      <c r="D147" s="72" t="s">
        <v>63</v>
      </c>
      <c r="E147" s="73" t="s">
        <v>77</v>
      </c>
      <c r="F147" s="74" t="s">
        <v>125</v>
      </c>
      <c r="G147" s="75" t="s">
        <v>64</v>
      </c>
      <c r="H147" s="76">
        <v>1</v>
      </c>
      <c r="I147" s="77"/>
      <c r="J147" s="78">
        <f t="shared" si="8"/>
        <v>0</v>
      </c>
      <c r="K147" s="79"/>
      <c r="L147" s="15"/>
      <c r="M147" s="80"/>
      <c r="N147" s="81" t="s">
        <v>21</v>
      </c>
      <c r="P147" s="82"/>
      <c r="Q147" s="82"/>
      <c r="R147" s="82"/>
      <c r="S147" s="82"/>
      <c r="T147" s="83"/>
    </row>
    <row r="148" spans="2:20" s="1" customFormat="1" ht="12" x14ac:dyDescent="0.2">
      <c r="B148" s="15"/>
      <c r="C148" s="72">
        <v>30</v>
      </c>
      <c r="D148" s="72" t="s">
        <v>63</v>
      </c>
      <c r="E148" s="73" t="s">
        <v>66</v>
      </c>
      <c r="F148" s="74" t="s">
        <v>126</v>
      </c>
      <c r="G148" s="75" t="s">
        <v>64</v>
      </c>
      <c r="H148" s="76">
        <v>1</v>
      </c>
      <c r="I148" s="77"/>
      <c r="J148" s="78">
        <f t="shared" si="8"/>
        <v>0</v>
      </c>
      <c r="K148" s="79"/>
      <c r="L148" s="15"/>
      <c r="M148" s="80"/>
      <c r="N148" s="81" t="s">
        <v>21</v>
      </c>
      <c r="P148" s="82"/>
      <c r="Q148" s="82"/>
      <c r="R148" s="82"/>
      <c r="S148" s="82"/>
      <c r="T148" s="83"/>
    </row>
    <row r="149" spans="2:20" s="1" customFormat="1" ht="12" x14ac:dyDescent="0.2">
      <c r="B149" s="15"/>
      <c r="C149" s="72">
        <v>31</v>
      </c>
      <c r="D149" s="72" t="s">
        <v>63</v>
      </c>
      <c r="E149" s="73" t="s">
        <v>68</v>
      </c>
      <c r="F149" s="74" t="s">
        <v>127</v>
      </c>
      <c r="G149" s="75" t="s">
        <v>64</v>
      </c>
      <c r="H149" s="76">
        <v>1</v>
      </c>
      <c r="I149" s="77"/>
      <c r="J149" s="78">
        <f t="shared" si="8"/>
        <v>0</v>
      </c>
      <c r="K149" s="79"/>
      <c r="L149" s="15"/>
      <c r="M149" s="80" t="s">
        <v>0</v>
      </c>
      <c r="N149" s="81" t="s">
        <v>21</v>
      </c>
      <c r="P149" s="82">
        <f>O149*H149</f>
        <v>0</v>
      </c>
      <c r="Q149" s="82">
        <v>7.0489999999999997E-3</v>
      </c>
      <c r="R149" s="82">
        <f>Q149*H149</f>
        <v>7.0489999999999997E-3</v>
      </c>
      <c r="S149" s="82">
        <v>0</v>
      </c>
      <c r="T149" s="83">
        <f>S149*H149</f>
        <v>0</v>
      </c>
    </row>
    <row r="150" spans="2:20" s="1" customFormat="1" x14ac:dyDescent="0.2"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15"/>
    </row>
  </sheetData>
  <mergeCells count="6">
    <mergeCell ref="E107:H107"/>
    <mergeCell ref="L2:U2"/>
    <mergeCell ref="E7:H7"/>
    <mergeCell ref="E16:H16"/>
    <mergeCell ref="E25:H25"/>
    <mergeCell ref="E85:H85"/>
  </mergeCells>
  <phoneticPr fontId="0" type="noConversion"/>
  <pageMargins left="0.25" right="0.25" top="0.75" bottom="0.75" header="0.3" footer="0.3"/>
  <pageSetup paperSize="9" scale="1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Doplněný VV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Václavík Lukáš</dc:creator>
  <cp:lastModifiedBy>Kratochvíl Petr</cp:lastModifiedBy>
  <cp:lastPrinted>2025-05-21T10:54:13Z</cp:lastPrinted>
  <dcterms:created xsi:type="dcterms:W3CDTF">2025-05-21T07:30:33Z</dcterms:created>
  <dcterms:modified xsi:type="dcterms:W3CDTF">2025-10-06T12:36:34Z</dcterms:modified>
</cp:coreProperties>
</file>