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kz-fs\Sdilene_ULA\Usek provozne technicky\Dokumenty_Sdilene\04_NEMMO\NEMMO_B_Rekonstrukce endoskopie\02_PROJEKTOVÁ příprava\01_VZ na PD\"/>
    </mc:Choice>
  </mc:AlternateContent>
  <xr:revisionPtr revIDLastSave="0" documentId="13_ncr:1_{41B472D2-D918-418C-82ED-927711E79433}" xr6:coauthVersionLast="36" xr6:coauthVersionMax="36" xr10:uidLastSave="{00000000-0000-0000-0000-000000000000}"/>
  <bookViews>
    <workbookView xWindow="0" yWindow="0" windowWidth="15360" windowHeight="7680" tabRatio="754" xr2:uid="{00000000-000D-0000-FFFF-FFFF00000000}"/>
  </bookViews>
  <sheets>
    <sheet name="VP+ST+DPS+IČ" sheetId="15" r:id="rId1"/>
    <sheet name="NOVÝ" sheetId="8" state="hidden" r:id="rId2"/>
    <sheet name="vzor_1 (Sklad prádla)" sheetId="4" state="hidden" r:id="rId3"/>
    <sheet name="vzor_2 (MNUL)" sheetId="5" state="hidden" r:id="rId4"/>
    <sheet name="vzor_3 (NEMDC)" sheetId="6" state="hidden" r:id="rId5"/>
    <sheet name="vzor_5 (NEMTP_gynpor)" sheetId="7" state="hidden" r:id="rId6"/>
  </sheets>
  <definedNames>
    <definedName name="_xlnm.Print_Area" localSheetId="1">NOVÝ!$A$1:$E$195</definedName>
    <definedName name="_xlnm.Print_Area" localSheetId="0">'VP+ST+DPS+IČ'!$A$1:$D$64</definedName>
    <definedName name="_xlnm.Print_Area" localSheetId="2">'vzor_1 (Sklad prádla)'!$A$1:$E$72</definedName>
    <definedName name="_xlnm.Print_Area" localSheetId="3">'vzor_2 (MNUL)'!$A$1:$E$119</definedName>
    <definedName name="_xlnm.Print_Area" localSheetId="4">'vzor_3 (NEMDC)'!$A$1:$E$145</definedName>
    <definedName name="_xlnm.Print_Area" localSheetId="5">'vzor_5 (NEMTP_gynpor)'!$A$1:$E$88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5" l="1"/>
  <c r="E61" i="15" l="1"/>
  <c r="E59" i="15"/>
  <c r="D59" i="15"/>
  <c r="E57" i="15"/>
  <c r="E54" i="15"/>
  <c r="D54" i="15"/>
  <c r="D61" i="15" s="1"/>
  <c r="D58" i="15"/>
  <c r="D6" i="15"/>
  <c r="D57" i="15" s="1"/>
  <c r="D62" i="15" l="1"/>
  <c r="E6" i="15"/>
  <c r="E62" i="15"/>
  <c r="E63" i="15" s="1"/>
  <c r="E64" i="15" s="1"/>
  <c r="E44" i="15"/>
  <c r="E35" i="15"/>
  <c r="D63" i="15" l="1"/>
  <c r="D64" i="15" s="1"/>
  <c r="E193" i="8" l="1"/>
  <c r="E186" i="8"/>
  <c r="E187" i="8"/>
  <c r="E188" i="8"/>
  <c r="E189" i="8"/>
  <c r="E190" i="8"/>
  <c r="E192" i="8" l="1"/>
  <c r="E191" i="8"/>
  <c r="E185" i="8"/>
  <c r="E182" i="8"/>
  <c r="E85" i="7"/>
  <c r="E84" i="7"/>
  <c r="E83" i="7"/>
  <c r="E82" i="7"/>
  <c r="E81" i="7"/>
  <c r="E72" i="7" s="1"/>
  <c r="E78" i="7"/>
  <c r="E176" i="8" l="1"/>
  <c r="E167" i="8"/>
  <c r="E16" i="8"/>
  <c r="E35" i="8"/>
  <c r="E45" i="8"/>
  <c r="E194" i="8"/>
  <c r="E195" i="8" s="1"/>
  <c r="E108" i="8"/>
  <c r="E98" i="8"/>
  <c r="E7" i="7"/>
  <c r="E34" i="7"/>
  <c r="E43" i="7"/>
  <c r="E86" i="7"/>
  <c r="E87" i="7" l="1"/>
  <c r="E88" i="7" s="1"/>
  <c r="E142" i="6" l="1"/>
  <c r="E141" i="6"/>
  <c r="E140" i="6"/>
  <c r="E139" i="6"/>
  <c r="E138" i="6"/>
  <c r="E137" i="6"/>
  <c r="E136" i="6"/>
  <c r="E12" i="6" s="1"/>
  <c r="G12" i="6" s="1"/>
  <c r="F12" i="6" s="1"/>
  <c r="E135" i="6"/>
  <c r="E143" i="6" s="1"/>
  <c r="E132" i="6"/>
  <c r="G132" i="6" s="1"/>
  <c r="F132" i="6" s="1"/>
  <c r="E126" i="6"/>
  <c r="G126" i="6" s="1"/>
  <c r="F126" i="6" s="1"/>
  <c r="G83" i="6"/>
  <c r="F83" i="6"/>
  <c r="E83" i="6"/>
  <c r="E60" i="6"/>
  <c r="G60" i="6" s="1"/>
  <c r="F60" i="6" s="1"/>
  <c r="E53" i="6"/>
  <c r="G53" i="6" s="1"/>
  <c r="F53" i="6" s="1"/>
  <c r="E144" i="6" l="1"/>
  <c r="E145" i="6" s="1"/>
  <c r="E45" i="6"/>
  <c r="G45" i="6" s="1"/>
  <c r="F45" i="6" s="1"/>
  <c r="E90" i="6"/>
  <c r="G90" i="6" s="1"/>
  <c r="F90" i="6" s="1"/>
  <c r="E116" i="5" l="1"/>
  <c r="E115" i="5"/>
  <c r="E114" i="5"/>
  <c r="E113" i="5"/>
  <c r="E112" i="5"/>
  <c r="E111" i="5"/>
  <c r="E117" i="5" s="1"/>
  <c r="E108" i="5"/>
  <c r="E12" i="5"/>
  <c r="E118" i="5" l="1"/>
  <c r="E119" i="5" s="1"/>
  <c r="E56" i="5"/>
  <c r="E65" i="5"/>
  <c r="E24" i="5"/>
  <c r="E102" i="5"/>
  <c r="E68" i="4" l="1"/>
  <c r="E67" i="4"/>
  <c r="E69" i="4" l="1"/>
  <c r="E66" i="4"/>
  <c r="E65" i="4"/>
  <c r="E55" i="4" s="1"/>
  <c r="E62" i="4"/>
  <c r="E22" i="4" l="1"/>
  <c r="E46" i="4"/>
  <c r="E10" i="4"/>
  <c r="E70" i="4"/>
  <c r="E71" i="4" l="1"/>
  <c r="E72" i="4" s="1"/>
</calcChain>
</file>

<file path=xl/sharedStrings.xml><?xml version="1.0" encoding="utf-8"?>
<sst xmlns="http://schemas.openxmlformats.org/spreadsheetml/2006/main" count="552" uniqueCount="209">
  <si>
    <t>Architektonicko-stavební řešení</t>
  </si>
  <si>
    <t xml:space="preserve">Požárně bezpečnostní řešení </t>
  </si>
  <si>
    <t>Technika prostředí staveb</t>
  </si>
  <si>
    <t>Měření a regulace</t>
  </si>
  <si>
    <t>Stavebně konstrukční řešení</t>
  </si>
  <si>
    <t>Propočet nákladů stavby</t>
  </si>
  <si>
    <t>Situační výkresy</t>
  </si>
  <si>
    <t>část</t>
  </si>
  <si>
    <t>cena bez DPH</t>
  </si>
  <si>
    <t>Soupis stavebních prací, dodávek a služeb včetně výkazu výměr</t>
  </si>
  <si>
    <t>Cena celkem bez DPH:</t>
  </si>
  <si>
    <t xml:space="preserve">Souhrnná rekapitulace cenové nabídky </t>
  </si>
  <si>
    <t>CENA CELKEM bez DPH</t>
  </si>
  <si>
    <t>21% DPH</t>
  </si>
  <si>
    <t>CENA CELKEM S DPH</t>
  </si>
  <si>
    <t>Reprografie, tisk</t>
  </si>
  <si>
    <t>Zajištění souhlasných vyjádření DOSS a SS</t>
  </si>
  <si>
    <t>Kontrolní položkový rozpočet stavby</t>
  </si>
  <si>
    <t>Orientační týdenní harmonogram realizace stavby</t>
  </si>
  <si>
    <t>1. část - Zajištění vstupních podkladů, průzkumů a měření</t>
  </si>
  <si>
    <t>Plán BOZP</t>
  </si>
  <si>
    <t>5. část - Autorský dozor</t>
  </si>
  <si>
    <t>Zdravotně technické instalace</t>
  </si>
  <si>
    <t>Vytápení</t>
  </si>
  <si>
    <t>Silnoproudá elektrotechnika</t>
  </si>
  <si>
    <t>2. část - Studie stavby</t>
  </si>
  <si>
    <t>3. část - Projektová dokumentace pro společné řízení</t>
  </si>
  <si>
    <t>Orientační týdenní harmonogram realizace stavby + Zásady organizace výstavby</t>
  </si>
  <si>
    <t>3. část -Projektová dokumentace pro společné řízení</t>
  </si>
  <si>
    <t>Geodetické zaměření</t>
  </si>
  <si>
    <t>Inženýrsko geologický průzkum</t>
  </si>
  <si>
    <t>Hydrogeologický průzkum</t>
  </si>
  <si>
    <t>Radonový průzkum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</si>
  <si>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15 % z 1. až 4. části díla. </t>
    </r>
  </si>
  <si>
    <t>Studie stavby</t>
  </si>
  <si>
    <t>Vzduchotechnika, chlazení</t>
  </si>
  <si>
    <t xml:space="preserve">Slaboproudá elektrotechnika </t>
  </si>
  <si>
    <t>Dopravní řešení</t>
  </si>
  <si>
    <t>4. část - Obstarávatelská činnost</t>
  </si>
  <si>
    <t>Zajištění vydání společného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</si>
  <si>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55 % z 1. až 4. části díla. 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</si>
  <si>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35 % z 1. až 4. části díla. </t>
    </r>
  </si>
  <si>
    <r>
      <t>Zajištění činnosti autorského dozoru při realizaci stavby (</t>
    </r>
    <r>
      <rPr>
        <sz val="11"/>
        <color theme="5"/>
        <rFont val="Calibri"/>
        <family val="2"/>
        <charset val="238"/>
        <scheme val="minor"/>
      </rPr>
      <t>20 hodin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</si>
  <si>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5. části díla. </t>
    </r>
  </si>
  <si>
    <t>Inženýrsko-geologický, hydrogeologický a radonový průzkum</t>
  </si>
  <si>
    <t>Polohopis a výškopis - geodetické zaměření</t>
  </si>
  <si>
    <t>Stavebně-technický průzkum vč. zaměření stávajícího stavu (stávající dotčené objekty)</t>
  </si>
  <si>
    <t>Dendrologický průzkum</t>
  </si>
  <si>
    <t>Hluková studie vč. měření</t>
  </si>
  <si>
    <t>2. část - Dokumentace bouracích prací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</si>
  <si>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12 % z 1. až 5. části díla. </t>
    </r>
  </si>
  <si>
    <t>Dokumentace bouracích prací - pavilon "A", část "b" (stávající jednotka intenzivní péče)</t>
  </si>
  <si>
    <t>Plán organizace demolice, HMG demolice, dopravní opatření</t>
  </si>
  <si>
    <t>Soupis stavebních prací, dodávek a služeb včetně výkazu výměr a kontrolního rozpočtu</t>
  </si>
  <si>
    <t>3. část - Společná dokumentace pro vydání společného územního rozhodnutí a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</si>
  <si>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5. části díla. </t>
    </r>
  </si>
  <si>
    <t>Zdravotechnické instalace</t>
  </si>
  <si>
    <t>Vzduchotechnika</t>
  </si>
  <si>
    <t>Vytápení, chlazení</t>
  </si>
  <si>
    <t>Silnoproudá elektrotechnika - trafo/NN/DAG</t>
  </si>
  <si>
    <t>Silnoproudá elektrotechnika - nový pavilon</t>
  </si>
  <si>
    <t xml:space="preserve">Slaboproudá elektrotechnika (SK, CCTV, STA, EPS, EZS, ACS, atd.) </t>
  </si>
  <si>
    <t>Medicinální plyny</t>
  </si>
  <si>
    <t>Potrubní pošta</t>
  </si>
  <si>
    <t>Systém zachycení pádu/zadržení pádu</t>
  </si>
  <si>
    <t>Inženýrské sítě (vodovod, kanalizace, rozvody NN atd.)</t>
  </si>
  <si>
    <t>Komunikace a zpevněné plochy</t>
  </si>
  <si>
    <t>Sadové úpravy + venkovní osvětlení</t>
  </si>
  <si>
    <t>Lékařská technologie</t>
  </si>
  <si>
    <t>Lékařská technologie se stavbou vč. vestavby čistých prostor</t>
  </si>
  <si>
    <t>Lékařská technologie - vybavení provozu vč. mobiliáře</t>
  </si>
  <si>
    <t>Průkaz energetické náročnosti budovy + energetický štítek</t>
  </si>
  <si>
    <t>4.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</si>
  <si>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5. části díla. </t>
    </r>
  </si>
  <si>
    <t>Zajištění vydání ÚR + SP + povolení odstranění stavby</t>
  </si>
  <si>
    <t>5.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</si>
  <si>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5. části díla. </t>
    </r>
  </si>
  <si>
    <t>Lékařská technologie se stavbou</t>
  </si>
  <si>
    <t>Projekt interiéru</t>
  </si>
  <si>
    <t>Projekt interiéru (vybavení, materiály, barevnost atd.)</t>
  </si>
  <si>
    <t>Orientační systém v objektu</t>
  </si>
  <si>
    <t>Plán organizace výstavby + dopravní opatření</t>
  </si>
  <si>
    <t>Fotorealistické vizualizace - interiér/exteriér</t>
  </si>
  <si>
    <t>6. část - Autorský dozor</t>
  </si>
  <si>
    <t>Zajištění činnosti autorského dozoru při realizaci stavby (100 hodin)</t>
  </si>
  <si>
    <t>3. část - Společná dokumentace pro vydání společného ÚR a SP</t>
  </si>
  <si>
    <t>Stavebně-techický průzkum (stávající dotčené objekty)</t>
  </si>
  <si>
    <t xml:space="preserve">Rozptylová studie </t>
  </si>
  <si>
    <t xml:space="preserve">2. část - Projektová dokumentace pro společné územní a stavební řízení </t>
  </si>
  <si>
    <t>Dokumentace bouracích prací</t>
  </si>
  <si>
    <t>Plynová zařízení</t>
  </si>
  <si>
    <t>Silnoproudá elektrotechnika - trafo/NN</t>
  </si>
  <si>
    <t>Silnoproudá elektrotechnika - silnoproud</t>
  </si>
  <si>
    <t>Průkaz energetické náročnosti budovy a energetický štítek</t>
  </si>
  <si>
    <t>Zásady organizace výstavby vč. HMG výstavby + dopravní opatření</t>
  </si>
  <si>
    <t>3. část - Dokumentace bouracích prací</t>
  </si>
  <si>
    <t>Dokumentace bouracích prací - stávající objekt č. 9 (prádelna)</t>
  </si>
  <si>
    <t>4. část - Inženýrská činnost - odstranění staveb</t>
  </si>
  <si>
    <t>Zajištění stanovisek DOSS a SS</t>
  </si>
  <si>
    <t>Zajištění vydání souhlasu s odstraněním stavby</t>
  </si>
  <si>
    <t xml:space="preserve">5. část -Rozšíření a doplnění projektové dokumentace pro společné územní a stavební řízení </t>
  </si>
  <si>
    <t>Slaboproudá elektrotechnika</t>
  </si>
  <si>
    <t>6. část - Inženýrská činnost - společné povolení</t>
  </si>
  <si>
    <t>Zajištění vydání splečného povolení</t>
  </si>
  <si>
    <t>7. část - Dokumentace pro provádění stavby</t>
  </si>
  <si>
    <t>Orientační systém objektu</t>
  </si>
  <si>
    <t>Plán bezpečnosti a ochrany zdraví při práci na staveništi</t>
  </si>
  <si>
    <t>8. část - Autorský dozor</t>
  </si>
  <si>
    <t>Zajištění vstupních podkladů, průzkumů a měření</t>
  </si>
  <si>
    <t xml:space="preserve">Projektová dokumentace pro společné územní a stavební řízení </t>
  </si>
  <si>
    <t>Inženýrská činnost - odstranění staveb</t>
  </si>
  <si>
    <t xml:space="preserve">Rozšíření a doplnění projektové dokumentace pro společné územní a stavební řízení </t>
  </si>
  <si>
    <t>Inženýrská činnost - společné povolení</t>
  </si>
  <si>
    <t>Dokumentace pro provádění stavby</t>
  </si>
  <si>
    <t>Autorský dozor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</si>
  <si>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4. části díla. </t>
    </r>
  </si>
  <si>
    <t>Zjednodušená dokumentace stáv. stavu stavby (pasport)</t>
  </si>
  <si>
    <t>2. část - Projektová dokumentace pro vydání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</si>
  <si>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4. části díla. </t>
    </r>
  </si>
  <si>
    <t>Chlazení</t>
  </si>
  <si>
    <t xml:space="preserve">Lékařská technologie se stavbou </t>
  </si>
  <si>
    <t>3.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</si>
  <si>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4. části díla. </t>
    </r>
  </si>
  <si>
    <t>Zajištění vydání SP</t>
  </si>
  <si>
    <t>4.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</si>
  <si>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4. části díla. </t>
    </r>
  </si>
  <si>
    <t>Orientační týdenní časový harmonogram realizace stavby + Zásady organizace výstavby</t>
  </si>
  <si>
    <t>Zajištění činnosti autorského dozoru při realizaci stavby (20 hodin)</t>
  </si>
  <si>
    <t>2. část - Projektová dokumentace pro vydání SP</t>
  </si>
  <si>
    <t>Geodetické zaměření - polohopis/výškopis</t>
  </si>
  <si>
    <t>Stavebně-technický průzkum (stávající dotčené objekty)</t>
  </si>
  <si>
    <t>Měření hluku</t>
  </si>
  <si>
    <t>Hluková studie</t>
  </si>
  <si>
    <t>Vytápění</t>
  </si>
  <si>
    <t>Lékařská technologie "volná"</t>
  </si>
  <si>
    <t>Lékařská technologie "se stavbou"</t>
  </si>
  <si>
    <t xml:space="preserve">Slaboproudá elektrotechnika (SK,WIFI, CCTV, STA, EZS, ACS, atd.) </t>
  </si>
  <si>
    <t>Silnoproudá elektrotechnika vč. ochrany před bleskem</t>
  </si>
  <si>
    <t>Elektrická požární signalizace a nouzový zvukový systém</t>
  </si>
  <si>
    <t>A. PRŮVODNÍ ZPRÁVA</t>
  </si>
  <si>
    <t>B. SOUHRNNÁ TECHNICKÁ ZPRÁVA</t>
  </si>
  <si>
    <t>C. SITUAČNÍ VÝKRESY</t>
  </si>
  <si>
    <t>Situační výkres širších vztahů</t>
  </si>
  <si>
    <t>Koordinační situační výkres</t>
  </si>
  <si>
    <t>D. DOKUMENTACE OBJEKTŮ A TECHNICKÝCH A TECHNOLOGICKÝCH ZAŘÍZENÍ</t>
  </si>
  <si>
    <t>D.1 DOKUMENTACE STAVEBNÍCH NEBO INŽENÝRSKÝCH OBJEKTŮ</t>
  </si>
  <si>
    <t>D.2 DOKUMENTACE TECHNICKÝCH A TECHNOLOGICKÝCH ZAŘÍZENÍ</t>
  </si>
  <si>
    <t>Kanalizace - přeložka/přípojka</t>
  </si>
  <si>
    <t>Vodovod  - přeložka/přípojka</t>
  </si>
  <si>
    <t>NN - přeložka/přípojka</t>
  </si>
  <si>
    <t>VN - přeložka/přípojka</t>
  </si>
  <si>
    <t>Elektronické komunikace - přeložka/přípojka</t>
  </si>
  <si>
    <t>Venkovní osvětlení</t>
  </si>
  <si>
    <t>Teplovod/horkovod - přeložka/přípojka</t>
  </si>
  <si>
    <t>Sadové úpravy</t>
  </si>
  <si>
    <t>Medicinální plyny - přeložka/přípojka</t>
  </si>
  <si>
    <t>Zařízení vertikální a horizontální dopravy</t>
  </si>
  <si>
    <t>Vestavba čistých prostor</t>
  </si>
  <si>
    <t>Čisté terénní úpravy</t>
  </si>
  <si>
    <t>Hrubé terénní úpravy</t>
  </si>
  <si>
    <t>SOUPIS STAVEBNÍCH PRACÍ, DODÁVEK A SLUŽEB VČ. VÝKAZU VÝMĚR</t>
  </si>
  <si>
    <t>A. Průvodní zpráva</t>
  </si>
  <si>
    <t>NÁVRH ŘEŠENÍ ORGANIZACE VÝSTAVBY</t>
  </si>
  <si>
    <t>DOPRAVNĚ INŽENÝRSKÉ OPATŘENÍ</t>
  </si>
  <si>
    <t>ORIENTAČNÍ TÝDENNÍ HARMONOGRAM REALIZACE STAVBY</t>
  </si>
  <si>
    <t>TISK, KOMPLETACE</t>
  </si>
  <si>
    <t>PROJEKTOVÁ DOKUMENTACE PRO PROVÁDĚNÍ STAVBY</t>
  </si>
  <si>
    <t>VIZUALIZACE - exteriér/interiér (fotorealistické)</t>
  </si>
  <si>
    <t>ORIENTAČNÍ SYSTÉM V OBJEKTU (komunikační grafika)</t>
  </si>
  <si>
    <t>PROJEKT SOUBORNÉHO ŘEŠENÍ INTERIÉRU (mobiliář, materiály, barevnost atd.)</t>
  </si>
  <si>
    <t>OCENĚNÍ SOUPISU STAVEBNÍCH PRACÍ, DODÁVEK A SLUŽEB (KONTROLNÍ ROZPOČET STAVBY)</t>
  </si>
  <si>
    <t>PLÁN BOZP</t>
  </si>
  <si>
    <t>PROJEKTOVÁ DOKUMENTACE PRO SPOLEČNÉ ŘÍZENÍ</t>
  </si>
  <si>
    <t>PRŮKAZ ENERGETICKÉ NÁROČNOSTI BUDOVY</t>
  </si>
  <si>
    <t>4. FÁZE - PROJEKTOVÁ DOKUMENTACE PRO SPOLEČNÉ ŘÍZENÍ</t>
  </si>
  <si>
    <t>DOKUMENTACE BOURACÍCH PRACÍ</t>
  </si>
  <si>
    <t>NÁVRH ŘEŠENÍ ORGANIZACE DEMOLICE</t>
  </si>
  <si>
    <t>2. FÁZE - DOKUMENTACE BOURACÍCH PRACÍ</t>
  </si>
  <si>
    <t>1. FÁZE - ZAJIŠTĚNÍ VSTUPNÍCH PODKLADŮ, PRŮZKUMŮ A MĚŘENÍ</t>
  </si>
  <si>
    <t>3. FÁZE - OBSTARÁVATELSKÁ ČINNOST - odstranění stavby</t>
  </si>
  <si>
    <t>5. FÁZE - OBSTARÁVATELSKÁ ČINNOST - společné povolení</t>
  </si>
  <si>
    <t>Tisk, kompletace</t>
  </si>
  <si>
    <t xml:space="preserve">6. FÁZE - DOKUMENTACE PRO PROVÁDĚNÍ STAVBY </t>
  </si>
  <si>
    <t>8. FÁZE - AUTORSKÝ DOZOR PŘI REALIZACI STAVBY</t>
  </si>
  <si>
    <t>7. FÁZE - SOUČINNOST PŘI VÝBĚRU DODAVATELE STAVBY</t>
  </si>
  <si>
    <t>Vypořádání žádostí o vysvětlení zadávací dokumentace</t>
  </si>
  <si>
    <t>Součinnost při posouzení nabídek</t>
  </si>
  <si>
    <t>Ornitologický průzkum</t>
  </si>
  <si>
    <t>B. Souhrnná technická zpráva</t>
  </si>
  <si>
    <t>C. Situační výkresy</t>
  </si>
  <si>
    <t>D. Dokumentace objektů a technických a technologických zařízení</t>
  </si>
  <si>
    <r>
      <t xml:space="preserve">Pozn.: Maximální cena této fáze je stanovena </t>
    </r>
    <r>
      <rPr>
        <b/>
        <i/>
        <sz val="11"/>
        <rFont val="Calibri"/>
        <family val="2"/>
        <charset val="238"/>
        <scheme val="minor"/>
      </rPr>
      <t xml:space="preserve">15 % z 1. až 4. fáze díla. </t>
    </r>
  </si>
  <si>
    <t xml:space="preserve">S O U H R N N Á   R E K A P I T U L A C E </t>
  </si>
  <si>
    <r>
      <t xml:space="preserve">Pozn.: Maximální cena této dílčí fáze je stanovena </t>
    </r>
    <r>
      <rPr>
        <b/>
        <i/>
        <sz val="11"/>
        <color theme="0" tint="-0.249977111117893"/>
        <rFont val="Calibri"/>
        <family val="2"/>
        <charset val="238"/>
        <scheme val="minor"/>
      </rPr>
      <t xml:space="preserve">15 % z 1. až 4. fáze díla. </t>
    </r>
  </si>
  <si>
    <t>Obstarání souhlasných stanovisek DOSS a SS</t>
  </si>
  <si>
    <t>-</t>
  </si>
  <si>
    <t>HLUKOVÁ STUDIE</t>
  </si>
  <si>
    <t>DOKUMENTACE PRO PROVÁDĚNÍ STAVBY</t>
  </si>
  <si>
    <t>VIZUALIZACE - interiér (fotorealistické)</t>
  </si>
  <si>
    <t>SOUPIS STAVEBNÍCH PRACÍ, DODÁVEK A SLUŽEB vč. VÝKAZU VÝMĚR</t>
  </si>
  <si>
    <t>NÁVRH ŘEŠENÍ ORGANIZACE VÝSTAVBY vč. ETAPIZACE</t>
  </si>
  <si>
    <t>Obstarání vydání stavebního povolení</t>
  </si>
  <si>
    <t>2. FÁZE - PROJEKTOVÁ DOKUMENTACE PRO PROVÁDĚNÍ STAVBY</t>
  </si>
  <si>
    <t>3. FÁZE - INŽENÝRSKÁ ČINNOST</t>
  </si>
  <si>
    <t>4. FÁZE - SOUČINNOST PŘI VÝBĚRU DODAVATELE STAVBY</t>
  </si>
  <si>
    <t>5. FÁZE - AUTORSKÝ DOZOR PŘI REALIZACI STAVBY</t>
  </si>
  <si>
    <t>3. FÁZE - INŽENÝRSKÁ ČINNOST - obstarání společného povolení</t>
  </si>
  <si>
    <t>Ověření předaných podkladů a zajištění podkladů potřebných pro provádění díla</t>
  </si>
  <si>
    <t>Zajištění činnosti autorského dozoru při realizaci stavby (prvních 50 hodin)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</si>
</sst>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3" borderId="0" xfId="0" applyFill="1" applyAlignment="1">
      <alignment horizontal="left" vertical="center" indent="2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 indent="2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left" vertical="center" indent="2"/>
    </xf>
    <xf numFmtId="0" fontId="0" fillId="3" borderId="6" xfId="0" applyFill="1" applyBorder="1" applyAlignment="1">
      <alignment vertical="center"/>
    </xf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2" fontId="0" fillId="3" borderId="5" xfId="0" applyNumberFormat="1" applyFill="1" applyBorder="1" applyAlignment="1" applyProtection="1">
      <alignment horizontal="center" vertical="center"/>
    </xf>
    <xf numFmtId="4" fontId="0" fillId="2" borderId="5" xfId="0" applyNumberFormat="1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>
      <alignment vertical="center"/>
    </xf>
    <xf numFmtId="4" fontId="0" fillId="2" borderId="6" xfId="0" applyNumberFormat="1" applyFill="1" applyBorder="1" applyAlignment="1" applyProtection="1">
      <alignment horizontal="right" vertical="center"/>
      <protection locked="0"/>
    </xf>
    <xf numFmtId="4" fontId="1" fillId="3" borderId="0" xfId="0" applyNumberFormat="1" applyFont="1" applyFill="1" applyAlignment="1" applyProtection="1">
      <alignment horizontal="right" vertical="center"/>
    </xf>
    <xf numFmtId="4" fontId="0" fillId="0" borderId="0" xfId="0" applyNumberFormat="1" applyFill="1" applyAlignment="1">
      <alignment vertical="center"/>
    </xf>
    <xf numFmtId="0" fontId="8" fillId="3" borderId="5" xfId="0" applyFont="1" applyFill="1" applyBorder="1" applyAlignment="1">
      <alignment horizontal="left" vertical="center" indent="2"/>
    </xf>
    <xf numFmtId="0" fontId="8" fillId="3" borderId="5" xfId="0" applyFont="1" applyFill="1" applyBorder="1" applyAlignment="1">
      <alignment vertical="center"/>
    </xf>
    <xf numFmtId="4" fontId="8" fillId="2" borderId="5" xfId="0" applyNumberFormat="1" applyFont="1" applyFill="1" applyBorder="1" applyAlignment="1" applyProtection="1">
      <alignment horizontal="right" vertical="center"/>
      <protection locked="0"/>
    </xf>
    <xf numFmtId="4" fontId="0" fillId="0" borderId="5" xfId="0" applyNumberFormat="1" applyFill="1" applyBorder="1" applyAlignment="1" applyProtection="1">
      <alignment horizontal="right" vertical="center"/>
    </xf>
    <xf numFmtId="4" fontId="0" fillId="3" borderId="5" xfId="0" applyNumberFormat="1" applyFill="1" applyBorder="1" applyAlignment="1" applyProtection="1">
      <alignment horizontal="right" vertical="center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2"/>
    </xf>
    <xf numFmtId="0" fontId="7" fillId="3" borderId="5" xfId="0" applyFont="1" applyFill="1" applyBorder="1" applyAlignment="1">
      <alignment vertical="center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>
      <alignment horizontal="left" vertical="center" indent="2"/>
    </xf>
    <xf numFmtId="0" fontId="7" fillId="3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4" fontId="11" fillId="3" borderId="0" xfId="0" applyNumberFormat="1" applyFont="1" applyFill="1" applyAlignment="1" applyProtection="1">
      <alignment horizontal="right" vertical="center"/>
    </xf>
    <xf numFmtId="0" fontId="7" fillId="3" borderId="0" xfId="0" applyFont="1" applyFill="1" applyBorder="1" applyAlignment="1">
      <alignment horizontal="left" vertical="center" indent="2"/>
    </xf>
    <xf numFmtId="4" fontId="7" fillId="2" borderId="0" xfId="0" applyNumberFormat="1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>
      <alignment horizontal="left" vertical="center" indent="2"/>
    </xf>
    <xf numFmtId="0" fontId="7" fillId="3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vertical="center"/>
    </xf>
    <xf numFmtId="4" fontId="9" fillId="3" borderId="0" xfId="0" applyNumberFormat="1" applyFont="1" applyFill="1" applyAlignment="1" applyProtection="1">
      <alignment horizontal="righ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0" fontId="0" fillId="3" borderId="0" xfId="0" applyFill="1" applyBorder="1" applyAlignment="1">
      <alignment horizontal="left" vertical="center" indent="2"/>
    </xf>
    <xf numFmtId="4" fontId="0" fillId="2" borderId="0" xfId="0" applyNumberFormat="1" applyFill="1" applyBorder="1" applyAlignment="1" applyProtection="1">
      <alignment horizontal="right" vertical="center"/>
      <protection locked="0"/>
    </xf>
    <xf numFmtId="4" fontId="7" fillId="3" borderId="5" xfId="0" applyNumberFormat="1" applyFont="1" applyFill="1" applyBorder="1" applyAlignment="1" applyProtection="1">
      <alignment horizontal="right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6" xfId="0" applyNumberFormat="1" applyFont="1" applyFill="1" applyBorder="1" applyAlignment="1">
      <alignment horizontal="right" vertical="center"/>
    </xf>
    <xf numFmtId="4" fontId="1" fillId="3" borderId="17" xfId="0" applyNumberFormat="1" applyFont="1" applyFill="1" applyBorder="1" applyAlignment="1">
      <alignment horizontal="right" vertical="center"/>
    </xf>
    <xf numFmtId="4" fontId="0" fillId="3" borderId="18" xfId="0" applyNumberFormat="1" applyFill="1" applyBorder="1" applyAlignment="1">
      <alignment horizontal="right" vertical="center"/>
    </xf>
    <xf numFmtId="4" fontId="0" fillId="3" borderId="19" xfId="0" applyNumberForma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indent="2"/>
    </xf>
    <xf numFmtId="0" fontId="0" fillId="3" borderId="5" xfId="0" applyFill="1" applyBorder="1" applyAlignment="1">
      <alignment horizontal="left" vertical="center" indent="4"/>
    </xf>
    <xf numFmtId="0" fontId="0" fillId="3" borderId="5" xfId="0" applyFill="1" applyBorder="1" applyAlignment="1">
      <alignment horizontal="left" vertical="center" indent="8"/>
    </xf>
    <xf numFmtId="0" fontId="0" fillId="3" borderId="5" xfId="0" applyFill="1" applyBorder="1" applyAlignment="1">
      <alignment horizontal="left" vertical="center" indent="5"/>
    </xf>
    <xf numFmtId="0" fontId="0" fillId="3" borderId="5" xfId="0" applyFill="1" applyBorder="1" applyAlignment="1">
      <alignment horizontal="left" vertical="center" indent="11"/>
    </xf>
    <xf numFmtId="0" fontId="0" fillId="3" borderId="15" xfId="0" applyFill="1" applyBorder="1" applyAlignment="1">
      <alignment horizontal="left" vertical="center" indent="8"/>
    </xf>
    <xf numFmtId="2" fontId="0" fillId="0" borderId="15" xfId="0" applyNumberForma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18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0" fillId="3" borderId="27" xfId="0" applyFill="1" applyBorder="1" applyAlignment="1">
      <alignment horizontal="left" vertical="center" indent="2"/>
    </xf>
    <xf numFmtId="0" fontId="0" fillId="3" borderId="28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1" fillId="3" borderId="32" xfId="0" applyFont="1" applyFill="1" applyBorder="1" applyAlignment="1">
      <alignment horizontal="right" vertical="center"/>
    </xf>
    <xf numFmtId="2" fontId="1" fillId="3" borderId="33" xfId="0" applyNumberFormat="1" applyFont="1" applyFill="1" applyBorder="1" applyAlignment="1" applyProtection="1">
      <alignment horizontal="center" vertical="center"/>
    </xf>
    <xf numFmtId="0" fontId="0" fillId="3" borderId="27" xfId="0" applyFill="1" applyBorder="1" applyAlignment="1">
      <alignment horizontal="left" vertical="center" indent="5"/>
    </xf>
    <xf numFmtId="0" fontId="0" fillId="3" borderId="27" xfId="0" applyFill="1" applyBorder="1" applyAlignment="1">
      <alignment horizontal="left" vertical="center" indent="8"/>
    </xf>
    <xf numFmtId="0" fontId="0" fillId="3" borderId="34" xfId="0" applyFill="1" applyBorder="1" applyAlignment="1">
      <alignment horizontal="left" vertical="center" indent="2"/>
    </xf>
    <xf numFmtId="0" fontId="8" fillId="3" borderId="34" xfId="0" applyFont="1" applyFill="1" applyBorder="1" applyAlignment="1">
      <alignment horizontal="left" vertical="center" indent="2"/>
    </xf>
    <xf numFmtId="0" fontId="0" fillId="3" borderId="29" xfId="0" applyFill="1" applyBorder="1" applyAlignment="1">
      <alignment horizontal="left" vertical="center" indent="8"/>
    </xf>
    <xf numFmtId="0" fontId="0" fillId="3" borderId="27" xfId="0" applyFill="1" applyBorder="1" applyAlignment="1">
      <alignment horizontal="left" vertical="center" indent="11"/>
    </xf>
    <xf numFmtId="0" fontId="0" fillId="3" borderId="36" xfId="0" applyFill="1" applyBorder="1" applyAlignment="1">
      <alignment horizontal="left" vertical="center" indent="2"/>
    </xf>
    <xf numFmtId="0" fontId="0" fillId="3" borderId="37" xfId="0" applyFill="1" applyBorder="1" applyAlignment="1">
      <alignment vertical="center"/>
    </xf>
    <xf numFmtId="2" fontId="1" fillId="3" borderId="16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2" fontId="1" fillId="3" borderId="39" xfId="0" applyNumberFormat="1" applyFont="1" applyFill="1" applyBorder="1" applyAlignment="1">
      <alignment horizontal="center" vertical="center"/>
    </xf>
    <xf numFmtId="2" fontId="0" fillId="2" borderId="28" xfId="0" applyNumberFormat="1" applyFill="1" applyBorder="1" applyAlignment="1" applyProtection="1">
      <alignment horizontal="center" vertical="center"/>
      <protection locked="0"/>
    </xf>
    <xf numFmtId="2" fontId="0" fillId="2" borderId="37" xfId="0" applyNumberFormat="1" applyFill="1" applyBorder="1" applyAlignment="1" applyProtection="1">
      <alignment horizontal="center" vertical="center"/>
      <protection locked="0"/>
    </xf>
    <xf numFmtId="2" fontId="0" fillId="0" borderId="28" xfId="0" applyNumberFormat="1" applyFill="1" applyBorder="1" applyAlignment="1" applyProtection="1">
      <alignment horizontal="center" vertical="center"/>
    </xf>
    <xf numFmtId="2" fontId="0" fillId="0" borderId="30" xfId="0" applyNumberFormat="1" applyFill="1" applyBorder="1" applyAlignment="1" applyProtection="1">
      <alignment horizontal="center" vertical="center"/>
    </xf>
    <xf numFmtId="2" fontId="0" fillId="0" borderId="28" xfId="0" applyNumberFormat="1" applyFill="1" applyBorder="1" applyAlignment="1" applyProtection="1">
      <alignment horizontal="center" vertical="center"/>
      <protection locked="0"/>
    </xf>
    <xf numFmtId="2" fontId="0" fillId="2" borderId="35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2" fontId="0" fillId="2" borderId="0" xfId="0" applyNumberFormat="1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>
      <alignment horizontal="left" vertical="center" indent="2"/>
    </xf>
    <xf numFmtId="0" fontId="0" fillId="3" borderId="41" xfId="0" applyFill="1" applyBorder="1" applyAlignment="1">
      <alignment vertical="center"/>
    </xf>
    <xf numFmtId="2" fontId="0" fillId="2" borderId="42" xfId="0" applyNumberFormat="1" applyFill="1" applyBorder="1" applyAlignment="1" applyProtection="1">
      <alignment horizontal="center" vertical="center"/>
      <protection locked="0"/>
    </xf>
    <xf numFmtId="2" fontId="0" fillId="2" borderId="41" xfId="0" applyNumberFormat="1" applyFill="1" applyBorder="1" applyAlignment="1" applyProtection="1">
      <alignment horizontal="center" vertical="center"/>
      <protection locked="0"/>
    </xf>
    <xf numFmtId="0" fontId="8" fillId="3" borderId="36" xfId="0" applyFont="1" applyFill="1" applyBorder="1" applyAlignment="1">
      <alignment horizontal="left" vertical="center" indent="2"/>
    </xf>
    <xf numFmtId="0" fontId="0" fillId="3" borderId="27" xfId="0" applyFill="1" applyBorder="1" applyAlignment="1">
      <alignment horizontal="left" vertical="center" indent="4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5F0E-5B95-4DEE-B8DA-B8A32E768F52}">
  <dimension ref="A1:MG64"/>
  <sheetViews>
    <sheetView tabSelected="1" view="pageBreakPreview" zoomScaleNormal="85" zoomScaleSheetLayoutView="100" zoomScalePageLayoutView="70" workbookViewId="0">
      <selection activeCell="D19" sqref="D19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55.7109375" style="3" customWidth="1"/>
    <col min="4" max="4" width="21.28515625" style="3" bestFit="1" customWidth="1"/>
    <col min="5" max="5" width="19.85546875" style="35" hidden="1" customWidth="1"/>
    <col min="6" max="6" width="9.140625" style="3"/>
    <col min="7" max="7" width="17.5703125" style="3" customWidth="1"/>
    <col min="8" max="16384" width="9.140625" style="3"/>
  </cols>
  <sheetData>
    <row r="1" spans="1:5" ht="21.95" customHeight="1" thickBot="1" x14ac:dyDescent="0.3">
      <c r="A1" s="93" t="s">
        <v>178</v>
      </c>
      <c r="B1" s="94"/>
      <c r="C1" s="94"/>
      <c r="D1" s="108"/>
      <c r="E1" s="36"/>
    </row>
    <row r="2" spans="1:5" ht="10.5" hidden="1" customHeight="1" x14ac:dyDescent="0.25">
      <c r="A2" s="118"/>
      <c r="B2" s="2"/>
      <c r="C2" s="2"/>
      <c r="D2" s="117"/>
      <c r="E2" s="32"/>
    </row>
    <row r="3" spans="1:5" ht="17.25" hidden="1" customHeight="1" x14ac:dyDescent="0.25">
      <c r="A3" s="116" t="s">
        <v>193</v>
      </c>
      <c r="B3" s="40"/>
      <c r="C3" s="40"/>
      <c r="D3" s="117"/>
      <c r="E3" s="32"/>
    </row>
    <row r="4" spans="1:5" ht="10.5" customHeight="1" x14ac:dyDescent="0.25">
      <c r="A4" s="118"/>
      <c r="B4" s="2"/>
      <c r="C4" s="2"/>
      <c r="D4" s="117"/>
      <c r="E4" s="32"/>
    </row>
    <row r="5" spans="1:5" ht="18" customHeight="1" x14ac:dyDescent="0.25">
      <c r="A5" s="119" t="s">
        <v>207</v>
      </c>
      <c r="B5" s="8"/>
      <c r="C5" s="8"/>
      <c r="D5" s="138">
        <v>0</v>
      </c>
      <c r="E5" s="29">
        <v>0</v>
      </c>
    </row>
    <row r="6" spans="1:5" ht="21.95" customHeight="1" x14ac:dyDescent="0.25">
      <c r="A6" s="121"/>
      <c r="B6" s="122"/>
      <c r="C6" s="123" t="s">
        <v>10</v>
      </c>
      <c r="D6" s="124">
        <f>SUM(D5:D5)</f>
        <v>0</v>
      </c>
      <c r="E6" s="31">
        <f>IF(SUM(E5:E5)&gt;(0.15*SUM(E57:E61)),"více než maximum",SUM(E5:E5))</f>
        <v>0</v>
      </c>
    </row>
    <row r="7" spans="1:5" ht="10.5" customHeight="1" thickBot="1" x14ac:dyDescent="0.3">
      <c r="A7" s="6"/>
      <c r="B7" s="2"/>
      <c r="C7" s="2"/>
      <c r="D7" s="2"/>
      <c r="E7" s="32"/>
    </row>
    <row r="8" spans="1:5" ht="21.95" customHeight="1" thickBot="1" x14ac:dyDescent="0.3">
      <c r="A8" s="93" t="s">
        <v>202</v>
      </c>
      <c r="B8" s="94"/>
      <c r="C8" s="94"/>
      <c r="D8" s="108"/>
      <c r="E8" s="36"/>
    </row>
    <row r="9" spans="1:5" ht="10.5" hidden="1" customHeight="1" x14ac:dyDescent="0.25">
      <c r="A9" s="113"/>
      <c r="B9" s="114"/>
      <c r="C9" s="114"/>
      <c r="D9" s="115"/>
      <c r="E9" s="32"/>
    </row>
    <row r="10" spans="1:5" ht="17.25" hidden="1" customHeight="1" x14ac:dyDescent="0.25">
      <c r="A10" s="116" t="s">
        <v>193</v>
      </c>
      <c r="B10" s="40"/>
      <c r="C10" s="40"/>
      <c r="D10" s="117"/>
      <c r="E10" s="32"/>
    </row>
    <row r="11" spans="1:5" ht="10.5" customHeight="1" x14ac:dyDescent="0.25">
      <c r="A11" s="118"/>
      <c r="B11" s="2"/>
      <c r="C11" s="2"/>
      <c r="D11" s="117"/>
      <c r="E11" s="32"/>
    </row>
    <row r="12" spans="1:5" ht="18" customHeight="1" x14ac:dyDescent="0.25">
      <c r="A12" s="119" t="s">
        <v>197</v>
      </c>
      <c r="B12" s="8"/>
      <c r="C12" s="8"/>
      <c r="D12" s="120"/>
      <c r="E12" s="38"/>
    </row>
    <row r="13" spans="1:5" ht="18" customHeight="1" x14ac:dyDescent="0.25">
      <c r="A13" s="125" t="s">
        <v>139</v>
      </c>
      <c r="B13" s="8"/>
      <c r="C13" s="8"/>
      <c r="D13" s="138">
        <v>0</v>
      </c>
      <c r="E13" s="29">
        <v>0</v>
      </c>
    </row>
    <row r="14" spans="1:5" ht="18" customHeight="1" x14ac:dyDescent="0.25">
      <c r="A14" s="125" t="s">
        <v>140</v>
      </c>
      <c r="B14" s="8"/>
      <c r="C14" s="8"/>
      <c r="D14" s="138">
        <v>0</v>
      </c>
      <c r="E14" s="29">
        <v>0</v>
      </c>
    </row>
    <row r="15" spans="1:5" ht="18" customHeight="1" x14ac:dyDescent="0.25">
      <c r="A15" s="125" t="s">
        <v>141</v>
      </c>
      <c r="B15" s="8"/>
      <c r="C15" s="8"/>
      <c r="D15" s="138">
        <v>0</v>
      </c>
      <c r="E15" s="138">
        <v>0</v>
      </c>
    </row>
    <row r="16" spans="1:5" ht="18" customHeight="1" x14ac:dyDescent="0.25">
      <c r="A16" s="125" t="s">
        <v>144</v>
      </c>
      <c r="B16" s="8"/>
      <c r="C16" s="8"/>
      <c r="D16" s="140"/>
      <c r="E16" s="38"/>
    </row>
    <row r="17" spans="1:345" ht="18" customHeight="1" x14ac:dyDescent="0.25">
      <c r="A17" s="129" t="s">
        <v>145</v>
      </c>
      <c r="B17" s="44"/>
      <c r="C17" s="44"/>
      <c r="D17" s="141"/>
      <c r="E17" s="92"/>
    </row>
    <row r="18" spans="1:345" ht="18" customHeight="1" x14ac:dyDescent="0.25">
      <c r="A18" s="130" t="s">
        <v>0</v>
      </c>
      <c r="B18" s="8"/>
      <c r="C18" s="8"/>
      <c r="D18" s="138">
        <v>0</v>
      </c>
      <c r="E18" s="29">
        <v>0</v>
      </c>
    </row>
    <row r="19" spans="1:345" ht="18" customHeight="1" x14ac:dyDescent="0.25">
      <c r="A19" s="130" t="s">
        <v>4</v>
      </c>
      <c r="B19" s="8"/>
      <c r="C19" s="8"/>
      <c r="D19" s="138">
        <v>0</v>
      </c>
      <c r="E19" s="29">
        <v>0</v>
      </c>
    </row>
    <row r="20" spans="1:345" ht="18" customHeight="1" x14ac:dyDescent="0.25">
      <c r="A20" s="130" t="s">
        <v>1</v>
      </c>
      <c r="B20" s="8"/>
      <c r="C20" s="8"/>
      <c r="D20" s="138">
        <v>0</v>
      </c>
      <c r="E20" s="29">
        <v>0</v>
      </c>
    </row>
    <row r="21" spans="1:345" ht="18" customHeight="1" x14ac:dyDescent="0.25">
      <c r="A21" s="130" t="s">
        <v>2</v>
      </c>
      <c r="B21" s="8"/>
      <c r="C21" s="8"/>
      <c r="D21" s="138">
        <v>0</v>
      </c>
      <c r="E21" s="38"/>
    </row>
    <row r="22" spans="1:345" ht="9" customHeight="1" x14ac:dyDescent="0.25">
      <c r="A22" s="126"/>
      <c r="B22" s="8"/>
      <c r="C22" s="8"/>
      <c r="D22" s="142"/>
      <c r="E22" s="103"/>
    </row>
    <row r="23" spans="1:345" ht="18" customHeight="1" x14ac:dyDescent="0.25">
      <c r="A23" s="151" t="s">
        <v>146</v>
      </c>
      <c r="B23" s="8"/>
      <c r="C23" s="8"/>
      <c r="D23" s="140"/>
      <c r="E23" s="38"/>
    </row>
    <row r="24" spans="1:345" ht="18" customHeight="1" x14ac:dyDescent="0.25">
      <c r="A24" s="126" t="s">
        <v>62</v>
      </c>
      <c r="B24" s="8"/>
      <c r="C24" s="8"/>
      <c r="D24" s="138">
        <v>0</v>
      </c>
      <c r="E24" s="29">
        <v>0</v>
      </c>
    </row>
    <row r="25" spans="1:345" ht="9" customHeight="1" x14ac:dyDescent="0.25">
      <c r="A25" s="126"/>
      <c r="B25" s="8"/>
      <c r="C25" s="8"/>
      <c r="D25" s="142"/>
      <c r="E25" s="103"/>
    </row>
    <row r="26" spans="1:345" ht="18" customHeight="1" x14ac:dyDescent="0.25">
      <c r="A26" s="119" t="s">
        <v>171</v>
      </c>
      <c r="B26" s="8"/>
      <c r="C26" s="8"/>
      <c r="D26" s="138">
        <v>0</v>
      </c>
      <c r="E26" s="29">
        <v>0</v>
      </c>
    </row>
    <row r="27" spans="1:345" ht="18" customHeight="1" x14ac:dyDescent="0.25">
      <c r="A27" s="119" t="s">
        <v>196</v>
      </c>
      <c r="B27" s="8"/>
      <c r="C27" s="8"/>
      <c r="D27" s="138">
        <v>0</v>
      </c>
      <c r="E27" s="29">
        <v>0</v>
      </c>
    </row>
    <row r="28" spans="1:345" s="147" customFormat="1" ht="18" customHeight="1" x14ac:dyDescent="0.25">
      <c r="A28" s="119" t="s">
        <v>169</v>
      </c>
      <c r="B28" s="8"/>
      <c r="C28" s="8"/>
      <c r="D28" s="138">
        <v>0</v>
      </c>
      <c r="E28" s="14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</row>
    <row r="29" spans="1:345" s="147" customFormat="1" ht="18" customHeight="1" x14ac:dyDescent="0.25">
      <c r="A29" s="146" t="s">
        <v>198</v>
      </c>
      <c r="D29" s="148">
        <v>0</v>
      </c>
      <c r="E29" s="14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</row>
    <row r="30" spans="1:345" s="147" customFormat="1" ht="18" customHeight="1" x14ac:dyDescent="0.25">
      <c r="A30" s="146" t="s">
        <v>199</v>
      </c>
      <c r="D30" s="148">
        <v>0</v>
      </c>
      <c r="E30" s="14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</row>
    <row r="31" spans="1:345" s="147" customFormat="1" ht="18" customHeight="1" x14ac:dyDescent="0.25">
      <c r="A31" s="146" t="s">
        <v>170</v>
      </c>
      <c r="D31" s="148">
        <v>0</v>
      </c>
      <c r="E31" s="14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</row>
    <row r="32" spans="1:345" s="147" customFormat="1" ht="18" customHeight="1" x14ac:dyDescent="0.25">
      <c r="A32" s="146" t="s">
        <v>200</v>
      </c>
      <c r="D32" s="148">
        <v>0</v>
      </c>
      <c r="E32" s="14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</row>
    <row r="33" spans="1:345" ht="18" customHeight="1" x14ac:dyDescent="0.25">
      <c r="A33" s="146" t="s">
        <v>164</v>
      </c>
      <c r="B33" s="147"/>
      <c r="C33" s="147"/>
      <c r="D33" s="148">
        <v>0</v>
      </c>
      <c r="E33" s="14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</row>
    <row r="34" spans="1:345" ht="18" customHeight="1" x14ac:dyDescent="0.25">
      <c r="A34" s="127" t="s">
        <v>165</v>
      </c>
      <c r="B34" s="12"/>
      <c r="C34" s="12"/>
      <c r="D34" s="143">
        <v>0</v>
      </c>
      <c r="E34" s="30"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</row>
    <row r="35" spans="1:345" ht="21.95" customHeight="1" x14ac:dyDescent="0.25">
      <c r="A35" s="121"/>
      <c r="B35" s="122"/>
      <c r="C35" s="123" t="s">
        <v>10</v>
      </c>
      <c r="D35" s="124">
        <f>SUM(D13:D34)</f>
        <v>0</v>
      </c>
      <c r="E35" s="31">
        <f>IF(SUM(E17:E34)&gt;(0.55*SUM($E$57:$E$61)),"více než maximum",SUM(E17:E34))</f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</row>
    <row r="36" spans="1:345" ht="10.5" customHeight="1" thickBot="1" x14ac:dyDescent="0.3">
      <c r="A36" s="6"/>
      <c r="B36" s="2"/>
      <c r="C36" s="2"/>
      <c r="D36" s="2"/>
      <c r="E36" s="32"/>
    </row>
    <row r="37" spans="1:345" ht="21.95" customHeight="1" thickBot="1" x14ac:dyDescent="0.3">
      <c r="A37" s="93" t="s">
        <v>203</v>
      </c>
      <c r="B37" s="94"/>
      <c r="C37" s="94"/>
      <c r="D37" s="108"/>
      <c r="E37" s="36"/>
    </row>
    <row r="38" spans="1:345" ht="10.5" hidden="1" customHeight="1" x14ac:dyDescent="0.25">
      <c r="A38" s="113"/>
      <c r="B38" s="114"/>
      <c r="C38" s="114"/>
      <c r="D38" s="115"/>
      <c r="E38" s="32"/>
    </row>
    <row r="39" spans="1:345" ht="18" hidden="1" customHeight="1" x14ac:dyDescent="0.25">
      <c r="A39" s="116" t="s">
        <v>193</v>
      </c>
      <c r="B39" s="40"/>
      <c r="C39" s="40"/>
      <c r="D39" s="117"/>
      <c r="E39" s="32"/>
    </row>
    <row r="40" spans="1:345" ht="10.5" customHeight="1" x14ac:dyDescent="0.25">
      <c r="A40" s="118"/>
      <c r="B40" s="2"/>
      <c r="C40" s="2"/>
      <c r="D40" s="117"/>
      <c r="E40" s="32"/>
    </row>
    <row r="41" spans="1:345" ht="18" customHeight="1" x14ac:dyDescent="0.25">
      <c r="A41" s="119" t="s">
        <v>194</v>
      </c>
      <c r="B41" s="8"/>
      <c r="C41" s="8"/>
      <c r="D41" s="138">
        <v>0</v>
      </c>
      <c r="E41" s="29">
        <v>0</v>
      </c>
    </row>
    <row r="42" spans="1:345" ht="18" customHeight="1" x14ac:dyDescent="0.25">
      <c r="A42" s="119" t="s">
        <v>201</v>
      </c>
      <c r="B42" s="8"/>
      <c r="C42" s="8"/>
      <c r="D42" s="138">
        <v>0</v>
      </c>
      <c r="E42" s="29">
        <v>0</v>
      </c>
    </row>
    <row r="43" spans="1:345" ht="18" customHeight="1" x14ac:dyDescent="0.25">
      <c r="A43" s="128" t="s">
        <v>181</v>
      </c>
      <c r="B43" s="72"/>
      <c r="C43" s="72"/>
      <c r="D43" s="139">
        <v>0</v>
      </c>
      <c r="E43" s="22">
        <v>0</v>
      </c>
    </row>
    <row r="44" spans="1:345" ht="21.95" customHeight="1" x14ac:dyDescent="0.25">
      <c r="A44" s="121"/>
      <c r="B44" s="122"/>
      <c r="C44" s="123" t="s">
        <v>10</v>
      </c>
      <c r="D44" s="124">
        <v>0</v>
      </c>
      <c r="E44" s="31">
        <f>IF(SUM(E41:E43)&gt;(0.15*SUM($E$57:$E$61)),"více než maximum",SUM(E41:E43))</f>
        <v>0</v>
      </c>
    </row>
    <row r="45" spans="1:345" ht="10.5" customHeight="1" thickBot="1" x14ac:dyDescent="0.3">
      <c r="A45" s="6"/>
      <c r="B45" s="2"/>
      <c r="C45" s="2"/>
      <c r="D45" s="2"/>
      <c r="E45" s="32"/>
    </row>
    <row r="46" spans="1:345" ht="21.95" customHeight="1" thickBot="1" x14ac:dyDescent="0.3">
      <c r="A46" s="93" t="s">
        <v>204</v>
      </c>
      <c r="B46" s="94"/>
      <c r="C46" s="94"/>
      <c r="D46" s="108"/>
      <c r="E46" s="36"/>
    </row>
    <row r="47" spans="1:345" ht="10.5" customHeight="1" x14ac:dyDescent="0.25">
      <c r="A47" s="113"/>
      <c r="B47" s="114"/>
      <c r="C47" s="114"/>
      <c r="D47" s="115"/>
      <c r="E47" s="32"/>
    </row>
    <row r="48" spans="1:345" ht="18" customHeight="1" x14ac:dyDescent="0.25">
      <c r="A48" s="119" t="s">
        <v>185</v>
      </c>
      <c r="B48" s="8"/>
      <c r="C48" s="8"/>
      <c r="D48" s="120"/>
      <c r="E48" s="103"/>
    </row>
    <row r="49" spans="1:5" ht="18" customHeight="1" x14ac:dyDescent="0.25">
      <c r="A49" s="131" t="s">
        <v>186</v>
      </c>
      <c r="B49" s="10"/>
      <c r="C49" s="10"/>
      <c r="D49" s="132"/>
      <c r="E49" s="144"/>
    </row>
    <row r="50" spans="1:5" ht="10.5" customHeight="1" thickBot="1" x14ac:dyDescent="0.3">
      <c r="A50" s="6"/>
      <c r="B50" s="2"/>
      <c r="C50" s="2"/>
      <c r="D50" s="2"/>
      <c r="E50" s="32"/>
    </row>
    <row r="51" spans="1:5" ht="21.95" customHeight="1" thickBot="1" x14ac:dyDescent="0.3">
      <c r="A51" s="93" t="s">
        <v>205</v>
      </c>
      <c r="B51" s="94"/>
      <c r="C51" s="94"/>
      <c r="D51" s="108"/>
      <c r="E51" s="36"/>
    </row>
    <row r="52" spans="1:5" ht="10.5" customHeight="1" x14ac:dyDescent="0.25">
      <c r="A52" s="113"/>
      <c r="B52" s="114"/>
      <c r="C52" s="114"/>
      <c r="D52" s="115"/>
      <c r="E52" s="32"/>
    </row>
    <row r="53" spans="1:5" ht="18" customHeight="1" x14ac:dyDescent="0.25">
      <c r="A53" s="150" t="s">
        <v>208</v>
      </c>
      <c r="B53" s="10"/>
      <c r="C53" s="10"/>
      <c r="D53" s="22">
        <v>0</v>
      </c>
      <c r="E53" s="22">
        <v>0</v>
      </c>
    </row>
    <row r="54" spans="1:5" ht="21.95" customHeight="1" x14ac:dyDescent="0.25">
      <c r="A54" s="121"/>
      <c r="B54" s="122"/>
      <c r="C54" s="123" t="s">
        <v>10</v>
      </c>
      <c r="D54" s="124">
        <f>SUM(D53)</f>
        <v>0</v>
      </c>
      <c r="E54" s="31">
        <f>SUM(E53)</f>
        <v>0</v>
      </c>
    </row>
    <row r="55" spans="1:5" ht="10.5" customHeight="1" thickBot="1" x14ac:dyDescent="0.3">
      <c r="A55" s="6"/>
      <c r="B55" s="2"/>
      <c r="C55" s="2"/>
      <c r="D55" s="2"/>
      <c r="E55" s="32"/>
    </row>
    <row r="56" spans="1:5" ht="27.75" customHeight="1" thickBot="1" x14ac:dyDescent="0.3">
      <c r="A56" s="95" t="s">
        <v>192</v>
      </c>
      <c r="B56" s="96"/>
      <c r="C56" s="96"/>
      <c r="D56" s="109"/>
      <c r="E56" s="36"/>
    </row>
    <row r="57" spans="1:5" ht="21.95" customHeight="1" x14ac:dyDescent="0.25">
      <c r="A57" s="104" t="s">
        <v>178</v>
      </c>
      <c r="B57" s="105"/>
      <c r="C57" s="105"/>
      <c r="D57" s="133">
        <f>D6</f>
        <v>0</v>
      </c>
      <c r="E57" s="26">
        <f>SUM(E5:E5)</f>
        <v>0</v>
      </c>
    </row>
    <row r="58" spans="1:5" ht="21.95" customHeight="1" x14ac:dyDescent="0.25">
      <c r="A58" s="106" t="s">
        <v>202</v>
      </c>
      <c r="B58" s="107"/>
      <c r="C58" s="107"/>
      <c r="D58" s="134">
        <f>D35</f>
        <v>0</v>
      </c>
      <c r="E58" s="27"/>
    </row>
    <row r="59" spans="1:5" ht="21.95" customHeight="1" x14ac:dyDescent="0.25">
      <c r="A59" s="106" t="s">
        <v>206</v>
      </c>
      <c r="B59" s="107"/>
      <c r="C59" s="107"/>
      <c r="D59" s="134">
        <f>D44</f>
        <v>0</v>
      </c>
      <c r="E59" s="27">
        <f>SUM(E16:E25)</f>
        <v>0</v>
      </c>
    </row>
    <row r="60" spans="1:5" ht="21.95" customHeight="1" x14ac:dyDescent="0.25">
      <c r="A60" s="106" t="s">
        <v>204</v>
      </c>
      <c r="B60" s="107"/>
      <c r="C60" s="107"/>
      <c r="D60" s="134" t="s">
        <v>195</v>
      </c>
      <c r="E60" s="27" t="s">
        <v>195</v>
      </c>
    </row>
    <row r="61" spans="1:5" ht="21.95" customHeight="1" thickBot="1" x14ac:dyDescent="0.3">
      <c r="A61" s="135" t="s">
        <v>205</v>
      </c>
      <c r="B61" s="136"/>
      <c r="C61" s="136"/>
      <c r="D61" s="137">
        <f>D54</f>
        <v>0</v>
      </c>
      <c r="E61" s="27">
        <f>SUM(E41:E43)</f>
        <v>0</v>
      </c>
    </row>
    <row r="62" spans="1:5" ht="22.5" customHeight="1" x14ac:dyDescent="0.25">
      <c r="A62" s="97" t="s">
        <v>12</v>
      </c>
      <c r="B62" s="98"/>
      <c r="C62" s="98"/>
      <c r="D62" s="110">
        <f>SUM(D57:D61)</f>
        <v>0</v>
      </c>
      <c r="E62" s="28">
        <f>SUM(E57:E61)</f>
        <v>0</v>
      </c>
    </row>
    <row r="63" spans="1:5" ht="22.5" customHeight="1" x14ac:dyDescent="0.25">
      <c r="A63" s="99" t="s">
        <v>13</v>
      </c>
      <c r="B63" s="100"/>
      <c r="C63" s="100"/>
      <c r="D63" s="111">
        <f>D62*0.21</f>
        <v>0</v>
      </c>
      <c r="E63" s="24">
        <f>E62*0.21</f>
        <v>0</v>
      </c>
    </row>
    <row r="64" spans="1:5" ht="22.5" customHeight="1" thickBot="1" x14ac:dyDescent="0.3">
      <c r="A64" s="101" t="s">
        <v>14</v>
      </c>
      <c r="B64" s="102"/>
      <c r="C64" s="102"/>
      <c r="D64" s="112">
        <f>D62+D63</f>
        <v>0</v>
      </c>
      <c r="E64" s="25">
        <f>E62+E63</f>
        <v>0</v>
      </c>
    </row>
  </sheetData>
  <sheetProtection algorithmName="SHA-512" hashValue="APh2heG9d9Pwm0PDilqOnqSRARUbthZQw3imealFS/iUhCKYwWrYEf7U+BzQCpsvz6CbgdTcE5PkkcX0uc2oVw==" saltValue="aCRaMi/kam5lTnGp4ldz6w==" spinCount="100000" sheet="1" selectLockedCells="1"/>
  <pageMargins left="0.7" right="0.7" top="0.75" bottom="0.75" header="0.3" footer="0.3"/>
  <pageSetup paperSize="9" scale="61" fitToWidth="0" fitToHeight="0" orientation="portrait" r:id="rId1"/>
  <headerFooter>
    <oddHeader xml:space="preserve">&amp;LPříloha č. 3.3  - Rozklad nabídkové ceny
</oddHeader>
    <oddFooter>&amp;R&amp;P/&amp;N</oddFooter>
  </headerFooter>
  <rowBreaks count="2" manualBreakCount="2">
    <brk id="36" max="3" man="1"/>
    <brk id="45" max="3" man="1"/>
  </rowBreaks>
  <colBreaks count="1" manualBreakCount="1">
    <brk id="4" max="1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6692-DA13-4507-AB7D-274DB93C469C}">
  <sheetPr>
    <tabColor rgb="FF00B050"/>
  </sheetPr>
  <dimension ref="A1:E195"/>
  <sheetViews>
    <sheetView topLeftCell="A45" zoomScale="55" zoomScaleNormal="55" zoomScalePageLayoutView="70" workbookViewId="0">
      <selection activeCell="C107" sqref="C107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45.5703125" style="3" customWidth="1"/>
    <col min="4" max="4" width="21.28515625" style="3" bestFit="1" customWidth="1"/>
    <col min="5" max="5" width="19.85546875" style="35" customWidth="1"/>
    <col min="6" max="6" width="9.140625" style="3"/>
    <col min="7" max="7" width="17.5703125" style="3" customWidth="1"/>
    <col min="8" max="16384" width="9.140625" style="3"/>
  </cols>
  <sheetData>
    <row r="1" spans="1:5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5" ht="21.95" customHeight="1" thickBot="1" x14ac:dyDescent="0.3">
      <c r="A2" s="93" t="s">
        <v>178</v>
      </c>
      <c r="B2" s="94"/>
      <c r="C2" s="94"/>
      <c r="D2" s="94"/>
      <c r="E2" s="36"/>
    </row>
    <row r="3" spans="1:5" ht="10.5" customHeight="1" x14ac:dyDescent="0.25">
      <c r="A3" s="6"/>
      <c r="B3" s="2"/>
      <c r="C3" s="2"/>
      <c r="D3" s="2"/>
      <c r="E3" s="32"/>
    </row>
    <row r="4" spans="1:5" ht="17.25" customHeight="1" x14ac:dyDescent="0.25">
      <c r="A4" s="39" t="s">
        <v>33</v>
      </c>
      <c r="B4" s="40"/>
      <c r="C4" s="40"/>
      <c r="D4" s="2"/>
      <c r="E4" s="32"/>
    </row>
    <row r="5" spans="1:5" ht="10.5" customHeight="1" x14ac:dyDescent="0.25">
      <c r="A5" s="6"/>
      <c r="B5" s="2"/>
      <c r="C5" s="2"/>
      <c r="D5" s="2"/>
      <c r="E5" s="32"/>
    </row>
    <row r="6" spans="1:5" ht="18" customHeight="1" x14ac:dyDescent="0.25">
      <c r="A6" s="7" t="s">
        <v>129</v>
      </c>
      <c r="B6" s="8"/>
      <c r="C6" s="8"/>
      <c r="D6" s="8"/>
      <c r="E6" s="29">
        <v>0</v>
      </c>
    </row>
    <row r="7" spans="1:5" ht="18" customHeight="1" x14ac:dyDescent="0.25">
      <c r="A7" s="7" t="s">
        <v>30</v>
      </c>
      <c r="B7" s="8"/>
      <c r="C7" s="8"/>
      <c r="D7" s="8"/>
      <c r="E7" s="29">
        <v>0</v>
      </c>
    </row>
    <row r="8" spans="1:5" ht="18" customHeight="1" x14ac:dyDescent="0.25">
      <c r="A8" s="7" t="s">
        <v>31</v>
      </c>
      <c r="B8" s="8"/>
      <c r="C8" s="8"/>
      <c r="D8" s="8"/>
      <c r="E8" s="29">
        <v>0</v>
      </c>
    </row>
    <row r="9" spans="1:5" ht="18" customHeight="1" x14ac:dyDescent="0.25">
      <c r="A9" s="7" t="s">
        <v>32</v>
      </c>
      <c r="B9" s="8"/>
      <c r="C9" s="8"/>
      <c r="D9" s="8"/>
      <c r="E9" s="29">
        <v>0</v>
      </c>
    </row>
    <row r="10" spans="1:5" ht="18" customHeight="1" x14ac:dyDescent="0.25">
      <c r="A10" s="7" t="s">
        <v>47</v>
      </c>
      <c r="B10" s="8"/>
      <c r="C10" s="8"/>
      <c r="D10" s="8"/>
      <c r="E10" s="29">
        <v>0</v>
      </c>
    </row>
    <row r="11" spans="1:5" ht="18" customHeight="1" x14ac:dyDescent="0.25">
      <c r="A11" s="7" t="s">
        <v>187</v>
      </c>
      <c r="B11" s="8"/>
      <c r="C11" s="8"/>
      <c r="D11" s="8"/>
      <c r="E11" s="29">
        <v>0</v>
      </c>
    </row>
    <row r="12" spans="1:5" ht="18" customHeight="1" x14ac:dyDescent="0.25">
      <c r="A12" s="7" t="s">
        <v>116</v>
      </c>
      <c r="B12" s="8"/>
      <c r="C12" s="8"/>
      <c r="D12" s="8"/>
      <c r="E12" s="29">
        <v>0</v>
      </c>
    </row>
    <row r="13" spans="1:5" ht="18" customHeight="1" x14ac:dyDescent="0.25">
      <c r="A13" s="7" t="s">
        <v>130</v>
      </c>
      <c r="B13" s="8"/>
      <c r="C13" s="8"/>
      <c r="D13" s="8"/>
      <c r="E13" s="29">
        <v>0</v>
      </c>
    </row>
    <row r="14" spans="1:5" ht="18" customHeight="1" x14ac:dyDescent="0.25">
      <c r="A14" s="7" t="s">
        <v>131</v>
      </c>
      <c r="B14" s="8"/>
      <c r="C14" s="8"/>
      <c r="D14" s="8"/>
      <c r="E14" s="29">
        <v>0</v>
      </c>
    </row>
    <row r="15" spans="1:5" ht="18" customHeight="1" x14ac:dyDescent="0.25">
      <c r="A15" s="9" t="s">
        <v>132</v>
      </c>
      <c r="B15" s="10"/>
      <c r="C15" s="10"/>
      <c r="D15" s="10"/>
      <c r="E15" s="29">
        <v>0</v>
      </c>
    </row>
    <row r="16" spans="1:5" ht="18" customHeight="1" x14ac:dyDescent="0.25">
      <c r="D16" s="37" t="s">
        <v>10</v>
      </c>
      <c r="E16" s="31">
        <f>IF(SUM(E6:E9)&gt;(0.15*SUM(E185:E192)),"více než maximum",SUM(E6:E9))</f>
        <v>0</v>
      </c>
    </row>
    <row r="17" spans="1:5" ht="10.5" customHeight="1" thickBot="1" x14ac:dyDescent="0.3">
      <c r="A17" s="6"/>
      <c r="B17" s="2"/>
      <c r="C17" s="2"/>
      <c r="D17" s="2"/>
      <c r="E17" s="32"/>
    </row>
    <row r="18" spans="1:5" ht="21.95" customHeight="1" thickBot="1" x14ac:dyDescent="0.3">
      <c r="A18" s="93" t="s">
        <v>177</v>
      </c>
      <c r="B18" s="94"/>
      <c r="C18" s="94"/>
      <c r="D18" s="94"/>
      <c r="E18" s="36"/>
    </row>
    <row r="19" spans="1:5" ht="10.5" customHeight="1" x14ac:dyDescent="0.25">
      <c r="A19" s="6"/>
      <c r="B19" s="2"/>
      <c r="C19" s="2"/>
      <c r="D19" s="2"/>
      <c r="E19" s="32"/>
    </row>
    <row r="20" spans="1:5" ht="17.25" customHeight="1" x14ac:dyDescent="0.25">
      <c r="A20" s="41" t="s">
        <v>50</v>
      </c>
      <c r="B20" s="2"/>
      <c r="C20" s="2"/>
      <c r="D20" s="2"/>
      <c r="E20" s="32"/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A22" s="7" t="s">
        <v>175</v>
      </c>
      <c r="B22" s="8"/>
      <c r="C22" s="8"/>
      <c r="D22" s="8"/>
      <c r="E22" s="38"/>
    </row>
    <row r="23" spans="1:5" ht="18" customHeight="1" x14ac:dyDescent="0.25">
      <c r="A23" s="89" t="s">
        <v>161</v>
      </c>
      <c r="B23" s="8"/>
      <c r="C23" s="8"/>
      <c r="D23" s="8"/>
      <c r="E23" s="29">
        <v>0</v>
      </c>
    </row>
    <row r="24" spans="1:5" ht="18" customHeight="1" x14ac:dyDescent="0.25">
      <c r="A24" s="89" t="s">
        <v>188</v>
      </c>
      <c r="B24" s="8"/>
      <c r="C24" s="8"/>
      <c r="D24" s="8"/>
      <c r="E24" s="29">
        <v>0</v>
      </c>
    </row>
    <row r="25" spans="1:5" ht="18" customHeight="1" x14ac:dyDescent="0.25">
      <c r="A25" s="89" t="s">
        <v>189</v>
      </c>
      <c r="B25" s="8"/>
      <c r="C25" s="8"/>
      <c r="D25" s="8"/>
      <c r="E25" s="29">
        <v>0</v>
      </c>
    </row>
    <row r="26" spans="1:5" ht="18" customHeight="1" x14ac:dyDescent="0.25">
      <c r="A26" s="89" t="s">
        <v>190</v>
      </c>
      <c r="B26" s="8"/>
      <c r="C26" s="8"/>
      <c r="D26" s="8"/>
      <c r="E26" s="29">
        <v>0</v>
      </c>
    </row>
    <row r="27" spans="1:5" ht="9" customHeight="1" x14ac:dyDescent="0.25">
      <c r="A27" s="88"/>
      <c r="B27" s="8"/>
      <c r="C27" s="8"/>
      <c r="D27" s="8"/>
      <c r="E27" s="103"/>
    </row>
    <row r="28" spans="1:5" ht="18" customHeight="1" x14ac:dyDescent="0.25">
      <c r="A28" s="7" t="s">
        <v>176</v>
      </c>
      <c r="B28" s="8"/>
      <c r="C28" s="8"/>
      <c r="D28" s="8"/>
      <c r="E28" s="29">
        <v>0</v>
      </c>
    </row>
    <row r="29" spans="1:5" ht="18" customHeight="1" x14ac:dyDescent="0.25">
      <c r="A29" s="7" t="s">
        <v>163</v>
      </c>
      <c r="B29" s="8"/>
      <c r="C29" s="8"/>
      <c r="D29" s="8"/>
      <c r="E29" s="29">
        <v>0</v>
      </c>
    </row>
    <row r="30" spans="1:5" ht="18" customHeight="1" x14ac:dyDescent="0.25">
      <c r="A30" s="7" t="s">
        <v>171</v>
      </c>
      <c r="B30" s="8"/>
      <c r="C30" s="8"/>
      <c r="D30" s="8"/>
      <c r="E30" s="29">
        <v>0</v>
      </c>
    </row>
    <row r="31" spans="1:5" ht="18" customHeight="1" x14ac:dyDescent="0.25">
      <c r="A31" s="7" t="s">
        <v>160</v>
      </c>
      <c r="B31" s="8"/>
      <c r="C31" s="8"/>
      <c r="D31" s="8"/>
      <c r="E31" s="29">
        <v>0</v>
      </c>
    </row>
    <row r="32" spans="1:5" ht="18" customHeight="1" x14ac:dyDescent="0.25">
      <c r="A32" s="7" t="s">
        <v>170</v>
      </c>
      <c r="B32" s="8"/>
      <c r="C32" s="8"/>
      <c r="D32" s="8"/>
      <c r="E32" s="29">
        <v>0</v>
      </c>
    </row>
    <row r="33" spans="1:5" ht="18" customHeight="1" x14ac:dyDescent="0.25">
      <c r="A33" s="11" t="s">
        <v>165</v>
      </c>
      <c r="B33" s="12"/>
      <c r="C33" s="12"/>
      <c r="D33" s="12"/>
      <c r="E33" s="30">
        <v>0</v>
      </c>
    </row>
    <row r="34" spans="1:5" ht="10.5" customHeight="1" x14ac:dyDescent="0.25">
      <c r="A34" s="6"/>
      <c r="B34" s="2"/>
      <c r="C34" s="2"/>
      <c r="D34" s="2"/>
      <c r="E34" s="32"/>
    </row>
    <row r="35" spans="1:5" ht="18" customHeight="1" x14ac:dyDescent="0.25">
      <c r="D35" s="37" t="s">
        <v>10</v>
      </c>
      <c r="E35" s="31">
        <f>IF(SUM(E22:E33)&gt;(0.55*SUM($E$185:$E$192)),"více než maximum",SUM(E22:E33))</f>
        <v>0</v>
      </c>
    </row>
    <row r="36" spans="1:5" ht="10.5" customHeight="1" thickBot="1" x14ac:dyDescent="0.3">
      <c r="A36" s="6"/>
      <c r="B36" s="2"/>
      <c r="C36" s="2"/>
      <c r="D36" s="2"/>
      <c r="E36" s="32"/>
    </row>
    <row r="37" spans="1:5" ht="21.95" customHeight="1" thickBot="1" x14ac:dyDescent="0.3">
      <c r="A37" s="93" t="s">
        <v>179</v>
      </c>
      <c r="B37" s="94"/>
      <c r="C37" s="94"/>
      <c r="D37" s="94"/>
      <c r="E37" s="36"/>
    </row>
    <row r="38" spans="1:5" ht="10.5" customHeight="1" x14ac:dyDescent="0.25">
      <c r="A38" s="6"/>
      <c r="B38" s="2"/>
      <c r="C38" s="2"/>
      <c r="D38" s="2"/>
      <c r="E38" s="32"/>
    </row>
    <row r="39" spans="1:5" ht="17.25" customHeight="1" x14ac:dyDescent="0.25">
      <c r="A39" s="41" t="s">
        <v>50</v>
      </c>
      <c r="B39" s="2"/>
      <c r="C39" s="2"/>
      <c r="D39" s="2"/>
      <c r="E39" s="32"/>
    </row>
    <row r="40" spans="1:5" ht="10.5" customHeight="1" x14ac:dyDescent="0.25">
      <c r="A40" s="6"/>
      <c r="B40" s="2"/>
      <c r="C40" s="2"/>
      <c r="D40" s="2"/>
      <c r="E40" s="32"/>
    </row>
    <row r="41" spans="1:5" ht="18" customHeight="1" x14ac:dyDescent="0.25">
      <c r="A41" s="7" t="s">
        <v>98</v>
      </c>
      <c r="B41" s="8"/>
      <c r="C41" s="8"/>
      <c r="D41" s="8"/>
      <c r="E41" s="29">
        <v>0</v>
      </c>
    </row>
    <row r="42" spans="1:5" ht="18" customHeight="1" x14ac:dyDescent="0.25">
      <c r="A42" s="7" t="s">
        <v>99</v>
      </c>
      <c r="B42" s="8"/>
      <c r="C42" s="8"/>
      <c r="D42" s="8"/>
      <c r="E42" s="29">
        <v>0</v>
      </c>
    </row>
    <row r="43" spans="1:5" ht="18" customHeight="1" x14ac:dyDescent="0.25">
      <c r="A43" s="86" t="s">
        <v>181</v>
      </c>
      <c r="B43" s="72"/>
      <c r="C43" s="72"/>
      <c r="D43" s="72"/>
      <c r="E43" s="22">
        <v>0</v>
      </c>
    </row>
    <row r="44" spans="1:5" ht="10.5" customHeight="1" x14ac:dyDescent="0.25">
      <c r="A44" s="57"/>
      <c r="B44" s="58"/>
      <c r="C44" s="58"/>
      <c r="D44" s="58"/>
      <c r="E44" s="59"/>
    </row>
    <row r="45" spans="1:5" ht="18" customHeight="1" x14ac:dyDescent="0.25">
      <c r="A45" s="74"/>
      <c r="B45" s="74"/>
      <c r="C45" s="74"/>
      <c r="D45" s="37" t="s">
        <v>10</v>
      </c>
      <c r="E45" s="31">
        <f>IF(SUM(E36:E43)&gt;(0.55*SUM($E$185:$E$192)),"více než maximum",SUM(E36:E43))</f>
        <v>0</v>
      </c>
    </row>
    <row r="46" spans="1:5" ht="10.5" customHeight="1" thickBot="1" x14ac:dyDescent="0.3">
      <c r="A46" s="6"/>
      <c r="B46" s="2"/>
      <c r="C46" s="2"/>
      <c r="D46" s="2"/>
      <c r="E46" s="32"/>
    </row>
    <row r="47" spans="1:5" ht="21.95" customHeight="1" thickBot="1" x14ac:dyDescent="0.3">
      <c r="A47" s="93" t="s">
        <v>174</v>
      </c>
      <c r="B47" s="94"/>
      <c r="C47" s="94"/>
      <c r="D47" s="94"/>
      <c r="E47" s="36"/>
    </row>
    <row r="48" spans="1:5" ht="10.5" customHeight="1" x14ac:dyDescent="0.25">
      <c r="A48" s="6"/>
      <c r="B48" s="2"/>
      <c r="C48" s="2"/>
      <c r="D48" s="2"/>
      <c r="E48" s="32"/>
    </row>
    <row r="49" spans="1:5" ht="17.25" customHeight="1" x14ac:dyDescent="0.25">
      <c r="A49" s="39" t="s">
        <v>40</v>
      </c>
      <c r="B49" s="40"/>
      <c r="C49" s="40"/>
      <c r="D49" s="2"/>
      <c r="E49" s="32"/>
    </row>
    <row r="50" spans="1:5" ht="10.5" customHeight="1" x14ac:dyDescent="0.25">
      <c r="A50" s="6"/>
      <c r="B50" s="2"/>
      <c r="C50" s="2"/>
      <c r="D50" s="2"/>
      <c r="E50" s="32"/>
    </row>
    <row r="51" spans="1:5" ht="18" customHeight="1" x14ac:dyDescent="0.25">
      <c r="A51" s="7" t="s">
        <v>172</v>
      </c>
      <c r="B51" s="8"/>
      <c r="C51" s="8"/>
      <c r="D51" s="8"/>
      <c r="E51" s="38"/>
    </row>
    <row r="52" spans="1:5" ht="18" customHeight="1" x14ac:dyDescent="0.25">
      <c r="A52" s="89" t="s">
        <v>139</v>
      </c>
      <c r="B52" s="8"/>
      <c r="C52" s="8"/>
      <c r="D52" s="8"/>
      <c r="E52" s="29">
        <v>0</v>
      </c>
    </row>
    <row r="53" spans="1:5" ht="18" customHeight="1" x14ac:dyDescent="0.25">
      <c r="A53" s="89" t="s">
        <v>140</v>
      </c>
      <c r="B53" s="8"/>
      <c r="C53" s="8"/>
      <c r="D53" s="8"/>
      <c r="E53" s="29">
        <v>0</v>
      </c>
    </row>
    <row r="54" spans="1:5" ht="18" customHeight="1" x14ac:dyDescent="0.25">
      <c r="A54" s="89" t="s">
        <v>141</v>
      </c>
      <c r="B54" s="8"/>
      <c r="C54" s="8"/>
      <c r="D54" s="8"/>
      <c r="E54" s="38"/>
    </row>
    <row r="55" spans="1:5" ht="18" customHeight="1" x14ac:dyDescent="0.25">
      <c r="A55" s="88" t="s">
        <v>142</v>
      </c>
      <c r="B55" s="8"/>
      <c r="C55" s="8"/>
      <c r="D55" s="8"/>
      <c r="E55" s="29">
        <v>0</v>
      </c>
    </row>
    <row r="56" spans="1:5" ht="18" customHeight="1" x14ac:dyDescent="0.25">
      <c r="A56" s="88" t="s">
        <v>143</v>
      </c>
      <c r="B56" s="8"/>
      <c r="C56" s="8"/>
      <c r="D56" s="8"/>
      <c r="E56" s="29">
        <v>0</v>
      </c>
    </row>
    <row r="57" spans="1:5" ht="18" customHeight="1" x14ac:dyDescent="0.25">
      <c r="A57" s="89" t="s">
        <v>144</v>
      </c>
      <c r="B57" s="8"/>
      <c r="C57" s="8"/>
      <c r="D57" s="8"/>
      <c r="E57" s="38"/>
    </row>
    <row r="58" spans="1:5" ht="18" customHeight="1" x14ac:dyDescent="0.25">
      <c r="A58" s="91" t="s">
        <v>145</v>
      </c>
      <c r="B58" s="44"/>
      <c r="C58" s="44"/>
      <c r="D58" s="44"/>
      <c r="E58" s="92"/>
    </row>
    <row r="59" spans="1:5" ht="18" customHeight="1" x14ac:dyDescent="0.25">
      <c r="A59" s="90" t="s">
        <v>0</v>
      </c>
      <c r="B59" s="8"/>
      <c r="C59" s="8"/>
      <c r="D59" s="8"/>
      <c r="E59" s="29">
        <v>0</v>
      </c>
    </row>
    <row r="60" spans="1:5" ht="18" customHeight="1" x14ac:dyDescent="0.25">
      <c r="A60" s="90" t="s">
        <v>4</v>
      </c>
      <c r="B60" s="8"/>
      <c r="C60" s="8"/>
      <c r="D60" s="8"/>
      <c r="E60" s="29">
        <v>0</v>
      </c>
    </row>
    <row r="61" spans="1:5" ht="18" customHeight="1" x14ac:dyDescent="0.25">
      <c r="A61" s="90" t="s">
        <v>1</v>
      </c>
      <c r="B61" s="8"/>
      <c r="C61" s="8"/>
      <c r="D61" s="8"/>
      <c r="E61" s="29">
        <v>0</v>
      </c>
    </row>
    <row r="62" spans="1:5" ht="18" customHeight="1" x14ac:dyDescent="0.25">
      <c r="A62" s="90" t="s">
        <v>2</v>
      </c>
      <c r="B62" s="8"/>
      <c r="C62" s="8"/>
      <c r="D62" s="8"/>
      <c r="E62" s="38"/>
    </row>
    <row r="63" spans="1:5" ht="18" customHeight="1" x14ac:dyDescent="0.25">
      <c r="A63" s="7"/>
      <c r="B63" s="7" t="s">
        <v>22</v>
      </c>
      <c r="D63" s="8"/>
      <c r="E63" s="29">
        <v>0</v>
      </c>
    </row>
    <row r="64" spans="1:5" ht="18" customHeight="1" x14ac:dyDescent="0.25">
      <c r="A64" s="7"/>
      <c r="B64" s="7" t="s">
        <v>57</v>
      </c>
      <c r="C64" s="8"/>
      <c r="D64" s="8"/>
      <c r="E64" s="29">
        <v>0</v>
      </c>
    </row>
    <row r="65" spans="1:5" ht="18" customHeight="1" x14ac:dyDescent="0.25">
      <c r="A65" s="7"/>
      <c r="B65" s="7" t="s">
        <v>119</v>
      </c>
      <c r="C65" s="8"/>
      <c r="D65" s="8"/>
      <c r="E65" s="29">
        <v>0</v>
      </c>
    </row>
    <row r="66" spans="1:5" ht="18" customHeight="1" x14ac:dyDescent="0.25">
      <c r="A66" s="7"/>
      <c r="B66" s="7" t="s">
        <v>133</v>
      </c>
      <c r="D66" s="8"/>
      <c r="E66" s="29">
        <v>0</v>
      </c>
    </row>
    <row r="67" spans="1:5" ht="18" customHeight="1" x14ac:dyDescent="0.25">
      <c r="A67" s="7"/>
      <c r="B67" s="7" t="s">
        <v>3</v>
      </c>
      <c r="C67" s="8"/>
      <c r="D67" s="8"/>
      <c r="E67" s="29">
        <v>0</v>
      </c>
    </row>
    <row r="68" spans="1:5" s="74" customFormat="1" ht="18" customHeight="1" x14ac:dyDescent="0.25">
      <c r="A68" s="60"/>
      <c r="B68" s="48" t="s">
        <v>90</v>
      </c>
      <c r="C68" s="61"/>
      <c r="D68" s="61"/>
      <c r="E68" s="29">
        <v>0</v>
      </c>
    </row>
    <row r="69" spans="1:5" ht="18" customHeight="1" x14ac:dyDescent="0.25">
      <c r="A69" s="7"/>
      <c r="B69" s="7" t="s">
        <v>137</v>
      </c>
      <c r="C69" s="8"/>
      <c r="D69" s="8"/>
      <c r="E69" s="29">
        <v>0</v>
      </c>
    </row>
    <row r="70" spans="1:5" ht="18" customHeight="1" x14ac:dyDescent="0.25">
      <c r="A70" s="7"/>
      <c r="B70" s="7" t="s">
        <v>136</v>
      </c>
      <c r="C70" s="8"/>
      <c r="D70" s="8"/>
      <c r="E70" s="29">
        <v>0</v>
      </c>
    </row>
    <row r="71" spans="1:5" ht="18" customHeight="1" x14ac:dyDescent="0.25">
      <c r="A71" s="7"/>
      <c r="B71" s="7" t="s">
        <v>138</v>
      </c>
      <c r="C71" s="8"/>
      <c r="D71" s="8"/>
      <c r="E71" s="29">
        <v>0</v>
      </c>
    </row>
    <row r="72" spans="1:5" ht="9" customHeight="1" x14ac:dyDescent="0.25">
      <c r="A72" s="88"/>
      <c r="B72" s="8"/>
      <c r="C72" s="8"/>
      <c r="D72" s="8"/>
      <c r="E72" s="103"/>
    </row>
    <row r="73" spans="1:5" ht="18" customHeight="1" x14ac:dyDescent="0.25">
      <c r="A73" s="90" t="s">
        <v>159</v>
      </c>
      <c r="B73" s="8"/>
      <c r="C73" s="8"/>
      <c r="D73" s="8"/>
      <c r="E73" s="29">
        <v>0</v>
      </c>
    </row>
    <row r="74" spans="1:5" ht="18" customHeight="1" x14ac:dyDescent="0.25">
      <c r="A74" s="90" t="s">
        <v>158</v>
      </c>
      <c r="B74" s="8"/>
      <c r="C74" s="8"/>
      <c r="D74" s="8"/>
      <c r="E74" s="29">
        <v>0</v>
      </c>
    </row>
    <row r="75" spans="1:5" ht="18" customHeight="1" x14ac:dyDescent="0.25">
      <c r="A75" s="90" t="s">
        <v>147</v>
      </c>
      <c r="B75" s="8"/>
      <c r="C75" s="8"/>
      <c r="D75" s="8"/>
      <c r="E75" s="29">
        <v>0</v>
      </c>
    </row>
    <row r="76" spans="1:5" ht="18" customHeight="1" x14ac:dyDescent="0.25">
      <c r="A76" s="90" t="s">
        <v>148</v>
      </c>
      <c r="B76" s="8"/>
      <c r="C76" s="8"/>
      <c r="D76" s="8"/>
      <c r="E76" s="29">
        <v>0</v>
      </c>
    </row>
    <row r="77" spans="1:5" ht="18" customHeight="1" x14ac:dyDescent="0.25">
      <c r="A77" s="90" t="s">
        <v>150</v>
      </c>
      <c r="B77" s="8"/>
      <c r="C77" s="8"/>
      <c r="D77" s="8"/>
      <c r="E77" s="29">
        <v>0</v>
      </c>
    </row>
    <row r="78" spans="1:5" ht="18" customHeight="1" x14ac:dyDescent="0.25">
      <c r="A78" s="90" t="s">
        <v>149</v>
      </c>
      <c r="B78" s="8"/>
      <c r="C78" s="8"/>
      <c r="D78" s="8"/>
      <c r="E78" s="29">
        <v>0</v>
      </c>
    </row>
    <row r="79" spans="1:5" ht="18" customHeight="1" x14ac:dyDescent="0.25">
      <c r="A79" s="90" t="s">
        <v>151</v>
      </c>
      <c r="B79" s="8"/>
      <c r="D79" s="8"/>
      <c r="E79" s="29">
        <v>0</v>
      </c>
    </row>
    <row r="80" spans="1:5" ht="18" customHeight="1" x14ac:dyDescent="0.25">
      <c r="A80" s="90" t="s">
        <v>153</v>
      </c>
      <c r="B80" s="8"/>
      <c r="C80" s="8"/>
      <c r="D80" s="8"/>
      <c r="E80" s="29">
        <v>0</v>
      </c>
    </row>
    <row r="81" spans="1:5" ht="18" customHeight="1" x14ac:dyDescent="0.25">
      <c r="A81" s="90" t="s">
        <v>155</v>
      </c>
      <c r="B81" s="8"/>
      <c r="C81" s="8"/>
      <c r="D81" s="8"/>
      <c r="E81" s="29">
        <v>0</v>
      </c>
    </row>
    <row r="82" spans="1:5" ht="18" customHeight="1" x14ac:dyDescent="0.25">
      <c r="A82" s="90" t="s">
        <v>66</v>
      </c>
      <c r="B82" s="8"/>
      <c r="C82" s="8"/>
      <c r="D82" s="8"/>
      <c r="E82" s="29">
        <v>0</v>
      </c>
    </row>
    <row r="83" spans="1:5" ht="18" customHeight="1" x14ac:dyDescent="0.25">
      <c r="A83" s="90" t="s">
        <v>152</v>
      </c>
      <c r="B83" s="8"/>
      <c r="C83" s="8"/>
      <c r="D83" s="8"/>
      <c r="E83" s="29">
        <v>0</v>
      </c>
    </row>
    <row r="84" spans="1:5" ht="18" customHeight="1" x14ac:dyDescent="0.25">
      <c r="A84" s="90" t="s">
        <v>154</v>
      </c>
      <c r="B84" s="8"/>
      <c r="C84" s="8"/>
      <c r="D84" s="8"/>
      <c r="E84" s="29">
        <v>0</v>
      </c>
    </row>
    <row r="85" spans="1:5" ht="18" customHeight="1" x14ac:dyDescent="0.25">
      <c r="A85" s="87" t="s">
        <v>146</v>
      </c>
      <c r="B85" s="8"/>
      <c r="C85" s="8"/>
      <c r="D85" s="8"/>
      <c r="E85" s="38"/>
    </row>
    <row r="86" spans="1:5" ht="18" customHeight="1" x14ac:dyDescent="0.25">
      <c r="A86" s="88" t="s">
        <v>63</v>
      </c>
      <c r="B86" s="8"/>
      <c r="C86" s="8"/>
      <c r="D86" s="8"/>
      <c r="E86" s="29">
        <v>0</v>
      </c>
    </row>
    <row r="87" spans="1:5" ht="18" customHeight="1" x14ac:dyDescent="0.25">
      <c r="A87" s="88" t="s">
        <v>62</v>
      </c>
      <c r="B87" s="8"/>
      <c r="C87" s="8"/>
      <c r="D87" s="8"/>
      <c r="E87" s="29">
        <v>0</v>
      </c>
    </row>
    <row r="88" spans="1:5" ht="18" customHeight="1" x14ac:dyDescent="0.25">
      <c r="A88" s="88" t="s">
        <v>157</v>
      </c>
      <c r="B88" s="8"/>
      <c r="C88" s="8"/>
      <c r="D88" s="8"/>
      <c r="E88" s="29">
        <v>0</v>
      </c>
    </row>
    <row r="89" spans="1:5" ht="18" customHeight="1" x14ac:dyDescent="0.25">
      <c r="A89" s="88" t="s">
        <v>68</v>
      </c>
      <c r="B89" s="8"/>
      <c r="C89" s="8"/>
      <c r="D89" s="8"/>
      <c r="E89" s="29">
        <v>0</v>
      </c>
    </row>
    <row r="90" spans="1:5" ht="18" customHeight="1" x14ac:dyDescent="0.25">
      <c r="A90" s="7"/>
      <c r="B90" s="8" t="s">
        <v>135</v>
      </c>
      <c r="C90" s="8"/>
      <c r="D90" s="8"/>
      <c r="E90" s="29">
        <v>0</v>
      </c>
    </row>
    <row r="91" spans="1:5" ht="18" customHeight="1" x14ac:dyDescent="0.25">
      <c r="A91" s="7"/>
      <c r="B91" s="8" t="s">
        <v>134</v>
      </c>
      <c r="C91" s="8"/>
      <c r="D91" s="8"/>
      <c r="E91" s="29">
        <v>0</v>
      </c>
    </row>
    <row r="92" spans="1:5" ht="18" customHeight="1" x14ac:dyDescent="0.25">
      <c r="A92" s="88" t="s">
        <v>156</v>
      </c>
      <c r="B92" s="8"/>
      <c r="C92" s="8"/>
      <c r="D92" s="8"/>
      <c r="E92" s="29">
        <v>0</v>
      </c>
    </row>
    <row r="93" spans="1:5" ht="9" customHeight="1" x14ac:dyDescent="0.25">
      <c r="A93" s="88"/>
      <c r="B93" s="8"/>
      <c r="C93" s="8"/>
      <c r="D93" s="8"/>
      <c r="E93" s="103"/>
    </row>
    <row r="94" spans="1:5" ht="18" customHeight="1" x14ac:dyDescent="0.25">
      <c r="A94" s="7" t="s">
        <v>173</v>
      </c>
      <c r="B94" s="8"/>
      <c r="C94" s="8"/>
      <c r="D94" s="8"/>
      <c r="E94" s="29">
        <v>0</v>
      </c>
    </row>
    <row r="95" spans="1:5" ht="18" customHeight="1" x14ac:dyDescent="0.25">
      <c r="A95" s="7" t="s">
        <v>171</v>
      </c>
      <c r="B95" s="8"/>
      <c r="C95" s="8"/>
      <c r="D95" s="8"/>
      <c r="E95" s="29">
        <v>0</v>
      </c>
    </row>
    <row r="96" spans="1:5" ht="18" customHeight="1" x14ac:dyDescent="0.25">
      <c r="A96" s="11" t="s">
        <v>165</v>
      </c>
      <c r="B96" s="12"/>
      <c r="C96" s="12"/>
      <c r="D96" s="12"/>
      <c r="E96" s="30">
        <v>0</v>
      </c>
    </row>
    <row r="97" spans="1:5" ht="10.5" customHeight="1" x14ac:dyDescent="0.25">
      <c r="A97" s="6"/>
      <c r="B97" s="2"/>
      <c r="C97" s="2"/>
      <c r="D97" s="2"/>
      <c r="E97" s="32"/>
    </row>
    <row r="98" spans="1:5" ht="18" customHeight="1" x14ac:dyDescent="0.25">
      <c r="D98" s="37" t="s">
        <v>10</v>
      </c>
      <c r="E98" s="31">
        <f>IF(SUM(E58:E96)&gt;(0.55*SUM($E$185:$E$192)),"více než maximum",SUM(E58:E96))</f>
        <v>0</v>
      </c>
    </row>
    <row r="99" spans="1:5" ht="10.5" customHeight="1" thickBot="1" x14ac:dyDescent="0.3">
      <c r="A99" s="6"/>
      <c r="B99" s="2"/>
      <c r="C99" s="2"/>
      <c r="D99" s="2"/>
      <c r="E99" s="32"/>
    </row>
    <row r="100" spans="1:5" ht="21.95" customHeight="1" thickBot="1" x14ac:dyDescent="0.3">
      <c r="A100" s="93" t="s">
        <v>180</v>
      </c>
      <c r="B100" s="94"/>
      <c r="C100" s="94"/>
      <c r="D100" s="94"/>
      <c r="E100" s="36"/>
    </row>
    <row r="101" spans="1:5" ht="10.5" customHeight="1" x14ac:dyDescent="0.25">
      <c r="A101" s="6"/>
      <c r="B101" s="2"/>
      <c r="C101" s="2"/>
      <c r="D101" s="2"/>
      <c r="E101" s="32"/>
    </row>
    <row r="102" spans="1:5" ht="18" customHeight="1" x14ac:dyDescent="0.25">
      <c r="A102" s="39" t="s">
        <v>191</v>
      </c>
      <c r="B102" s="40"/>
      <c r="C102" s="40"/>
      <c r="D102" s="2"/>
      <c r="E102" s="32"/>
    </row>
    <row r="103" spans="1:5" ht="10.5" customHeight="1" x14ac:dyDescent="0.25">
      <c r="A103" s="6"/>
      <c r="B103" s="2"/>
      <c r="C103" s="2"/>
      <c r="D103" s="2"/>
      <c r="E103" s="32"/>
    </row>
    <row r="104" spans="1:5" ht="18" customHeight="1" x14ac:dyDescent="0.25">
      <c r="A104" s="7" t="s">
        <v>16</v>
      </c>
      <c r="B104" s="8"/>
      <c r="C104" s="8"/>
      <c r="D104" s="8"/>
      <c r="E104" s="29">
        <v>0</v>
      </c>
    </row>
    <row r="105" spans="1:5" ht="18" customHeight="1" x14ac:dyDescent="0.25">
      <c r="A105" s="7" t="s">
        <v>39</v>
      </c>
      <c r="B105" s="8"/>
      <c r="C105" s="8"/>
      <c r="D105" s="8"/>
      <c r="E105" s="29">
        <v>0</v>
      </c>
    </row>
    <row r="106" spans="1:5" ht="18" customHeight="1" x14ac:dyDescent="0.25">
      <c r="A106" s="86" t="s">
        <v>181</v>
      </c>
      <c r="B106" s="72"/>
      <c r="C106" s="72"/>
      <c r="D106" s="72"/>
      <c r="E106" s="22">
        <v>0</v>
      </c>
    </row>
    <row r="107" spans="1:5" ht="10.5" customHeight="1" x14ac:dyDescent="0.25">
      <c r="A107" s="6"/>
      <c r="B107" s="2"/>
      <c r="C107" s="2"/>
      <c r="D107" s="2"/>
      <c r="E107" s="32"/>
    </row>
    <row r="108" spans="1:5" ht="18" customHeight="1" x14ac:dyDescent="0.25">
      <c r="D108" s="37" t="s">
        <v>10</v>
      </c>
      <c r="E108" s="31">
        <f>IF(SUM(E104:E106)&gt;(0.15*SUM($E$185:$E$192)),"více než maximum",SUM(E104:E106))</f>
        <v>0</v>
      </c>
    </row>
    <row r="109" spans="1:5" ht="10.5" customHeight="1" thickBot="1" x14ac:dyDescent="0.3">
      <c r="A109" s="6"/>
      <c r="B109" s="2"/>
      <c r="C109" s="2"/>
      <c r="D109" s="2"/>
      <c r="E109" s="32"/>
    </row>
    <row r="110" spans="1:5" ht="21.95" customHeight="1" thickBot="1" x14ac:dyDescent="0.3">
      <c r="A110" s="93" t="s">
        <v>182</v>
      </c>
      <c r="B110" s="94"/>
      <c r="C110" s="94"/>
      <c r="D110" s="94"/>
      <c r="E110" s="36"/>
    </row>
    <row r="111" spans="1:5" ht="10.5" customHeight="1" x14ac:dyDescent="0.25">
      <c r="A111" s="6"/>
      <c r="B111" s="2"/>
      <c r="C111" s="2"/>
      <c r="D111" s="2"/>
      <c r="E111" s="32"/>
    </row>
    <row r="112" spans="1:5" ht="17.25" customHeight="1" x14ac:dyDescent="0.25">
      <c r="A112" s="39" t="s">
        <v>40</v>
      </c>
      <c r="B112" s="40"/>
      <c r="C112" s="40"/>
      <c r="D112" s="2"/>
      <c r="E112" s="32"/>
    </row>
    <row r="113" spans="1:5" ht="10.5" customHeight="1" x14ac:dyDescent="0.25">
      <c r="A113" s="6"/>
      <c r="B113" s="2"/>
      <c r="C113" s="2"/>
      <c r="D113" s="2"/>
      <c r="E113" s="32"/>
    </row>
    <row r="114" spans="1:5" ht="18" customHeight="1" x14ac:dyDescent="0.25">
      <c r="A114" s="7" t="s">
        <v>166</v>
      </c>
      <c r="B114" s="8"/>
      <c r="C114" s="8"/>
      <c r="D114" s="8"/>
      <c r="E114" s="38"/>
    </row>
    <row r="115" spans="1:5" ht="18" customHeight="1" x14ac:dyDescent="0.25">
      <c r="A115" s="89" t="s">
        <v>139</v>
      </c>
      <c r="B115" s="8"/>
      <c r="C115" s="8"/>
      <c r="D115" s="8"/>
      <c r="E115" s="29">
        <v>0</v>
      </c>
    </row>
    <row r="116" spans="1:5" ht="18" customHeight="1" x14ac:dyDescent="0.25">
      <c r="A116" s="89" t="s">
        <v>140</v>
      </c>
      <c r="B116" s="8"/>
      <c r="C116" s="8"/>
      <c r="D116" s="8"/>
      <c r="E116" s="29">
        <v>0</v>
      </c>
    </row>
    <row r="117" spans="1:5" ht="18" customHeight="1" x14ac:dyDescent="0.25">
      <c r="A117" s="89" t="s">
        <v>141</v>
      </c>
      <c r="B117" s="8"/>
      <c r="C117" s="8"/>
      <c r="D117" s="8"/>
      <c r="E117" s="38"/>
    </row>
    <row r="118" spans="1:5" ht="18" customHeight="1" x14ac:dyDescent="0.25">
      <c r="A118" s="88" t="s">
        <v>142</v>
      </c>
      <c r="B118" s="8"/>
      <c r="C118" s="8"/>
      <c r="D118" s="8"/>
      <c r="E118" s="29">
        <v>0</v>
      </c>
    </row>
    <row r="119" spans="1:5" ht="18" customHeight="1" x14ac:dyDescent="0.25">
      <c r="A119" s="88" t="s">
        <v>143</v>
      </c>
      <c r="B119" s="8"/>
      <c r="C119" s="8"/>
      <c r="D119" s="8"/>
      <c r="E119" s="29">
        <v>0</v>
      </c>
    </row>
    <row r="120" spans="1:5" ht="18" customHeight="1" x14ac:dyDescent="0.25">
      <c r="A120" s="89" t="s">
        <v>144</v>
      </c>
      <c r="B120" s="8"/>
      <c r="C120" s="8"/>
      <c r="D120" s="8"/>
      <c r="E120" s="38"/>
    </row>
    <row r="121" spans="1:5" ht="18" customHeight="1" x14ac:dyDescent="0.25">
      <c r="A121" s="91" t="s">
        <v>145</v>
      </c>
      <c r="B121" s="44"/>
      <c r="C121" s="44"/>
      <c r="D121" s="44"/>
      <c r="E121" s="92"/>
    </row>
    <row r="122" spans="1:5" ht="18" customHeight="1" x14ac:dyDescent="0.25">
      <c r="A122" s="90" t="s">
        <v>0</v>
      </c>
      <c r="B122" s="8"/>
      <c r="C122" s="8"/>
      <c r="D122" s="8"/>
      <c r="E122" s="29">
        <v>0</v>
      </c>
    </row>
    <row r="123" spans="1:5" ht="18" customHeight="1" x14ac:dyDescent="0.25">
      <c r="A123" s="90" t="s">
        <v>4</v>
      </c>
      <c r="B123" s="8"/>
      <c r="C123" s="8"/>
      <c r="D123" s="8"/>
      <c r="E123" s="29">
        <v>0</v>
      </c>
    </row>
    <row r="124" spans="1:5" ht="18" customHeight="1" x14ac:dyDescent="0.25">
      <c r="A124" s="90" t="s">
        <v>1</v>
      </c>
      <c r="B124" s="8"/>
      <c r="C124" s="8"/>
      <c r="D124" s="8"/>
      <c r="E124" s="29">
        <v>0</v>
      </c>
    </row>
    <row r="125" spans="1:5" ht="18" customHeight="1" x14ac:dyDescent="0.25">
      <c r="A125" s="90" t="s">
        <v>2</v>
      </c>
      <c r="B125" s="8"/>
      <c r="C125" s="8"/>
      <c r="D125" s="8"/>
      <c r="E125" s="38"/>
    </row>
    <row r="126" spans="1:5" ht="18" customHeight="1" x14ac:dyDescent="0.25">
      <c r="A126" s="7"/>
      <c r="B126" s="7" t="s">
        <v>22</v>
      </c>
      <c r="D126" s="8"/>
      <c r="E126" s="29">
        <v>0</v>
      </c>
    </row>
    <row r="127" spans="1:5" ht="18" customHeight="1" x14ac:dyDescent="0.25">
      <c r="A127" s="7"/>
      <c r="B127" s="7" t="s">
        <v>57</v>
      </c>
      <c r="C127" s="8"/>
      <c r="D127" s="8"/>
      <c r="E127" s="29">
        <v>0</v>
      </c>
    </row>
    <row r="128" spans="1:5" ht="18" customHeight="1" x14ac:dyDescent="0.25">
      <c r="A128" s="7"/>
      <c r="B128" s="7" t="s">
        <v>119</v>
      </c>
      <c r="C128" s="8"/>
      <c r="D128" s="8"/>
      <c r="E128" s="29">
        <v>0</v>
      </c>
    </row>
    <row r="129" spans="1:5" ht="18" customHeight="1" x14ac:dyDescent="0.25">
      <c r="A129" s="7"/>
      <c r="B129" s="7" t="s">
        <v>133</v>
      </c>
      <c r="D129" s="8"/>
      <c r="E129" s="29">
        <v>0</v>
      </c>
    </row>
    <row r="130" spans="1:5" ht="18" customHeight="1" x14ac:dyDescent="0.25">
      <c r="A130" s="7"/>
      <c r="B130" s="7" t="s">
        <v>3</v>
      </c>
      <c r="C130" s="8"/>
      <c r="D130" s="8"/>
      <c r="E130" s="29">
        <v>0</v>
      </c>
    </row>
    <row r="131" spans="1:5" s="74" customFormat="1" ht="18" customHeight="1" x14ac:dyDescent="0.25">
      <c r="A131" s="60"/>
      <c r="B131" s="48" t="s">
        <v>90</v>
      </c>
      <c r="C131" s="61"/>
      <c r="D131" s="61"/>
      <c r="E131" s="29">
        <v>0</v>
      </c>
    </row>
    <row r="132" spans="1:5" ht="18" customHeight="1" x14ac:dyDescent="0.25">
      <c r="A132" s="7"/>
      <c r="B132" s="7" t="s">
        <v>137</v>
      </c>
      <c r="C132" s="8"/>
      <c r="D132" s="8"/>
      <c r="E132" s="29">
        <v>0</v>
      </c>
    </row>
    <row r="133" spans="1:5" ht="18" customHeight="1" x14ac:dyDescent="0.25">
      <c r="A133" s="7"/>
      <c r="B133" s="7" t="s">
        <v>136</v>
      </c>
      <c r="C133" s="8"/>
      <c r="D133" s="8"/>
      <c r="E133" s="29">
        <v>0</v>
      </c>
    </row>
    <row r="134" spans="1:5" ht="18" customHeight="1" x14ac:dyDescent="0.25">
      <c r="A134" s="7"/>
      <c r="B134" s="7" t="s">
        <v>138</v>
      </c>
      <c r="C134" s="8"/>
      <c r="D134" s="8"/>
      <c r="E134" s="29">
        <v>0</v>
      </c>
    </row>
    <row r="135" spans="1:5" ht="9" customHeight="1" x14ac:dyDescent="0.25">
      <c r="A135" s="88"/>
      <c r="B135" s="8"/>
      <c r="C135" s="8"/>
      <c r="D135" s="8"/>
      <c r="E135" s="29"/>
    </row>
    <row r="136" spans="1:5" ht="18" customHeight="1" x14ac:dyDescent="0.25">
      <c r="A136" s="90" t="s">
        <v>159</v>
      </c>
      <c r="B136" s="8"/>
      <c r="C136" s="8"/>
      <c r="D136" s="8"/>
      <c r="E136" s="29">
        <v>0</v>
      </c>
    </row>
    <row r="137" spans="1:5" ht="18" customHeight="1" x14ac:dyDescent="0.25">
      <c r="A137" s="90" t="s">
        <v>158</v>
      </c>
      <c r="B137" s="8"/>
      <c r="C137" s="8"/>
      <c r="D137" s="8"/>
      <c r="E137" s="29">
        <v>0</v>
      </c>
    </row>
    <row r="138" spans="1:5" ht="18" customHeight="1" x14ac:dyDescent="0.25">
      <c r="A138" s="90" t="s">
        <v>147</v>
      </c>
      <c r="B138" s="8"/>
      <c r="C138" s="8"/>
      <c r="D138" s="8"/>
      <c r="E138" s="29">
        <v>0</v>
      </c>
    </row>
    <row r="139" spans="1:5" ht="18" customHeight="1" x14ac:dyDescent="0.25">
      <c r="A139" s="90" t="s">
        <v>148</v>
      </c>
      <c r="B139" s="8"/>
      <c r="C139" s="8"/>
      <c r="D139" s="8"/>
      <c r="E139" s="29">
        <v>0</v>
      </c>
    </row>
    <row r="140" spans="1:5" ht="18" customHeight="1" x14ac:dyDescent="0.25">
      <c r="A140" s="90" t="s">
        <v>150</v>
      </c>
      <c r="B140" s="8"/>
      <c r="C140" s="8"/>
      <c r="D140" s="8"/>
      <c r="E140" s="29">
        <v>0</v>
      </c>
    </row>
    <row r="141" spans="1:5" ht="18" customHeight="1" x14ac:dyDescent="0.25">
      <c r="A141" s="90" t="s">
        <v>149</v>
      </c>
      <c r="B141" s="8"/>
      <c r="C141" s="8"/>
      <c r="D141" s="8"/>
      <c r="E141" s="29">
        <v>0</v>
      </c>
    </row>
    <row r="142" spans="1:5" ht="18" customHeight="1" x14ac:dyDescent="0.25">
      <c r="A142" s="90" t="s">
        <v>151</v>
      </c>
      <c r="B142" s="8"/>
      <c r="D142" s="8"/>
      <c r="E142" s="29">
        <v>0</v>
      </c>
    </row>
    <row r="143" spans="1:5" ht="18" customHeight="1" x14ac:dyDescent="0.25">
      <c r="A143" s="90" t="s">
        <v>153</v>
      </c>
      <c r="B143" s="8"/>
      <c r="C143" s="8"/>
      <c r="D143" s="8"/>
      <c r="E143" s="29">
        <v>0</v>
      </c>
    </row>
    <row r="144" spans="1:5" ht="18" customHeight="1" x14ac:dyDescent="0.25">
      <c r="A144" s="90" t="s">
        <v>155</v>
      </c>
      <c r="B144" s="8"/>
      <c r="C144" s="8"/>
      <c r="D144" s="8"/>
      <c r="E144" s="29">
        <v>0</v>
      </c>
    </row>
    <row r="145" spans="1:5" ht="18" customHeight="1" x14ac:dyDescent="0.25">
      <c r="A145" s="90" t="s">
        <v>66</v>
      </c>
      <c r="B145" s="8"/>
      <c r="C145" s="8"/>
      <c r="D145" s="8"/>
      <c r="E145" s="29">
        <v>0</v>
      </c>
    </row>
    <row r="146" spans="1:5" ht="18" customHeight="1" x14ac:dyDescent="0.25">
      <c r="A146" s="90" t="s">
        <v>152</v>
      </c>
      <c r="B146" s="8"/>
      <c r="C146" s="8"/>
      <c r="D146" s="8"/>
      <c r="E146" s="29">
        <v>0</v>
      </c>
    </row>
    <row r="147" spans="1:5" ht="18" customHeight="1" x14ac:dyDescent="0.25">
      <c r="A147" s="90" t="s">
        <v>154</v>
      </c>
      <c r="B147" s="8"/>
      <c r="C147" s="8"/>
      <c r="D147" s="8"/>
      <c r="E147" s="29">
        <v>0</v>
      </c>
    </row>
    <row r="148" spans="1:5" ht="18" customHeight="1" x14ac:dyDescent="0.25">
      <c r="A148" s="87" t="s">
        <v>146</v>
      </c>
      <c r="B148" s="8"/>
      <c r="C148" s="8"/>
      <c r="D148" s="8"/>
      <c r="E148" s="38"/>
    </row>
    <row r="149" spans="1:5" ht="18" customHeight="1" x14ac:dyDescent="0.25">
      <c r="A149" s="88" t="s">
        <v>63</v>
      </c>
      <c r="B149" s="8"/>
      <c r="C149" s="8"/>
      <c r="D149" s="8"/>
      <c r="E149" s="29">
        <v>0</v>
      </c>
    </row>
    <row r="150" spans="1:5" ht="18" customHeight="1" x14ac:dyDescent="0.25">
      <c r="A150" s="88" t="s">
        <v>62</v>
      </c>
      <c r="B150" s="8"/>
      <c r="C150" s="8"/>
      <c r="D150" s="8"/>
      <c r="E150" s="29">
        <v>0</v>
      </c>
    </row>
    <row r="151" spans="1:5" ht="18" customHeight="1" x14ac:dyDescent="0.25">
      <c r="A151" s="88" t="s">
        <v>157</v>
      </c>
      <c r="B151" s="8"/>
      <c r="C151" s="8"/>
      <c r="D151" s="8"/>
      <c r="E151" s="29">
        <v>0</v>
      </c>
    </row>
    <row r="152" spans="1:5" ht="18" customHeight="1" x14ac:dyDescent="0.25">
      <c r="A152" s="88" t="s">
        <v>68</v>
      </c>
      <c r="B152" s="8"/>
      <c r="C152" s="8"/>
      <c r="D152" s="8"/>
      <c r="E152" s="29">
        <v>0</v>
      </c>
    </row>
    <row r="153" spans="1:5" ht="18" customHeight="1" x14ac:dyDescent="0.25">
      <c r="A153" s="7"/>
      <c r="B153" s="8" t="s">
        <v>135</v>
      </c>
      <c r="C153" s="8"/>
      <c r="D153" s="8"/>
      <c r="E153" s="29">
        <v>0</v>
      </c>
    </row>
    <row r="154" spans="1:5" ht="18" customHeight="1" x14ac:dyDescent="0.25">
      <c r="A154" s="7"/>
      <c r="B154" s="8" t="s">
        <v>134</v>
      </c>
      <c r="C154" s="8"/>
      <c r="D154" s="8"/>
      <c r="E154" s="29">
        <v>0</v>
      </c>
    </row>
    <row r="155" spans="1:5" ht="18" customHeight="1" x14ac:dyDescent="0.25">
      <c r="A155" s="88" t="s">
        <v>156</v>
      </c>
      <c r="B155" s="8"/>
      <c r="C155" s="8"/>
      <c r="D155" s="8"/>
      <c r="E155" s="29">
        <v>0</v>
      </c>
    </row>
    <row r="156" spans="1:5" ht="18" customHeight="1" x14ac:dyDescent="0.25">
      <c r="A156" s="7"/>
      <c r="B156" s="8"/>
      <c r="C156" s="8"/>
      <c r="D156" s="8"/>
      <c r="E156" s="103"/>
    </row>
    <row r="157" spans="1:5" ht="18" customHeight="1" x14ac:dyDescent="0.25">
      <c r="A157" s="7" t="s">
        <v>169</v>
      </c>
      <c r="B157" s="8"/>
      <c r="C157" s="8"/>
      <c r="D157" s="8"/>
      <c r="E157" s="29">
        <v>0</v>
      </c>
    </row>
    <row r="158" spans="1:5" ht="18" customHeight="1" x14ac:dyDescent="0.25">
      <c r="A158" s="7" t="s">
        <v>168</v>
      </c>
      <c r="B158" s="8"/>
      <c r="C158" s="8"/>
      <c r="D158" s="8"/>
      <c r="E158" s="29">
        <v>0</v>
      </c>
    </row>
    <row r="159" spans="1:5" ht="18" customHeight="1" x14ac:dyDescent="0.25">
      <c r="A159" s="7" t="s">
        <v>167</v>
      </c>
      <c r="B159" s="8"/>
      <c r="C159" s="8"/>
      <c r="D159" s="8"/>
      <c r="E159" s="29">
        <v>0</v>
      </c>
    </row>
    <row r="160" spans="1:5" ht="18" customHeight="1" x14ac:dyDescent="0.25">
      <c r="A160" s="7" t="s">
        <v>160</v>
      </c>
      <c r="B160" s="8"/>
      <c r="C160" s="8"/>
      <c r="D160" s="8"/>
      <c r="E160" s="29">
        <v>0</v>
      </c>
    </row>
    <row r="161" spans="1:5" ht="18" customHeight="1" x14ac:dyDescent="0.25">
      <c r="A161" s="7" t="s">
        <v>170</v>
      </c>
      <c r="B161" s="8"/>
      <c r="C161" s="8"/>
      <c r="D161" s="8"/>
      <c r="E161" s="29">
        <v>0</v>
      </c>
    </row>
    <row r="162" spans="1:5" ht="18" customHeight="1" x14ac:dyDescent="0.25">
      <c r="A162" s="7" t="s">
        <v>162</v>
      </c>
      <c r="B162" s="8"/>
      <c r="C162" s="8"/>
      <c r="D162" s="8"/>
      <c r="E162" s="29">
        <v>0</v>
      </c>
    </row>
    <row r="163" spans="1:5" ht="18" customHeight="1" x14ac:dyDescent="0.25">
      <c r="A163" s="7" t="s">
        <v>163</v>
      </c>
      <c r="B163" s="8"/>
      <c r="C163" s="8"/>
      <c r="D163" s="8"/>
      <c r="E163" s="29">
        <v>0</v>
      </c>
    </row>
    <row r="164" spans="1:5" ht="18" customHeight="1" x14ac:dyDescent="0.25">
      <c r="A164" s="7" t="s">
        <v>164</v>
      </c>
      <c r="B164" s="8"/>
      <c r="C164" s="8"/>
      <c r="D164" s="8"/>
      <c r="E164" s="29">
        <v>0</v>
      </c>
    </row>
    <row r="165" spans="1:5" ht="18" customHeight="1" x14ac:dyDescent="0.25">
      <c r="A165" s="11" t="s">
        <v>165</v>
      </c>
      <c r="B165" s="12"/>
      <c r="C165" s="12"/>
      <c r="D165" s="12"/>
      <c r="E165" s="30">
        <v>0</v>
      </c>
    </row>
    <row r="166" spans="1:5" ht="10.5" customHeight="1" x14ac:dyDescent="0.25">
      <c r="A166" s="6"/>
      <c r="B166" s="2"/>
      <c r="C166" s="2"/>
      <c r="D166" s="2"/>
      <c r="E166" s="32"/>
    </row>
    <row r="167" spans="1:5" ht="18" customHeight="1" x14ac:dyDescent="0.25">
      <c r="D167" s="37" t="s">
        <v>10</v>
      </c>
      <c r="E167" s="31">
        <f>IF(SUM(E164:E165)&gt;(0.15*SUM($E$185:$E$192)),"více než maximum",SUM(E164:E165))</f>
        <v>0</v>
      </c>
    </row>
    <row r="168" spans="1:5" ht="10.5" customHeight="1" thickBot="1" x14ac:dyDescent="0.3">
      <c r="A168" s="6"/>
      <c r="B168" s="2"/>
      <c r="C168" s="2"/>
      <c r="D168" s="2"/>
      <c r="E168" s="32"/>
    </row>
    <row r="169" spans="1:5" ht="21.95" customHeight="1" thickBot="1" x14ac:dyDescent="0.3">
      <c r="A169" s="93" t="s">
        <v>184</v>
      </c>
      <c r="B169" s="94"/>
      <c r="C169" s="94"/>
      <c r="D169" s="94"/>
      <c r="E169" s="36"/>
    </row>
    <row r="170" spans="1:5" ht="10.5" customHeight="1" x14ac:dyDescent="0.25">
      <c r="A170" s="6"/>
      <c r="B170" s="2"/>
      <c r="C170" s="2"/>
      <c r="D170" s="2"/>
      <c r="E170" s="32"/>
    </row>
    <row r="171" spans="1:5" ht="18" customHeight="1" x14ac:dyDescent="0.25">
      <c r="A171" s="39" t="s">
        <v>33</v>
      </c>
      <c r="B171" s="40"/>
      <c r="C171" s="40"/>
      <c r="D171" s="2"/>
      <c r="E171" s="32"/>
    </row>
    <row r="172" spans="1:5" ht="10.5" customHeight="1" x14ac:dyDescent="0.25">
      <c r="A172" s="6"/>
      <c r="B172" s="2"/>
      <c r="C172" s="2"/>
      <c r="D172" s="2"/>
      <c r="E172" s="32"/>
    </row>
    <row r="173" spans="1:5" ht="18" customHeight="1" x14ac:dyDescent="0.25">
      <c r="A173" s="7" t="s">
        <v>185</v>
      </c>
      <c r="B173" s="8"/>
      <c r="C173" s="8"/>
      <c r="D173" s="8"/>
      <c r="E173" s="29">
        <v>0</v>
      </c>
    </row>
    <row r="174" spans="1:5" ht="18" customHeight="1" x14ac:dyDescent="0.25">
      <c r="A174" s="7" t="s">
        <v>186</v>
      </c>
      <c r="B174" s="8"/>
      <c r="C174" s="8"/>
      <c r="D174" s="8"/>
      <c r="E174" s="29">
        <v>0</v>
      </c>
    </row>
    <row r="175" spans="1:5" ht="10.5" customHeight="1" x14ac:dyDescent="0.25">
      <c r="A175" s="6"/>
      <c r="B175" s="2"/>
      <c r="C175" s="2"/>
      <c r="D175" s="2"/>
      <c r="E175" s="32"/>
    </row>
    <row r="176" spans="1:5" ht="18" customHeight="1" x14ac:dyDescent="0.25">
      <c r="D176" s="37" t="s">
        <v>10</v>
      </c>
      <c r="E176" s="31">
        <f>IF(SUM(E173:E174)&gt;(0.15*SUM($E$185:$E$192)),"více než maximum",SUM(E173:E174))</f>
        <v>0</v>
      </c>
    </row>
    <row r="177" spans="1:5" ht="10.5" customHeight="1" thickBot="1" x14ac:dyDescent="0.3">
      <c r="A177" s="6"/>
      <c r="B177" s="2"/>
      <c r="C177" s="2"/>
      <c r="D177" s="2"/>
      <c r="E177" s="32"/>
    </row>
    <row r="178" spans="1:5" ht="21.95" customHeight="1" thickBot="1" x14ac:dyDescent="0.3">
      <c r="A178" s="93" t="s">
        <v>183</v>
      </c>
      <c r="B178" s="94"/>
      <c r="C178" s="94"/>
      <c r="D178" s="94"/>
      <c r="E178" s="36"/>
    </row>
    <row r="179" spans="1:5" ht="10.5" customHeight="1" x14ac:dyDescent="0.25">
      <c r="A179" s="6"/>
      <c r="B179" s="2"/>
      <c r="C179" s="2"/>
      <c r="D179" s="2"/>
      <c r="E179" s="32"/>
    </row>
    <row r="180" spans="1:5" ht="18" customHeight="1" x14ac:dyDescent="0.25">
      <c r="A180" s="9" t="s">
        <v>42</v>
      </c>
      <c r="B180" s="10"/>
      <c r="C180" s="10"/>
      <c r="D180" s="10"/>
      <c r="E180" s="22">
        <v>0</v>
      </c>
    </row>
    <row r="181" spans="1:5" ht="10.5" customHeight="1" x14ac:dyDescent="0.25">
      <c r="A181" s="6"/>
      <c r="B181" s="2"/>
      <c r="C181" s="2"/>
      <c r="D181" s="2"/>
      <c r="E181" s="32"/>
    </row>
    <row r="182" spans="1:5" ht="18" customHeight="1" x14ac:dyDescent="0.25">
      <c r="D182" s="37" t="s">
        <v>10</v>
      </c>
      <c r="E182" s="23">
        <f>SUM(E180)</f>
        <v>0</v>
      </c>
    </row>
    <row r="183" spans="1:5" ht="10.5" customHeight="1" thickBot="1" x14ac:dyDescent="0.3">
      <c r="A183" s="6"/>
      <c r="B183" s="2"/>
      <c r="C183" s="2"/>
      <c r="D183" s="2"/>
      <c r="E183" s="32"/>
    </row>
    <row r="184" spans="1:5" ht="27.75" customHeight="1" thickBot="1" x14ac:dyDescent="0.3">
      <c r="A184" s="95" t="s">
        <v>192</v>
      </c>
      <c r="B184" s="96"/>
      <c r="C184" s="96"/>
      <c r="D184" s="96"/>
      <c r="E184" s="36"/>
    </row>
    <row r="185" spans="1:5" ht="21.75" customHeight="1" x14ac:dyDescent="0.25">
      <c r="A185" s="104" t="s">
        <v>178</v>
      </c>
      <c r="B185" s="105"/>
      <c r="C185" s="105"/>
      <c r="D185" s="15"/>
      <c r="E185" s="26">
        <f>SUM(E6:E6)</f>
        <v>0</v>
      </c>
    </row>
    <row r="186" spans="1:5" ht="21.75" customHeight="1" x14ac:dyDescent="0.25">
      <c r="A186" s="106" t="s">
        <v>177</v>
      </c>
      <c r="B186" s="107"/>
      <c r="C186" s="107"/>
      <c r="D186" s="8"/>
      <c r="E186" s="27">
        <f t="shared" ref="E186:E191" si="0">SUM(E53:E91)</f>
        <v>0</v>
      </c>
    </row>
    <row r="187" spans="1:5" ht="21.75" customHeight="1" x14ac:dyDescent="0.25">
      <c r="A187" s="106" t="s">
        <v>179</v>
      </c>
      <c r="B187" s="107"/>
      <c r="C187" s="107"/>
      <c r="D187" s="8"/>
      <c r="E187" s="27">
        <f t="shared" si="0"/>
        <v>0</v>
      </c>
    </row>
    <row r="188" spans="1:5" ht="21.75" customHeight="1" x14ac:dyDescent="0.25">
      <c r="A188" s="106" t="s">
        <v>174</v>
      </c>
      <c r="B188" s="107"/>
      <c r="C188" s="107"/>
      <c r="D188" s="8"/>
      <c r="E188" s="27">
        <f t="shared" si="0"/>
        <v>0</v>
      </c>
    </row>
    <row r="189" spans="1:5" ht="21.75" customHeight="1" x14ac:dyDescent="0.25">
      <c r="A189" s="106" t="s">
        <v>180</v>
      </c>
      <c r="B189" s="107"/>
      <c r="C189" s="107"/>
      <c r="D189" s="8"/>
      <c r="E189" s="27">
        <f t="shared" si="0"/>
        <v>0</v>
      </c>
    </row>
    <row r="190" spans="1:5" ht="21.75" customHeight="1" x14ac:dyDescent="0.25">
      <c r="A190" s="106" t="s">
        <v>182</v>
      </c>
      <c r="B190" s="107"/>
      <c r="C190" s="107"/>
      <c r="D190" s="8"/>
      <c r="E190" s="27">
        <f t="shared" si="0"/>
        <v>0</v>
      </c>
    </row>
    <row r="191" spans="1:5" ht="21.75" customHeight="1" x14ac:dyDescent="0.25">
      <c r="A191" s="106" t="s">
        <v>184</v>
      </c>
      <c r="B191" s="107"/>
      <c r="C191" s="107"/>
      <c r="D191" s="8"/>
      <c r="E191" s="27">
        <f t="shared" si="0"/>
        <v>0</v>
      </c>
    </row>
    <row r="192" spans="1:5" ht="21.75" customHeight="1" thickBot="1" x14ac:dyDescent="0.3">
      <c r="A192" s="106" t="s">
        <v>183</v>
      </c>
      <c r="B192" s="107"/>
      <c r="C192" s="107"/>
      <c r="D192" s="8"/>
      <c r="E192" s="27">
        <f>SUM(E104:E106)</f>
        <v>0</v>
      </c>
    </row>
    <row r="193" spans="1:5" ht="22.5" customHeight="1" x14ac:dyDescent="0.25">
      <c r="A193" s="97" t="s">
        <v>12</v>
      </c>
      <c r="B193" s="98"/>
      <c r="C193" s="98"/>
      <c r="D193" s="98"/>
      <c r="E193" s="28">
        <f>SUM(E185:E192)</f>
        <v>0</v>
      </c>
    </row>
    <row r="194" spans="1:5" ht="22.5" customHeight="1" x14ac:dyDescent="0.25">
      <c r="A194" s="99" t="s">
        <v>13</v>
      </c>
      <c r="B194" s="100"/>
      <c r="C194" s="100"/>
      <c r="D194" s="100"/>
      <c r="E194" s="24">
        <f>E193*0.21</f>
        <v>0</v>
      </c>
    </row>
    <row r="195" spans="1:5" ht="22.5" customHeight="1" thickBot="1" x14ac:dyDescent="0.3">
      <c r="A195" s="101" t="s">
        <v>14</v>
      </c>
      <c r="B195" s="102"/>
      <c r="C195" s="102"/>
      <c r="D195" s="102"/>
      <c r="E195" s="25">
        <f>E193+E194</f>
        <v>0</v>
      </c>
    </row>
  </sheetData>
  <sheetProtection selectLockedCells="1"/>
  <pageMargins left="0.25" right="0.25" top="0.75" bottom="0.75" header="0.3" footer="0.3"/>
  <pageSetup paperSize="9" scale="80" fitToWidth="0" fitToHeight="0" orientation="portrait" r:id="rId1"/>
  <headerFooter>
    <oddHeader xml:space="preserve">&amp;LPříloha č. 3 - Rozklad nabídkové ceny
</oddHeader>
  </headerFooter>
  <rowBreaks count="3" manualBreakCount="3">
    <brk id="56" max="4" man="1"/>
    <brk id="109" max="4" man="1"/>
    <brk id="16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G72"/>
  <sheetViews>
    <sheetView zoomScale="85" zoomScaleNormal="85" zoomScalePageLayoutView="70" workbookViewId="0">
      <selection activeCell="B31" sqref="B31"/>
    </sheetView>
  </sheetViews>
  <sheetFormatPr defaultRowHeight="18" customHeight="1" x14ac:dyDescent="0.25"/>
  <cols>
    <col min="1" max="1" width="14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33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29</v>
      </c>
      <c r="B6" s="8"/>
      <c r="C6" s="8"/>
      <c r="D6" s="8"/>
      <c r="E6" s="29">
        <v>0</v>
      </c>
    </row>
    <row r="7" spans="1:6" ht="18" customHeight="1" x14ac:dyDescent="0.25">
      <c r="A7" s="7" t="s">
        <v>30</v>
      </c>
      <c r="B7" s="8"/>
      <c r="C7" s="8"/>
      <c r="D7" s="8"/>
      <c r="E7" s="29">
        <v>0</v>
      </c>
    </row>
    <row r="8" spans="1:6" ht="18" customHeight="1" x14ac:dyDescent="0.25">
      <c r="A8" s="7" t="s">
        <v>31</v>
      </c>
      <c r="B8" s="8"/>
      <c r="C8" s="8"/>
      <c r="D8" s="8"/>
      <c r="E8" s="29">
        <v>0</v>
      </c>
    </row>
    <row r="9" spans="1:6" ht="18" customHeight="1" x14ac:dyDescent="0.25">
      <c r="A9" s="7" t="s">
        <v>32</v>
      </c>
      <c r="B9" s="8"/>
      <c r="C9" s="8"/>
      <c r="D9" s="8"/>
      <c r="E9" s="29">
        <v>0</v>
      </c>
    </row>
    <row r="10" spans="1:6" ht="18" customHeight="1" x14ac:dyDescent="0.25">
      <c r="D10" s="37" t="s">
        <v>10</v>
      </c>
      <c r="E10" s="31">
        <f>IF(SUM(E6:E9)&gt;(0.15*SUM(E65:E68)),"více než maximum",SUM(E6:E9))</f>
        <v>0</v>
      </c>
      <c r="F10" s="34"/>
    </row>
    <row r="11" spans="1:6" ht="10.5" customHeight="1" x14ac:dyDescent="0.25">
      <c r="A11" s="6"/>
      <c r="B11" s="2"/>
      <c r="C11" s="2"/>
      <c r="D11" s="2"/>
      <c r="E11" s="32"/>
    </row>
    <row r="12" spans="1:6" ht="10.5" customHeight="1" thickBot="1" x14ac:dyDescent="0.3">
      <c r="A12" s="6"/>
      <c r="B12" s="2"/>
      <c r="C12" s="2"/>
      <c r="D12" s="2"/>
      <c r="E12" s="32"/>
    </row>
    <row r="13" spans="1:6" ht="21.95" customHeight="1" thickBot="1" x14ac:dyDescent="0.3">
      <c r="A13" s="4" t="s">
        <v>25</v>
      </c>
      <c r="B13" s="5"/>
      <c r="C13" s="5"/>
      <c r="D13" s="5"/>
      <c r="E13" s="36"/>
    </row>
    <row r="14" spans="1:6" ht="10.5" customHeight="1" x14ac:dyDescent="0.25">
      <c r="A14" s="6"/>
      <c r="B14" s="2"/>
      <c r="C14" s="2"/>
      <c r="D14" s="2"/>
      <c r="E14" s="32"/>
    </row>
    <row r="15" spans="1:6" ht="17.25" customHeight="1" x14ac:dyDescent="0.25">
      <c r="A15" s="39" t="s">
        <v>41</v>
      </c>
      <c r="B15" s="40"/>
      <c r="C15" s="40"/>
      <c r="D15" s="2"/>
      <c r="E15" s="32"/>
    </row>
    <row r="16" spans="1:6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7" t="s">
        <v>34</v>
      </c>
      <c r="B17" s="8"/>
      <c r="C17" s="8"/>
      <c r="D17" s="8"/>
      <c r="E17" s="29">
        <v>0</v>
      </c>
    </row>
    <row r="18" spans="1:5" ht="18" customHeight="1" x14ac:dyDescent="0.25">
      <c r="A18" s="7" t="s">
        <v>18</v>
      </c>
      <c r="B18" s="8"/>
      <c r="C18" s="8"/>
      <c r="D18" s="8"/>
      <c r="E18" s="29">
        <v>0</v>
      </c>
    </row>
    <row r="19" spans="1:5" ht="18" customHeight="1" x14ac:dyDescent="0.25">
      <c r="A19" s="7" t="s">
        <v>5</v>
      </c>
      <c r="B19" s="8"/>
      <c r="C19" s="8"/>
      <c r="D19" s="8"/>
      <c r="E19" s="29">
        <v>0</v>
      </c>
    </row>
    <row r="20" spans="1:5" ht="18" customHeight="1" x14ac:dyDescent="0.25">
      <c r="A20" s="11" t="s">
        <v>15</v>
      </c>
      <c r="B20" s="12"/>
      <c r="C20" s="12"/>
      <c r="D20" s="12"/>
      <c r="E20" s="30">
        <v>0</v>
      </c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D22" s="37" t="s">
        <v>10</v>
      </c>
      <c r="E22" s="31">
        <f>IF(SUM(E17:E20)&gt;(0.35*SUM($E$65:$E$68)),"více než maximum",SUM(E17:E20))</f>
        <v>0</v>
      </c>
    </row>
    <row r="23" spans="1:5" ht="10.5" customHeight="1" thickBot="1" x14ac:dyDescent="0.3">
      <c r="A23" s="6"/>
      <c r="B23" s="2"/>
      <c r="C23" s="2"/>
      <c r="D23" s="2"/>
      <c r="E23" s="32"/>
    </row>
    <row r="24" spans="1:5" ht="21.95" customHeight="1" thickBot="1" x14ac:dyDescent="0.3">
      <c r="A24" s="4" t="s">
        <v>26</v>
      </c>
      <c r="B24" s="5"/>
      <c r="C24" s="5"/>
      <c r="D24" s="5"/>
      <c r="E24" s="36"/>
    </row>
    <row r="25" spans="1:5" ht="10.5" customHeight="1" x14ac:dyDescent="0.25">
      <c r="A25" s="6"/>
      <c r="B25" s="2"/>
      <c r="C25" s="2"/>
      <c r="D25" s="2"/>
      <c r="E25" s="32"/>
    </row>
    <row r="26" spans="1:5" ht="17.25" customHeight="1" x14ac:dyDescent="0.25">
      <c r="A26" s="39" t="s">
        <v>40</v>
      </c>
      <c r="B26" s="40"/>
      <c r="C26" s="40"/>
      <c r="D26" s="2"/>
      <c r="E26" s="32"/>
    </row>
    <row r="27" spans="1:5" ht="10.5" customHeight="1" x14ac:dyDescent="0.25">
      <c r="A27" s="6"/>
      <c r="B27" s="2"/>
      <c r="C27" s="2"/>
      <c r="D27" s="2"/>
      <c r="E27" s="32"/>
    </row>
    <row r="28" spans="1:5" ht="18" customHeight="1" x14ac:dyDescent="0.25">
      <c r="A28" s="7" t="s">
        <v>6</v>
      </c>
      <c r="B28" s="8"/>
      <c r="C28" s="8"/>
      <c r="D28" s="8"/>
      <c r="E28" s="29">
        <v>0</v>
      </c>
    </row>
    <row r="29" spans="1:5" ht="18" customHeight="1" x14ac:dyDescent="0.25">
      <c r="A29" s="7" t="s">
        <v>0</v>
      </c>
      <c r="B29" s="8"/>
      <c r="C29" s="8"/>
      <c r="D29" s="8"/>
      <c r="E29" s="29">
        <v>0</v>
      </c>
    </row>
    <row r="30" spans="1:5" ht="18" customHeight="1" x14ac:dyDescent="0.25">
      <c r="A30" s="7" t="s">
        <v>4</v>
      </c>
      <c r="B30" s="8"/>
      <c r="C30" s="8"/>
      <c r="D30" s="8"/>
      <c r="E30" s="29">
        <v>0</v>
      </c>
    </row>
    <row r="31" spans="1:5" ht="18" customHeight="1" x14ac:dyDescent="0.25">
      <c r="A31" s="7" t="s">
        <v>1</v>
      </c>
      <c r="B31" s="8"/>
      <c r="C31" s="8"/>
      <c r="D31" s="8"/>
      <c r="E31" s="29">
        <v>0</v>
      </c>
    </row>
    <row r="32" spans="1:5" ht="18" customHeight="1" x14ac:dyDescent="0.25">
      <c r="A32" s="7" t="s">
        <v>2</v>
      </c>
      <c r="B32" s="8"/>
      <c r="C32" s="8"/>
      <c r="D32" s="8"/>
      <c r="E32" s="38"/>
    </row>
    <row r="33" spans="1:5" ht="18" customHeight="1" x14ac:dyDescent="0.25">
      <c r="A33" s="7"/>
      <c r="B33" s="8" t="s">
        <v>22</v>
      </c>
      <c r="C33" s="8"/>
      <c r="D33" s="8"/>
      <c r="E33" s="29">
        <v>0</v>
      </c>
    </row>
    <row r="34" spans="1:5" ht="18" customHeight="1" x14ac:dyDescent="0.25">
      <c r="A34" s="7"/>
      <c r="B34" s="8" t="s">
        <v>35</v>
      </c>
      <c r="C34" s="8"/>
      <c r="D34" s="8"/>
      <c r="E34" s="29">
        <v>0</v>
      </c>
    </row>
    <row r="35" spans="1:5" ht="18" customHeight="1" x14ac:dyDescent="0.25">
      <c r="A35" s="7"/>
      <c r="B35" s="8" t="s">
        <v>23</v>
      </c>
      <c r="C35" s="8"/>
      <c r="D35" s="8"/>
      <c r="E35" s="29">
        <v>0</v>
      </c>
    </row>
    <row r="36" spans="1:5" ht="18" customHeight="1" x14ac:dyDescent="0.25">
      <c r="A36" s="7"/>
      <c r="B36" s="8" t="s">
        <v>3</v>
      </c>
      <c r="C36" s="8"/>
      <c r="D36" s="8"/>
      <c r="E36" s="29">
        <v>0</v>
      </c>
    </row>
    <row r="37" spans="1:5" ht="18" customHeight="1" x14ac:dyDescent="0.25">
      <c r="A37" s="7"/>
      <c r="B37" s="8" t="s">
        <v>24</v>
      </c>
      <c r="C37" s="8"/>
      <c r="D37" s="8"/>
      <c r="E37" s="29">
        <v>0</v>
      </c>
    </row>
    <row r="38" spans="1:5" ht="18" customHeight="1" x14ac:dyDescent="0.25">
      <c r="A38" s="7"/>
      <c r="B38" s="8" t="s">
        <v>36</v>
      </c>
      <c r="C38" s="8"/>
      <c r="D38" s="8"/>
      <c r="E38" s="29">
        <v>0</v>
      </c>
    </row>
    <row r="39" spans="1:5" ht="18" customHeight="1" x14ac:dyDescent="0.25">
      <c r="A39" s="7" t="s">
        <v>37</v>
      </c>
      <c r="B39" s="8"/>
      <c r="C39" s="8"/>
      <c r="D39" s="8"/>
      <c r="E39" s="29">
        <v>0</v>
      </c>
    </row>
    <row r="40" spans="1:5" ht="18" customHeight="1" x14ac:dyDescent="0.25">
      <c r="A40" s="7" t="s">
        <v>27</v>
      </c>
      <c r="B40" s="8"/>
      <c r="C40" s="8"/>
      <c r="D40" s="8"/>
      <c r="E40" s="29">
        <v>0</v>
      </c>
    </row>
    <row r="41" spans="1:5" ht="18" customHeight="1" x14ac:dyDescent="0.25">
      <c r="A41" s="7" t="s">
        <v>20</v>
      </c>
      <c r="B41" s="8"/>
      <c r="C41" s="8"/>
      <c r="D41" s="8"/>
      <c r="E41" s="29">
        <v>0</v>
      </c>
    </row>
    <row r="42" spans="1:5" ht="18" customHeight="1" x14ac:dyDescent="0.25">
      <c r="A42" s="7" t="s">
        <v>9</v>
      </c>
      <c r="B42" s="8"/>
      <c r="C42" s="8"/>
      <c r="D42" s="8"/>
      <c r="E42" s="29">
        <v>0</v>
      </c>
    </row>
    <row r="43" spans="1:5" ht="18" customHeight="1" x14ac:dyDescent="0.25">
      <c r="A43" s="7" t="s">
        <v>17</v>
      </c>
      <c r="B43" s="8"/>
      <c r="C43" s="8"/>
      <c r="D43" s="8"/>
      <c r="E43" s="29">
        <v>0</v>
      </c>
    </row>
    <row r="44" spans="1:5" ht="18" customHeight="1" x14ac:dyDescent="0.25">
      <c r="A44" s="11" t="s">
        <v>15</v>
      </c>
      <c r="B44" s="12"/>
      <c r="C44" s="12"/>
      <c r="D44" s="12"/>
      <c r="E44" s="30">
        <v>0</v>
      </c>
    </row>
    <row r="45" spans="1:5" ht="10.5" customHeight="1" x14ac:dyDescent="0.25">
      <c r="A45" s="6"/>
      <c r="B45" s="2"/>
      <c r="C45" s="2"/>
      <c r="D45" s="2"/>
      <c r="E45" s="32"/>
    </row>
    <row r="46" spans="1:5" ht="18" customHeight="1" x14ac:dyDescent="0.25">
      <c r="D46" s="37" t="s">
        <v>10</v>
      </c>
      <c r="E46" s="31">
        <f>IF(SUM(E28:E44)&gt;(0.55*SUM($E$65:$E$68)),"více než maximum",SUM(E28:E44))</f>
        <v>0</v>
      </c>
    </row>
    <row r="47" spans="1:5" ht="10.5" customHeight="1" thickBot="1" x14ac:dyDescent="0.3">
      <c r="A47" s="6"/>
      <c r="B47" s="2"/>
      <c r="C47" s="2"/>
      <c r="D47" s="2"/>
      <c r="E47" s="32"/>
    </row>
    <row r="48" spans="1:5" ht="21.95" customHeight="1" thickBot="1" x14ac:dyDescent="0.3">
      <c r="A48" s="4" t="s">
        <v>38</v>
      </c>
      <c r="B48" s="5"/>
      <c r="C48" s="5"/>
      <c r="D48" s="5"/>
      <c r="E48" s="36"/>
    </row>
    <row r="49" spans="1:5" ht="10.5" customHeight="1" x14ac:dyDescent="0.25">
      <c r="A49" s="6"/>
      <c r="B49" s="2"/>
      <c r="C49" s="2"/>
      <c r="D49" s="2"/>
      <c r="E49" s="32"/>
    </row>
    <row r="50" spans="1:5" ht="18" customHeight="1" x14ac:dyDescent="0.25">
      <c r="A50" s="39" t="s">
        <v>33</v>
      </c>
      <c r="B50" s="40"/>
      <c r="C50" s="40"/>
      <c r="D50" s="2"/>
      <c r="E50" s="32"/>
    </row>
    <row r="51" spans="1:5" ht="10.5" customHeight="1" x14ac:dyDescent="0.25">
      <c r="A51" s="6"/>
      <c r="B51" s="2"/>
      <c r="C51" s="2"/>
      <c r="D51" s="2"/>
      <c r="E51" s="32"/>
    </row>
    <row r="52" spans="1:5" ht="18" customHeight="1" x14ac:dyDescent="0.25">
      <c r="A52" s="7" t="s">
        <v>16</v>
      </c>
      <c r="B52" s="8"/>
      <c r="C52" s="8"/>
      <c r="D52" s="8"/>
      <c r="E52" s="29">
        <v>0</v>
      </c>
    </row>
    <row r="53" spans="1:5" ht="18" customHeight="1" x14ac:dyDescent="0.25">
      <c r="A53" s="11" t="s">
        <v>39</v>
      </c>
      <c r="B53" s="12"/>
      <c r="C53" s="12"/>
      <c r="D53" s="12"/>
      <c r="E53" s="30">
        <v>0</v>
      </c>
    </row>
    <row r="54" spans="1:5" ht="10.5" customHeight="1" x14ac:dyDescent="0.25">
      <c r="A54" s="6"/>
      <c r="B54" s="2"/>
      <c r="C54" s="2"/>
      <c r="D54" s="2"/>
      <c r="E54" s="32"/>
    </row>
    <row r="55" spans="1:5" ht="18" customHeight="1" x14ac:dyDescent="0.25">
      <c r="D55" s="37" t="s">
        <v>10</v>
      </c>
      <c r="E55" s="31">
        <f>IF(SUM(E52:E53)&gt;(0.15*SUM($E$65:$E$68)),"více než maximum",SUM(E52:E53))</f>
        <v>0</v>
      </c>
    </row>
    <row r="56" spans="1:5" ht="10.5" customHeight="1" x14ac:dyDescent="0.25">
      <c r="A56" s="6"/>
      <c r="B56" s="2"/>
      <c r="C56" s="2"/>
      <c r="D56" s="2"/>
      <c r="E56" s="32"/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21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9" t="s">
        <v>42</v>
      </c>
      <c r="B60" s="10"/>
      <c r="C60" s="10"/>
      <c r="D60" s="10"/>
      <c r="E60" s="22">
        <v>0</v>
      </c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D62" s="37" t="s">
        <v>10</v>
      </c>
      <c r="E62" s="23">
        <f>SUM(E60)</f>
        <v>0</v>
      </c>
    </row>
    <row r="63" spans="1:5" ht="10.5" customHeight="1" thickBot="1" x14ac:dyDescent="0.3">
      <c r="A63" s="6"/>
      <c r="B63" s="2"/>
      <c r="C63" s="2"/>
      <c r="D63" s="2"/>
      <c r="E63" s="32"/>
    </row>
    <row r="64" spans="1:5" ht="27.75" customHeight="1" thickBot="1" x14ac:dyDescent="0.3">
      <c r="A64" s="13" t="s">
        <v>11</v>
      </c>
      <c r="B64" s="5"/>
      <c r="C64" s="5"/>
      <c r="D64" s="5"/>
      <c r="E64" s="36"/>
    </row>
    <row r="65" spans="1:7" ht="21.75" customHeight="1" x14ac:dyDescent="0.25">
      <c r="A65" s="14" t="s">
        <v>19</v>
      </c>
      <c r="B65" s="15"/>
      <c r="C65" s="15"/>
      <c r="D65" s="15"/>
      <c r="E65" s="26">
        <f>SUM(E6:E6)</f>
        <v>0</v>
      </c>
      <c r="G65" s="33"/>
    </row>
    <row r="66" spans="1:7" ht="21.75" customHeight="1" x14ac:dyDescent="0.25">
      <c r="A66" s="16" t="s">
        <v>25</v>
      </c>
      <c r="B66" s="8"/>
      <c r="C66" s="8"/>
      <c r="D66" s="8"/>
      <c r="E66" s="27">
        <f>SUM(E17:E20)</f>
        <v>0</v>
      </c>
    </row>
    <row r="67" spans="1:7" ht="21.75" customHeight="1" x14ac:dyDescent="0.25">
      <c r="A67" s="16" t="s">
        <v>28</v>
      </c>
      <c r="B67" s="8"/>
      <c r="C67" s="8"/>
      <c r="D67" s="8"/>
      <c r="E67" s="27">
        <f>SUM(E28:E44)</f>
        <v>0</v>
      </c>
    </row>
    <row r="68" spans="1:7" ht="21.75" customHeight="1" x14ac:dyDescent="0.25">
      <c r="A68" s="16" t="s">
        <v>38</v>
      </c>
      <c r="B68" s="8"/>
      <c r="C68" s="8"/>
      <c r="D68" s="8"/>
      <c r="E68" s="27">
        <f>SUM(E52:E53)</f>
        <v>0</v>
      </c>
    </row>
    <row r="69" spans="1:7" ht="21.75" customHeight="1" thickBot="1" x14ac:dyDescent="0.3">
      <c r="A69" s="16" t="s">
        <v>21</v>
      </c>
      <c r="B69" s="8"/>
      <c r="C69" s="8"/>
      <c r="D69" s="8"/>
      <c r="E69" s="27">
        <f>SUM(E60)</f>
        <v>0</v>
      </c>
    </row>
    <row r="70" spans="1:7" ht="22.5" customHeight="1" x14ac:dyDescent="0.25">
      <c r="A70" s="17" t="s">
        <v>12</v>
      </c>
      <c r="B70" s="18"/>
      <c r="C70" s="18"/>
      <c r="D70" s="18"/>
      <c r="E70" s="28">
        <f>SUM(E65:E69)</f>
        <v>0</v>
      </c>
    </row>
    <row r="71" spans="1:7" ht="22.5" customHeight="1" x14ac:dyDescent="0.25">
      <c r="A71" s="19" t="s">
        <v>13</v>
      </c>
      <c r="B71" s="2"/>
      <c r="C71" s="2"/>
      <c r="D71" s="2"/>
      <c r="E71" s="24">
        <f>E70*0.21</f>
        <v>0</v>
      </c>
    </row>
    <row r="72" spans="1:7" ht="22.5" customHeight="1" thickBot="1" x14ac:dyDescent="0.3">
      <c r="A72" s="20" t="s">
        <v>14</v>
      </c>
      <c r="B72" s="21"/>
      <c r="C72" s="21"/>
      <c r="D72" s="21"/>
      <c r="E72" s="25">
        <f>E70+E71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1" manualBreakCount="1">
    <brk id="4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E0CE-ABF1-492E-8A95-B8CAC33C9B4B}">
  <sheetPr>
    <tabColor theme="4" tint="0.79998168889431442"/>
  </sheetPr>
  <dimension ref="A1:G119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41" t="s">
        <v>43</v>
      </c>
      <c r="B4" s="2"/>
      <c r="C4" s="2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44</v>
      </c>
      <c r="B6" s="8"/>
      <c r="C6" s="8"/>
      <c r="D6" s="8"/>
      <c r="E6" s="29">
        <v>0</v>
      </c>
    </row>
    <row r="7" spans="1:6" ht="18" customHeight="1" x14ac:dyDescent="0.25">
      <c r="A7" s="7" t="s">
        <v>45</v>
      </c>
      <c r="B7" s="8"/>
      <c r="C7" s="8"/>
      <c r="D7" s="8"/>
      <c r="E7" s="29">
        <v>0</v>
      </c>
    </row>
    <row r="8" spans="1:6" ht="18" customHeight="1" x14ac:dyDescent="0.25">
      <c r="A8" s="7" t="s">
        <v>46</v>
      </c>
      <c r="B8" s="8"/>
      <c r="C8" s="8"/>
      <c r="D8" s="8"/>
      <c r="E8" s="29">
        <v>0</v>
      </c>
    </row>
    <row r="9" spans="1:6" ht="18" customHeight="1" x14ac:dyDescent="0.25">
      <c r="A9" s="7" t="s">
        <v>47</v>
      </c>
      <c r="B9" s="8"/>
      <c r="C9" s="8"/>
      <c r="D9" s="8"/>
      <c r="E9" s="29">
        <v>0</v>
      </c>
    </row>
    <row r="10" spans="1:6" ht="18" customHeight="1" x14ac:dyDescent="0.25">
      <c r="A10" s="9" t="s">
        <v>48</v>
      </c>
      <c r="B10" s="10"/>
      <c r="C10" s="10"/>
      <c r="D10" s="10"/>
      <c r="E10" s="22">
        <v>0</v>
      </c>
      <c r="F10" s="33"/>
    </row>
    <row r="11" spans="1:6" ht="10.5" customHeight="1" x14ac:dyDescent="0.25">
      <c r="A11" s="6"/>
      <c r="B11" s="2"/>
      <c r="C11" s="2"/>
      <c r="D11" s="2"/>
      <c r="E11" s="32"/>
    </row>
    <row r="12" spans="1:6" ht="18" customHeight="1" x14ac:dyDescent="0.25">
      <c r="D12" s="37" t="s">
        <v>10</v>
      </c>
      <c r="E12" s="31">
        <f>IF(SUM(E6:E10)&gt;(0.1*SUM(E111:E115)),"více než maximum",SUM(E6:E10))</f>
        <v>0</v>
      </c>
      <c r="F12" s="34"/>
    </row>
    <row r="13" spans="1:6" ht="10.5" customHeight="1" thickBot="1" x14ac:dyDescent="0.3">
      <c r="A13" s="6"/>
      <c r="B13" s="2"/>
      <c r="C13" s="2"/>
      <c r="D13" s="2"/>
      <c r="E13" s="32"/>
    </row>
    <row r="14" spans="1:6" ht="21.95" customHeight="1" thickBot="1" x14ac:dyDescent="0.3">
      <c r="A14" s="4" t="s">
        <v>49</v>
      </c>
      <c r="B14" s="5"/>
      <c r="C14" s="5"/>
      <c r="D14" s="5"/>
      <c r="E14" s="36"/>
    </row>
    <row r="15" spans="1:6" ht="10.5" customHeight="1" x14ac:dyDescent="0.25">
      <c r="A15" s="6"/>
      <c r="B15" s="2"/>
      <c r="C15" s="2"/>
      <c r="D15" s="2"/>
      <c r="E15" s="32"/>
    </row>
    <row r="16" spans="1:6" ht="17.25" customHeight="1" x14ac:dyDescent="0.25">
      <c r="A16" s="41" t="s">
        <v>50</v>
      </c>
      <c r="B16" s="2"/>
      <c r="C16" s="2"/>
      <c r="D16" s="2"/>
      <c r="E16" s="32"/>
    </row>
    <row r="17" spans="1:5" ht="10.5" customHeight="1" x14ac:dyDescent="0.25">
      <c r="A17" s="6"/>
      <c r="B17" s="2"/>
      <c r="C17" s="2"/>
      <c r="D17" s="2"/>
      <c r="E17" s="32"/>
    </row>
    <row r="18" spans="1:5" ht="18" customHeight="1" x14ac:dyDescent="0.25">
      <c r="A18" s="7" t="s">
        <v>51</v>
      </c>
      <c r="B18" s="8"/>
      <c r="C18" s="8"/>
      <c r="D18" s="8"/>
      <c r="E18" s="29">
        <v>0</v>
      </c>
    </row>
    <row r="19" spans="1:5" ht="18" customHeight="1" x14ac:dyDescent="0.25">
      <c r="A19" s="7" t="s">
        <v>52</v>
      </c>
      <c r="B19" s="8"/>
      <c r="C19" s="8"/>
      <c r="D19" s="8"/>
      <c r="E19" s="29">
        <v>0</v>
      </c>
    </row>
    <row r="20" spans="1:5" ht="18" customHeight="1" x14ac:dyDescent="0.25">
      <c r="A20" s="7" t="s">
        <v>20</v>
      </c>
      <c r="B20" s="8"/>
      <c r="C20" s="8"/>
      <c r="D20" s="8"/>
      <c r="E20" s="29">
        <v>0</v>
      </c>
    </row>
    <row r="21" spans="1:5" ht="18" customHeight="1" x14ac:dyDescent="0.25">
      <c r="A21" s="7" t="s">
        <v>53</v>
      </c>
      <c r="B21" s="8"/>
      <c r="C21" s="8"/>
      <c r="D21" s="8"/>
      <c r="E21" s="29">
        <v>0</v>
      </c>
    </row>
    <row r="22" spans="1:5" ht="18" customHeight="1" x14ac:dyDescent="0.25">
      <c r="A22" s="9" t="s">
        <v>15</v>
      </c>
      <c r="B22" s="10"/>
      <c r="C22" s="10"/>
      <c r="D22" s="10"/>
      <c r="E22" s="22">
        <v>0</v>
      </c>
    </row>
    <row r="23" spans="1:5" ht="10.5" customHeight="1" x14ac:dyDescent="0.25">
      <c r="A23" s="6"/>
      <c r="B23" s="2"/>
      <c r="C23" s="2"/>
      <c r="D23" s="2"/>
      <c r="E23" s="32"/>
    </row>
    <row r="24" spans="1:5" ht="18" customHeight="1" x14ac:dyDescent="0.25">
      <c r="A24" s="6"/>
      <c r="B24" s="2"/>
      <c r="C24" s="2"/>
      <c r="D24" s="37" t="s">
        <v>10</v>
      </c>
      <c r="E24" s="31">
        <f>IF(SUM(E18:E22)&gt;(0.12*SUM(E111:E115)),"více než maximum",SUM(E18:E22))</f>
        <v>0</v>
      </c>
    </row>
    <row r="25" spans="1:5" ht="10.5" customHeight="1" thickBot="1" x14ac:dyDescent="0.3">
      <c r="A25" s="6"/>
      <c r="B25" s="2"/>
      <c r="C25" s="2"/>
      <c r="D25" s="2"/>
      <c r="E25" s="32"/>
    </row>
    <row r="26" spans="1:5" ht="21.95" customHeight="1" thickBot="1" x14ac:dyDescent="0.3">
      <c r="A26" s="4" t="s">
        <v>54</v>
      </c>
      <c r="B26" s="5"/>
      <c r="C26" s="5"/>
      <c r="D26" s="5"/>
      <c r="E26" s="36"/>
    </row>
    <row r="27" spans="1:5" ht="10.5" customHeight="1" x14ac:dyDescent="0.25">
      <c r="A27" s="6"/>
      <c r="B27" s="2"/>
      <c r="C27" s="2"/>
      <c r="D27" s="2"/>
      <c r="E27" s="32"/>
    </row>
    <row r="28" spans="1:5" ht="17.25" customHeight="1" x14ac:dyDescent="0.25">
      <c r="A28" s="41" t="s">
        <v>55</v>
      </c>
      <c r="B28" s="2"/>
      <c r="C28" s="2"/>
      <c r="D28" s="2"/>
      <c r="E28" s="32"/>
    </row>
    <row r="29" spans="1:5" ht="10.5" customHeight="1" x14ac:dyDescent="0.25">
      <c r="A29" s="6"/>
      <c r="B29" s="2"/>
      <c r="C29" s="2"/>
      <c r="D29" s="2"/>
      <c r="E29" s="32"/>
    </row>
    <row r="30" spans="1:5" ht="18" customHeight="1" x14ac:dyDescent="0.25">
      <c r="A30" s="7" t="s">
        <v>6</v>
      </c>
      <c r="B30" s="8"/>
      <c r="C30" s="8"/>
      <c r="D30" s="8"/>
      <c r="E30" s="29">
        <v>0</v>
      </c>
    </row>
    <row r="31" spans="1:5" ht="18" customHeight="1" x14ac:dyDescent="0.25">
      <c r="A31" s="7" t="s">
        <v>0</v>
      </c>
      <c r="B31" s="8"/>
      <c r="C31" s="8"/>
      <c r="D31" s="8"/>
      <c r="E31" s="29">
        <v>0</v>
      </c>
    </row>
    <row r="32" spans="1:5" ht="18" customHeight="1" x14ac:dyDescent="0.25">
      <c r="A32" s="7" t="s">
        <v>4</v>
      </c>
      <c r="B32" s="8"/>
      <c r="C32" s="8"/>
      <c r="D32" s="8"/>
      <c r="E32" s="29">
        <v>0</v>
      </c>
    </row>
    <row r="33" spans="1:5" ht="18" customHeight="1" x14ac:dyDescent="0.25">
      <c r="A33" s="7" t="s">
        <v>1</v>
      </c>
      <c r="B33" s="8"/>
      <c r="C33" s="8"/>
      <c r="D33" s="8"/>
      <c r="E33" s="29">
        <v>0</v>
      </c>
    </row>
    <row r="34" spans="1:5" ht="18" customHeight="1" x14ac:dyDescent="0.25">
      <c r="A34" s="7" t="s">
        <v>2</v>
      </c>
      <c r="B34" s="8"/>
      <c r="C34" s="8"/>
      <c r="D34" s="8"/>
      <c r="E34" s="38"/>
    </row>
    <row r="35" spans="1:5" ht="18" customHeight="1" x14ac:dyDescent="0.25">
      <c r="A35" s="7"/>
      <c r="B35" s="8" t="s">
        <v>56</v>
      </c>
      <c r="C35" s="8"/>
      <c r="D35" s="8"/>
      <c r="E35" s="29">
        <v>0</v>
      </c>
    </row>
    <row r="36" spans="1:5" ht="18" customHeight="1" x14ac:dyDescent="0.25">
      <c r="A36" s="7"/>
      <c r="B36" s="8" t="s">
        <v>57</v>
      </c>
      <c r="C36" s="8"/>
      <c r="D36" s="8"/>
      <c r="E36" s="29">
        <v>0</v>
      </c>
    </row>
    <row r="37" spans="1:5" ht="18" customHeight="1" x14ac:dyDescent="0.25">
      <c r="A37" s="7"/>
      <c r="B37" s="8" t="s">
        <v>58</v>
      </c>
      <c r="C37" s="8"/>
      <c r="D37" s="8"/>
      <c r="E37" s="29">
        <v>0</v>
      </c>
    </row>
    <row r="38" spans="1:5" ht="18" customHeight="1" x14ac:dyDescent="0.25">
      <c r="A38" s="7"/>
      <c r="B38" s="8" t="s">
        <v>3</v>
      </c>
      <c r="C38" s="8"/>
      <c r="D38" s="8"/>
      <c r="E38" s="29">
        <v>0</v>
      </c>
    </row>
    <row r="39" spans="1:5" ht="18" customHeight="1" x14ac:dyDescent="0.25">
      <c r="A39" s="7"/>
      <c r="B39" s="8" t="s">
        <v>59</v>
      </c>
      <c r="C39" s="8"/>
      <c r="D39" s="8"/>
      <c r="E39" s="29">
        <v>0</v>
      </c>
    </row>
    <row r="40" spans="1:5" ht="18" customHeight="1" x14ac:dyDescent="0.25">
      <c r="A40" s="7"/>
      <c r="B40" s="8" t="s">
        <v>60</v>
      </c>
      <c r="C40" s="8"/>
      <c r="D40" s="8"/>
      <c r="E40" s="29">
        <v>0</v>
      </c>
    </row>
    <row r="41" spans="1:5" ht="18" customHeight="1" x14ac:dyDescent="0.25">
      <c r="A41" s="7"/>
      <c r="B41" s="8" t="s">
        <v>61</v>
      </c>
      <c r="C41" s="8"/>
      <c r="D41" s="8"/>
      <c r="E41" s="29">
        <v>0</v>
      </c>
    </row>
    <row r="42" spans="1:5" ht="18" customHeight="1" x14ac:dyDescent="0.25">
      <c r="A42" s="7"/>
      <c r="B42" s="8" t="s">
        <v>62</v>
      </c>
      <c r="C42" s="8"/>
      <c r="D42" s="8"/>
      <c r="E42" s="29">
        <v>0</v>
      </c>
    </row>
    <row r="43" spans="1:5" ht="18" customHeight="1" x14ac:dyDescent="0.25">
      <c r="A43" s="7"/>
      <c r="B43" s="8" t="s">
        <v>63</v>
      </c>
      <c r="C43" s="8"/>
      <c r="D43" s="8"/>
      <c r="E43" s="29">
        <v>0</v>
      </c>
    </row>
    <row r="44" spans="1:5" ht="18" customHeight="1" x14ac:dyDescent="0.25">
      <c r="A44" s="7" t="s">
        <v>64</v>
      </c>
      <c r="B44" s="8"/>
      <c r="C44" s="8"/>
      <c r="D44" s="8"/>
      <c r="E44" s="29">
        <v>0</v>
      </c>
    </row>
    <row r="45" spans="1:5" ht="18" customHeight="1" x14ac:dyDescent="0.25">
      <c r="A45" s="7" t="s">
        <v>65</v>
      </c>
      <c r="B45" s="8"/>
      <c r="C45" s="8"/>
      <c r="D45" s="8"/>
      <c r="E45" s="29">
        <v>0</v>
      </c>
    </row>
    <row r="46" spans="1:5" ht="18" customHeight="1" x14ac:dyDescent="0.25">
      <c r="A46" s="7" t="s">
        <v>66</v>
      </c>
      <c r="B46" s="8"/>
      <c r="C46" s="8"/>
      <c r="D46" s="8"/>
      <c r="E46" s="29">
        <v>0</v>
      </c>
    </row>
    <row r="47" spans="1:5" ht="18" customHeight="1" x14ac:dyDescent="0.25">
      <c r="A47" s="7" t="s">
        <v>67</v>
      </c>
      <c r="B47" s="8"/>
      <c r="C47" s="8"/>
      <c r="D47" s="8"/>
      <c r="E47" s="29">
        <v>0</v>
      </c>
    </row>
    <row r="48" spans="1:5" ht="18" customHeight="1" x14ac:dyDescent="0.25">
      <c r="A48" s="7" t="s">
        <v>68</v>
      </c>
      <c r="B48" s="8"/>
      <c r="C48" s="8"/>
      <c r="D48" s="8"/>
      <c r="E48" s="42"/>
    </row>
    <row r="49" spans="1:5" ht="18" customHeight="1" x14ac:dyDescent="0.25">
      <c r="A49" s="7"/>
      <c r="B49" s="8" t="s">
        <v>69</v>
      </c>
      <c r="C49" s="8"/>
      <c r="D49" s="8"/>
      <c r="E49" s="29">
        <v>0</v>
      </c>
    </row>
    <row r="50" spans="1:5" ht="18" customHeight="1" x14ac:dyDescent="0.25">
      <c r="A50" s="7"/>
      <c r="B50" s="8" t="s">
        <v>70</v>
      </c>
      <c r="C50" s="8"/>
      <c r="D50" s="8"/>
      <c r="E50" s="29">
        <v>0</v>
      </c>
    </row>
    <row r="51" spans="1:5" ht="18" customHeight="1" x14ac:dyDescent="0.25">
      <c r="A51" s="7" t="s">
        <v>71</v>
      </c>
      <c r="B51" s="8"/>
      <c r="C51" s="8"/>
      <c r="D51" s="8"/>
      <c r="E51" s="29">
        <v>0</v>
      </c>
    </row>
    <row r="52" spans="1:5" ht="18" customHeight="1" x14ac:dyDescent="0.25">
      <c r="A52" s="7" t="s">
        <v>18</v>
      </c>
      <c r="B52" s="8"/>
      <c r="C52" s="8"/>
      <c r="D52" s="8"/>
      <c r="E52" s="29">
        <v>0</v>
      </c>
    </row>
    <row r="53" spans="1:5" ht="18" customHeight="1" x14ac:dyDescent="0.25">
      <c r="A53" s="7" t="s">
        <v>5</v>
      </c>
      <c r="B53" s="8"/>
      <c r="C53" s="8"/>
      <c r="D53" s="8"/>
      <c r="E53" s="29">
        <v>0</v>
      </c>
    </row>
    <row r="54" spans="1:5" ht="18" customHeight="1" x14ac:dyDescent="0.25">
      <c r="A54" s="11" t="s">
        <v>15</v>
      </c>
      <c r="B54" s="12"/>
      <c r="C54" s="12"/>
      <c r="D54" s="12"/>
      <c r="E54" s="30">
        <v>0</v>
      </c>
    </row>
    <row r="55" spans="1:5" ht="10.5" customHeight="1" x14ac:dyDescent="0.25">
      <c r="A55" s="6"/>
      <c r="B55" s="2"/>
      <c r="C55" s="2"/>
      <c r="D55" s="2"/>
      <c r="E55" s="32"/>
    </row>
    <row r="56" spans="1:5" ht="18" customHeight="1" x14ac:dyDescent="0.25">
      <c r="D56" s="37" t="s">
        <v>10</v>
      </c>
      <c r="E56" s="31">
        <f>IF(SUM(E30:E54)&gt;(0.44*SUM($E$111:$E$115)),"více než maximum",SUM(E30:E54))</f>
        <v>0</v>
      </c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72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41" t="s">
        <v>73</v>
      </c>
      <c r="B60" s="2"/>
      <c r="C60" s="2"/>
      <c r="D60" s="2"/>
      <c r="E60" s="32"/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A62" s="7" t="s">
        <v>16</v>
      </c>
      <c r="B62" s="8"/>
      <c r="C62" s="8"/>
      <c r="D62" s="8"/>
      <c r="E62" s="29">
        <v>0</v>
      </c>
    </row>
    <row r="63" spans="1:5" ht="18" customHeight="1" x14ac:dyDescent="0.25">
      <c r="A63" s="11" t="s">
        <v>74</v>
      </c>
      <c r="B63" s="12"/>
      <c r="C63" s="12"/>
      <c r="D63" s="12"/>
      <c r="E63" s="30">
        <v>0</v>
      </c>
    </row>
    <row r="64" spans="1:5" ht="10.5" customHeight="1" x14ac:dyDescent="0.25">
      <c r="A64" s="6"/>
      <c r="B64" s="2"/>
      <c r="C64" s="2"/>
      <c r="D64" s="2"/>
      <c r="E64" s="32"/>
    </row>
    <row r="65" spans="1:5" ht="18" customHeight="1" x14ac:dyDescent="0.25">
      <c r="D65" s="37" t="s">
        <v>10</v>
      </c>
      <c r="E65" s="31">
        <f>IF(SUM(E62:E63)&gt;(0.07*SUM($E$111:$E$115)),"více než maximum",SUM(E62:E63))</f>
        <v>0</v>
      </c>
    </row>
    <row r="66" spans="1:5" ht="10.5" customHeight="1" thickBot="1" x14ac:dyDescent="0.3">
      <c r="A66" s="6"/>
      <c r="B66" s="2"/>
      <c r="C66" s="2"/>
      <c r="D66" s="2"/>
      <c r="E66" s="32"/>
    </row>
    <row r="67" spans="1:5" ht="21.95" customHeight="1" thickBot="1" x14ac:dyDescent="0.3">
      <c r="A67" s="4" t="s">
        <v>75</v>
      </c>
      <c r="B67" s="5"/>
      <c r="C67" s="5"/>
      <c r="D67" s="5"/>
      <c r="E67" s="36"/>
    </row>
    <row r="68" spans="1:5" ht="10.5" customHeight="1" x14ac:dyDescent="0.25">
      <c r="A68" s="6"/>
      <c r="B68" s="2"/>
      <c r="C68" s="2"/>
      <c r="D68" s="2"/>
      <c r="E68" s="32"/>
    </row>
    <row r="69" spans="1:5" ht="17.25" customHeight="1" x14ac:dyDescent="0.25">
      <c r="A69" s="41" t="s">
        <v>76</v>
      </c>
      <c r="B69" s="2"/>
      <c r="C69" s="2"/>
      <c r="D69" s="2"/>
      <c r="E69" s="32"/>
    </row>
    <row r="70" spans="1:5" ht="10.5" customHeight="1" x14ac:dyDescent="0.25">
      <c r="A70" s="6"/>
      <c r="B70" s="2"/>
      <c r="C70" s="2"/>
      <c r="D70" s="2"/>
      <c r="E70" s="32"/>
    </row>
    <row r="71" spans="1:5" ht="18" customHeight="1" x14ac:dyDescent="0.25">
      <c r="A71" s="7" t="s">
        <v>6</v>
      </c>
      <c r="B71" s="8"/>
      <c r="C71" s="8"/>
      <c r="D71" s="8"/>
      <c r="E71" s="29">
        <v>0</v>
      </c>
    </row>
    <row r="72" spans="1:5" ht="18" customHeight="1" x14ac:dyDescent="0.25">
      <c r="A72" s="7" t="s">
        <v>0</v>
      </c>
      <c r="B72" s="8"/>
      <c r="C72" s="8"/>
      <c r="D72" s="8"/>
      <c r="E72" s="29">
        <v>0</v>
      </c>
    </row>
    <row r="73" spans="1:5" ht="18" customHeight="1" x14ac:dyDescent="0.25">
      <c r="A73" s="7" t="s">
        <v>4</v>
      </c>
      <c r="B73" s="8"/>
      <c r="C73" s="8"/>
      <c r="D73" s="8"/>
      <c r="E73" s="29">
        <v>0</v>
      </c>
    </row>
    <row r="74" spans="1:5" ht="18" customHeight="1" x14ac:dyDescent="0.25">
      <c r="A74" s="7" t="s">
        <v>1</v>
      </c>
      <c r="B74" s="8"/>
      <c r="C74" s="8"/>
      <c r="D74" s="8"/>
      <c r="E74" s="29">
        <v>0</v>
      </c>
    </row>
    <row r="75" spans="1:5" ht="18" customHeight="1" x14ac:dyDescent="0.25">
      <c r="A75" s="7" t="s">
        <v>2</v>
      </c>
      <c r="B75" s="8"/>
      <c r="C75" s="8"/>
      <c r="D75" s="8"/>
      <c r="E75" s="38"/>
    </row>
    <row r="76" spans="1:5" ht="18" customHeight="1" x14ac:dyDescent="0.25">
      <c r="A76" s="7"/>
      <c r="B76" s="8" t="s">
        <v>56</v>
      </c>
      <c r="C76" s="8"/>
      <c r="D76" s="8"/>
      <c r="E76" s="29">
        <v>0</v>
      </c>
    </row>
    <row r="77" spans="1:5" ht="18" customHeight="1" x14ac:dyDescent="0.25">
      <c r="A77" s="7"/>
      <c r="B77" s="8" t="s">
        <v>57</v>
      </c>
      <c r="C77" s="8"/>
      <c r="D77" s="8"/>
      <c r="E77" s="29">
        <v>0</v>
      </c>
    </row>
    <row r="78" spans="1:5" ht="18" customHeight="1" x14ac:dyDescent="0.25">
      <c r="A78" s="7"/>
      <c r="B78" s="8" t="s">
        <v>58</v>
      </c>
      <c r="C78" s="8"/>
      <c r="D78" s="8"/>
      <c r="E78" s="29">
        <v>0</v>
      </c>
    </row>
    <row r="79" spans="1:5" ht="18" customHeight="1" x14ac:dyDescent="0.25">
      <c r="A79" s="7"/>
      <c r="B79" s="8" t="s">
        <v>3</v>
      </c>
      <c r="C79" s="8"/>
      <c r="D79" s="8"/>
      <c r="E79" s="29">
        <v>0</v>
      </c>
    </row>
    <row r="80" spans="1:5" ht="18" customHeight="1" x14ac:dyDescent="0.25">
      <c r="A80" s="7"/>
      <c r="B80" s="8" t="s">
        <v>59</v>
      </c>
      <c r="C80" s="8"/>
      <c r="D80" s="8"/>
      <c r="E80" s="29">
        <v>0</v>
      </c>
    </row>
    <row r="81" spans="1:5" ht="18" customHeight="1" x14ac:dyDescent="0.25">
      <c r="A81" s="7"/>
      <c r="B81" s="8" t="s">
        <v>60</v>
      </c>
      <c r="C81" s="8"/>
      <c r="D81" s="8"/>
      <c r="E81" s="29">
        <v>0</v>
      </c>
    </row>
    <row r="82" spans="1:5" ht="18" customHeight="1" x14ac:dyDescent="0.25">
      <c r="A82" s="7"/>
      <c r="B82" s="8" t="s">
        <v>61</v>
      </c>
      <c r="C82" s="8"/>
      <c r="D82" s="8"/>
      <c r="E82" s="29">
        <v>0</v>
      </c>
    </row>
    <row r="83" spans="1:5" ht="18" customHeight="1" x14ac:dyDescent="0.25">
      <c r="A83" s="7"/>
      <c r="B83" s="8" t="s">
        <v>62</v>
      </c>
      <c r="C83" s="8"/>
      <c r="D83" s="8"/>
      <c r="E83" s="29">
        <v>0</v>
      </c>
    </row>
    <row r="84" spans="1:5" ht="18" customHeight="1" x14ac:dyDescent="0.25">
      <c r="A84" s="7"/>
      <c r="B84" s="8" t="s">
        <v>63</v>
      </c>
      <c r="C84" s="8"/>
      <c r="D84" s="8"/>
      <c r="E84" s="29">
        <v>0</v>
      </c>
    </row>
    <row r="85" spans="1:5" ht="18" customHeight="1" x14ac:dyDescent="0.25">
      <c r="A85" s="7" t="s">
        <v>64</v>
      </c>
      <c r="B85" s="8"/>
      <c r="C85" s="8"/>
      <c r="D85" s="8"/>
      <c r="E85" s="29">
        <v>0</v>
      </c>
    </row>
    <row r="86" spans="1:5" ht="18" customHeight="1" x14ac:dyDescent="0.25">
      <c r="A86" s="7" t="s">
        <v>65</v>
      </c>
      <c r="B86" s="8"/>
      <c r="C86" s="8"/>
      <c r="D86" s="8"/>
      <c r="E86" s="29">
        <v>0</v>
      </c>
    </row>
    <row r="87" spans="1:5" ht="18" customHeight="1" x14ac:dyDescent="0.25">
      <c r="A87" s="7" t="s">
        <v>66</v>
      </c>
      <c r="B87" s="8"/>
      <c r="C87" s="8"/>
      <c r="D87" s="8"/>
      <c r="E87" s="29">
        <v>0</v>
      </c>
    </row>
    <row r="88" spans="1:5" ht="18" customHeight="1" x14ac:dyDescent="0.25">
      <c r="A88" s="7" t="s">
        <v>67</v>
      </c>
      <c r="B88" s="8"/>
      <c r="C88" s="8"/>
      <c r="D88" s="8"/>
      <c r="E88" s="29">
        <v>0</v>
      </c>
    </row>
    <row r="89" spans="1:5" ht="18" customHeight="1" x14ac:dyDescent="0.25">
      <c r="A89" s="7" t="s">
        <v>68</v>
      </c>
      <c r="B89" s="8"/>
      <c r="C89" s="8"/>
      <c r="D89" s="8"/>
      <c r="E89" s="42"/>
    </row>
    <row r="90" spans="1:5" ht="18" customHeight="1" x14ac:dyDescent="0.25">
      <c r="A90" s="7"/>
      <c r="B90" s="8" t="s">
        <v>77</v>
      </c>
      <c r="C90" s="8"/>
      <c r="D90" s="8"/>
      <c r="E90" s="29">
        <v>0</v>
      </c>
    </row>
    <row r="91" spans="1:5" ht="18" customHeight="1" x14ac:dyDescent="0.25">
      <c r="A91" s="7"/>
      <c r="B91" s="8" t="s">
        <v>70</v>
      </c>
      <c r="C91" s="8"/>
      <c r="D91" s="8"/>
      <c r="E91" s="29">
        <v>0</v>
      </c>
    </row>
    <row r="92" spans="1:5" ht="18" customHeight="1" x14ac:dyDescent="0.25">
      <c r="A92" s="7" t="s">
        <v>78</v>
      </c>
      <c r="B92" s="8"/>
      <c r="C92" s="8"/>
      <c r="D92" s="8"/>
      <c r="E92" s="42"/>
    </row>
    <row r="93" spans="1:5" ht="18" customHeight="1" x14ac:dyDescent="0.25">
      <c r="A93" s="7"/>
      <c r="B93" s="8" t="s">
        <v>79</v>
      </c>
      <c r="C93" s="8"/>
      <c r="D93" s="8"/>
      <c r="E93" s="29">
        <v>0</v>
      </c>
    </row>
    <row r="94" spans="1:5" ht="18" customHeight="1" x14ac:dyDescent="0.25">
      <c r="A94" s="7"/>
      <c r="B94" s="8" t="s">
        <v>80</v>
      </c>
      <c r="C94" s="8"/>
      <c r="D94" s="8"/>
      <c r="E94" s="29">
        <v>0</v>
      </c>
    </row>
    <row r="95" spans="1:5" ht="18" customHeight="1" x14ac:dyDescent="0.25">
      <c r="A95" s="7" t="s">
        <v>81</v>
      </c>
      <c r="B95" s="8"/>
      <c r="C95" s="8"/>
      <c r="D95" s="8"/>
      <c r="E95" s="29">
        <v>0</v>
      </c>
    </row>
    <row r="96" spans="1:5" ht="18" customHeight="1" x14ac:dyDescent="0.25">
      <c r="A96" s="7" t="s">
        <v>20</v>
      </c>
      <c r="B96" s="8"/>
      <c r="C96" s="8"/>
      <c r="D96" s="8"/>
      <c r="E96" s="29">
        <v>0</v>
      </c>
    </row>
    <row r="97" spans="1:7" ht="18" customHeight="1" x14ac:dyDescent="0.25">
      <c r="A97" s="7" t="s">
        <v>82</v>
      </c>
      <c r="B97" s="8"/>
      <c r="C97" s="8"/>
      <c r="D97" s="8"/>
      <c r="E97" s="29">
        <v>0</v>
      </c>
    </row>
    <row r="98" spans="1:7" ht="18" customHeight="1" x14ac:dyDescent="0.25">
      <c r="A98" s="7" t="s">
        <v>9</v>
      </c>
      <c r="B98" s="8"/>
      <c r="C98" s="8"/>
      <c r="D98" s="8"/>
      <c r="E98" s="29">
        <v>0</v>
      </c>
    </row>
    <row r="99" spans="1:7" ht="18" customHeight="1" x14ac:dyDescent="0.25">
      <c r="A99" s="7" t="s">
        <v>17</v>
      </c>
      <c r="B99" s="8"/>
      <c r="C99" s="8"/>
      <c r="D99" s="8"/>
      <c r="E99" s="29">
        <v>0</v>
      </c>
    </row>
    <row r="100" spans="1:7" ht="18" customHeight="1" x14ac:dyDescent="0.25">
      <c r="A100" s="9" t="s">
        <v>15</v>
      </c>
      <c r="B100" s="10"/>
      <c r="C100" s="10"/>
      <c r="D100" s="10"/>
      <c r="E100" s="22">
        <v>0</v>
      </c>
    </row>
    <row r="101" spans="1:7" ht="10.5" customHeight="1" x14ac:dyDescent="0.25">
      <c r="A101" s="6"/>
      <c r="B101" s="2"/>
      <c r="C101" s="2"/>
      <c r="D101" s="2"/>
      <c r="E101" s="32"/>
    </row>
    <row r="102" spans="1:7" ht="18" customHeight="1" x14ac:dyDescent="0.25">
      <c r="D102" s="37" t="s">
        <v>10</v>
      </c>
      <c r="E102" s="31">
        <f>IF(SUM(E71:E100)&gt;(0.47*SUM(E111:E115)),"více než maximum",SUM(E71:E100))</f>
        <v>0</v>
      </c>
    </row>
    <row r="103" spans="1:7" ht="10.5" customHeight="1" thickBot="1" x14ac:dyDescent="0.3">
      <c r="A103" s="6"/>
      <c r="B103" s="2"/>
      <c r="C103" s="2"/>
      <c r="D103" s="2"/>
      <c r="E103" s="32"/>
    </row>
    <row r="104" spans="1:7" ht="21.95" customHeight="1" thickBot="1" x14ac:dyDescent="0.3">
      <c r="A104" s="4" t="s">
        <v>83</v>
      </c>
      <c r="B104" s="5"/>
      <c r="C104" s="5"/>
      <c r="D104" s="5"/>
      <c r="E104" s="36"/>
    </row>
    <row r="105" spans="1:7" ht="10.5" customHeight="1" x14ac:dyDescent="0.25">
      <c r="A105" s="6"/>
      <c r="B105" s="2"/>
      <c r="C105" s="2"/>
      <c r="D105" s="2"/>
      <c r="E105" s="32"/>
    </row>
    <row r="106" spans="1:7" ht="18" customHeight="1" x14ac:dyDescent="0.25">
      <c r="A106" s="9" t="s">
        <v>84</v>
      </c>
      <c r="B106" s="10"/>
      <c r="C106" s="10"/>
      <c r="D106" s="10"/>
      <c r="E106" s="22">
        <v>0</v>
      </c>
    </row>
    <row r="107" spans="1:7" ht="10.5" customHeight="1" x14ac:dyDescent="0.25">
      <c r="A107" s="6"/>
      <c r="B107" s="2"/>
      <c r="C107" s="2"/>
      <c r="D107" s="2"/>
      <c r="E107" s="32"/>
    </row>
    <row r="108" spans="1:7" ht="18" customHeight="1" x14ac:dyDescent="0.25">
      <c r="D108" s="37" t="s">
        <v>10</v>
      </c>
      <c r="E108" s="23">
        <f>SUM(E106)</f>
        <v>0</v>
      </c>
    </row>
    <row r="109" spans="1:7" ht="10.5" customHeight="1" thickBot="1" x14ac:dyDescent="0.3">
      <c r="A109" s="6"/>
      <c r="B109" s="2"/>
      <c r="C109" s="2"/>
      <c r="D109" s="2"/>
      <c r="E109" s="32"/>
    </row>
    <row r="110" spans="1:7" ht="27.75" customHeight="1" thickBot="1" x14ac:dyDescent="0.3">
      <c r="A110" s="13" t="s">
        <v>11</v>
      </c>
      <c r="B110" s="5"/>
      <c r="C110" s="5"/>
      <c r="D110" s="5"/>
      <c r="E110" s="36"/>
    </row>
    <row r="111" spans="1:7" ht="21.75" customHeight="1" x14ac:dyDescent="0.25">
      <c r="A111" s="14" t="s">
        <v>19</v>
      </c>
      <c r="B111" s="15"/>
      <c r="C111" s="15"/>
      <c r="D111" s="15"/>
      <c r="E111" s="26">
        <f>SUM(E6:E10)</f>
        <v>0</v>
      </c>
      <c r="G111" s="33"/>
    </row>
    <row r="112" spans="1:7" ht="21.75" customHeight="1" x14ac:dyDescent="0.25">
      <c r="A112" s="16" t="s">
        <v>49</v>
      </c>
      <c r="B112" s="8"/>
      <c r="C112" s="8"/>
      <c r="D112" s="8"/>
      <c r="E112" s="27">
        <f>SUM(E18:E22)</f>
        <v>0</v>
      </c>
    </row>
    <row r="113" spans="1:5" ht="21.75" customHeight="1" x14ac:dyDescent="0.25">
      <c r="A113" s="16" t="s">
        <v>85</v>
      </c>
      <c r="B113" s="8"/>
      <c r="C113" s="8"/>
      <c r="D113" s="8"/>
      <c r="E113" s="27">
        <f>SUM(E30:E54)</f>
        <v>0</v>
      </c>
    </row>
    <row r="114" spans="1:5" ht="21.75" customHeight="1" x14ac:dyDescent="0.25">
      <c r="A114" s="16" t="s">
        <v>72</v>
      </c>
      <c r="B114" s="8"/>
      <c r="C114" s="8"/>
      <c r="D114" s="8"/>
      <c r="E114" s="27">
        <f>SUM(E62:E63)</f>
        <v>0</v>
      </c>
    </row>
    <row r="115" spans="1:5" ht="21.75" customHeight="1" x14ac:dyDescent="0.25">
      <c r="A115" s="16" t="s">
        <v>75</v>
      </c>
      <c r="B115" s="8"/>
      <c r="C115" s="8"/>
      <c r="D115" s="8"/>
      <c r="E115" s="27">
        <f>SUM(E71:E100)</f>
        <v>0</v>
      </c>
    </row>
    <row r="116" spans="1:5" ht="21.75" customHeight="1" thickBot="1" x14ac:dyDescent="0.3">
      <c r="A116" s="16" t="s">
        <v>83</v>
      </c>
      <c r="B116" s="8"/>
      <c r="C116" s="8"/>
      <c r="D116" s="8"/>
      <c r="E116" s="27">
        <f>SUM(E106)</f>
        <v>0</v>
      </c>
    </row>
    <row r="117" spans="1:5" ht="22.5" customHeight="1" x14ac:dyDescent="0.25">
      <c r="A117" s="17" t="s">
        <v>12</v>
      </c>
      <c r="B117" s="18"/>
      <c r="C117" s="18"/>
      <c r="D117" s="18"/>
      <c r="E117" s="28">
        <f>SUM(E111:E116)</f>
        <v>0</v>
      </c>
    </row>
    <row r="118" spans="1:5" ht="22.5" customHeight="1" x14ac:dyDescent="0.25">
      <c r="A118" s="19" t="s">
        <v>13</v>
      </c>
      <c r="B118" s="2"/>
      <c r="C118" s="2"/>
      <c r="D118" s="2"/>
      <c r="E118" s="24">
        <f>E117*0.21</f>
        <v>0</v>
      </c>
    </row>
    <row r="119" spans="1:5" ht="22.5" customHeight="1" thickBot="1" x14ac:dyDescent="0.3">
      <c r="A119" s="20" t="s">
        <v>14</v>
      </c>
      <c r="B119" s="21"/>
      <c r="C119" s="21"/>
      <c r="D119" s="21"/>
      <c r="E119" s="25">
        <f>E117+E118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56" max="4" man="1"/>
    <brk id="10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FE60-4B97-49B7-92C4-54903F02964B}">
  <sheetPr>
    <tabColor theme="4" tint="0.79998168889431442"/>
  </sheetPr>
  <dimension ref="A1:G145"/>
  <sheetViews>
    <sheetView zoomScale="85" zoomScaleNormal="85" zoomScalePageLayoutView="85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hidden="1" customWidth="1"/>
    <col min="7" max="7" width="11.85546875" style="3" hidden="1" customWidth="1"/>
    <col min="8" max="8" width="9.140625" style="3"/>
    <col min="9" max="9" width="17.5703125" style="3" customWidth="1"/>
    <col min="10" max="16384" width="9.140625" style="3"/>
  </cols>
  <sheetData>
    <row r="1" spans="1:7" ht="18" customHeight="1" thickBot="1" x14ac:dyDescent="0.3">
      <c r="A1" s="1"/>
      <c r="B1" s="2"/>
      <c r="C1" s="2"/>
      <c r="D1" s="2"/>
      <c r="E1" s="1" t="s">
        <v>8</v>
      </c>
    </row>
    <row r="2" spans="1:7" ht="21.95" customHeight="1" thickBot="1" x14ac:dyDescent="0.3">
      <c r="A2" s="4" t="s">
        <v>19</v>
      </c>
      <c r="B2" s="5"/>
      <c r="C2" s="5"/>
      <c r="D2" s="5"/>
      <c r="E2" s="36"/>
    </row>
    <row r="3" spans="1:7" ht="10.5" customHeight="1" x14ac:dyDescent="0.25">
      <c r="A3" s="6"/>
      <c r="B3" s="2"/>
      <c r="C3" s="2"/>
      <c r="D3" s="2"/>
      <c r="E3" s="32"/>
    </row>
    <row r="4" spans="1:7" ht="10.5" customHeight="1" x14ac:dyDescent="0.25">
      <c r="A4" s="6"/>
      <c r="B4" s="2"/>
      <c r="C4" s="2"/>
      <c r="D4" s="2"/>
      <c r="E4" s="32"/>
    </row>
    <row r="5" spans="1:7" ht="18" customHeight="1" x14ac:dyDescent="0.25">
      <c r="A5" s="7" t="s">
        <v>44</v>
      </c>
      <c r="B5" s="8"/>
      <c r="C5" s="8"/>
      <c r="D5" s="8"/>
      <c r="E5" s="43">
        <v>185000</v>
      </c>
    </row>
    <row r="6" spans="1:7" ht="18" customHeight="1" x14ac:dyDescent="0.25">
      <c r="A6" s="7" t="s">
        <v>45</v>
      </c>
      <c r="B6" s="8"/>
      <c r="C6" s="8"/>
      <c r="D6" s="8"/>
      <c r="E6" s="43">
        <v>30750</v>
      </c>
    </row>
    <row r="7" spans="1:7" ht="18" customHeight="1" x14ac:dyDescent="0.25">
      <c r="A7" s="7" t="s">
        <v>86</v>
      </c>
      <c r="B7" s="8"/>
      <c r="C7" s="8"/>
      <c r="D7" s="8"/>
      <c r="E7" s="43">
        <v>30000</v>
      </c>
    </row>
    <row r="8" spans="1:7" ht="18" customHeight="1" x14ac:dyDescent="0.25">
      <c r="A8" s="7" t="s">
        <v>47</v>
      </c>
      <c r="B8" s="8"/>
      <c r="C8" s="8"/>
      <c r="D8" s="8"/>
      <c r="E8" s="43">
        <v>30000</v>
      </c>
    </row>
    <row r="9" spans="1:7" ht="18" customHeight="1" x14ac:dyDescent="0.25">
      <c r="A9" s="7" t="s">
        <v>87</v>
      </c>
      <c r="B9" s="44"/>
      <c r="C9" s="44"/>
      <c r="D9" s="44"/>
      <c r="E9" s="43">
        <v>20000</v>
      </c>
    </row>
    <row r="10" spans="1:7" ht="18" customHeight="1" x14ac:dyDescent="0.25">
      <c r="A10" s="9" t="s">
        <v>48</v>
      </c>
      <c r="B10" s="10"/>
      <c r="C10" s="10"/>
      <c r="D10" s="10"/>
      <c r="E10" s="45">
        <v>40000</v>
      </c>
      <c r="F10" s="33"/>
    </row>
    <row r="11" spans="1:7" ht="10.5" customHeight="1" x14ac:dyDescent="0.25">
      <c r="A11" s="6"/>
      <c r="B11" s="2"/>
      <c r="C11" s="2"/>
      <c r="D11" s="2"/>
      <c r="E11" s="32"/>
    </row>
    <row r="12" spans="1:7" ht="18" customHeight="1" x14ac:dyDescent="0.25">
      <c r="D12" s="37" t="s">
        <v>10</v>
      </c>
      <c r="E12" s="46">
        <f>IF(SUM(E5:E10)&gt;(0.05*SUM(E135:E141)),"více než maximum",SUM(E5:E10))</f>
        <v>335750</v>
      </c>
      <c r="F12" s="47">
        <f>G12-E12</f>
        <v>70507.5</v>
      </c>
      <c r="G12" s="47">
        <f>E12*1.21</f>
        <v>406257.5</v>
      </c>
    </row>
    <row r="13" spans="1:7" ht="10.5" customHeight="1" thickBot="1" x14ac:dyDescent="0.3">
      <c r="A13" s="6"/>
      <c r="B13" s="2"/>
      <c r="C13" s="2"/>
      <c r="D13" s="2"/>
      <c r="E13" s="32"/>
    </row>
    <row r="14" spans="1:7" ht="21.95" customHeight="1" thickBot="1" x14ac:dyDescent="0.3">
      <c r="A14" s="4" t="s">
        <v>88</v>
      </c>
      <c r="B14" s="5"/>
      <c r="C14" s="5"/>
      <c r="D14" s="5"/>
      <c r="E14" s="36"/>
    </row>
    <row r="15" spans="1:7" ht="10.5" customHeight="1" x14ac:dyDescent="0.25">
      <c r="A15" s="6"/>
      <c r="B15" s="2"/>
      <c r="C15" s="2"/>
      <c r="D15" s="2"/>
      <c r="E15" s="32"/>
    </row>
    <row r="16" spans="1:7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48" t="s">
        <v>89</v>
      </c>
      <c r="B17" s="49"/>
      <c r="C17" s="49"/>
      <c r="D17" s="49"/>
      <c r="E17" s="50">
        <v>65000</v>
      </c>
    </row>
    <row r="18" spans="1:5" ht="18" customHeight="1" x14ac:dyDescent="0.25">
      <c r="A18" s="48" t="s">
        <v>6</v>
      </c>
      <c r="B18" s="49"/>
      <c r="C18" s="49"/>
      <c r="D18" s="49"/>
      <c r="E18" s="50">
        <v>45000</v>
      </c>
    </row>
    <row r="19" spans="1:5" ht="18" customHeight="1" x14ac:dyDescent="0.25">
      <c r="A19" s="7" t="s">
        <v>0</v>
      </c>
      <c r="B19" s="8"/>
      <c r="C19" s="8"/>
      <c r="D19" s="8"/>
      <c r="E19" s="43">
        <v>1030000</v>
      </c>
    </row>
    <row r="20" spans="1:5" ht="18" customHeight="1" x14ac:dyDescent="0.25">
      <c r="A20" s="7" t="s">
        <v>4</v>
      </c>
      <c r="B20" s="8"/>
      <c r="C20" s="8"/>
      <c r="D20" s="8"/>
      <c r="E20" s="43">
        <v>165000</v>
      </c>
    </row>
    <row r="21" spans="1:5" ht="18" customHeight="1" x14ac:dyDescent="0.25">
      <c r="A21" s="7" t="s">
        <v>1</v>
      </c>
      <c r="B21" s="8"/>
      <c r="C21" s="8"/>
      <c r="D21" s="8"/>
      <c r="E21" s="43">
        <v>52000</v>
      </c>
    </row>
    <row r="22" spans="1:5" ht="18" customHeight="1" x14ac:dyDescent="0.25">
      <c r="A22" s="7" t="s">
        <v>2</v>
      </c>
      <c r="B22" s="8"/>
      <c r="C22" s="8"/>
      <c r="D22" s="8"/>
      <c r="E22" s="51"/>
    </row>
    <row r="23" spans="1:5" ht="18" customHeight="1" x14ac:dyDescent="0.25">
      <c r="A23" s="7"/>
      <c r="B23" s="8" t="s">
        <v>56</v>
      </c>
      <c r="C23" s="8"/>
      <c r="D23" s="8"/>
      <c r="E23" s="43">
        <v>85450</v>
      </c>
    </row>
    <row r="24" spans="1:5" ht="18" customHeight="1" x14ac:dyDescent="0.25">
      <c r="A24" s="7"/>
      <c r="B24" s="8" t="s">
        <v>57</v>
      </c>
      <c r="C24" s="8"/>
      <c r="D24" s="8"/>
      <c r="E24" s="43">
        <v>175000</v>
      </c>
    </row>
    <row r="25" spans="1:5" ht="18" customHeight="1" x14ac:dyDescent="0.25">
      <c r="A25" s="7"/>
      <c r="B25" s="8" t="s">
        <v>58</v>
      </c>
      <c r="C25" s="8"/>
      <c r="D25" s="8"/>
      <c r="E25" s="43">
        <v>130000</v>
      </c>
    </row>
    <row r="26" spans="1:5" ht="18" customHeight="1" x14ac:dyDescent="0.25">
      <c r="A26" s="7"/>
      <c r="B26" s="8" t="s">
        <v>3</v>
      </c>
      <c r="C26" s="8"/>
      <c r="D26" s="8"/>
      <c r="E26" s="43">
        <v>195000</v>
      </c>
    </row>
    <row r="27" spans="1:5" ht="18" customHeight="1" x14ac:dyDescent="0.25">
      <c r="A27" s="7"/>
      <c r="B27" s="8" t="s">
        <v>90</v>
      </c>
      <c r="C27" s="8"/>
      <c r="D27" s="8"/>
      <c r="E27" s="43">
        <v>25000</v>
      </c>
    </row>
    <row r="28" spans="1:5" ht="18" customHeight="1" x14ac:dyDescent="0.25">
      <c r="A28" s="7"/>
      <c r="B28" s="8" t="s">
        <v>91</v>
      </c>
      <c r="C28" s="8"/>
      <c r="D28" s="8"/>
      <c r="E28" s="43">
        <v>95000</v>
      </c>
    </row>
    <row r="29" spans="1:5" ht="18" customHeight="1" x14ac:dyDescent="0.25">
      <c r="A29" s="7"/>
      <c r="B29" s="8" t="s">
        <v>92</v>
      </c>
      <c r="C29" s="8"/>
      <c r="D29" s="8"/>
      <c r="E29" s="43">
        <v>185000</v>
      </c>
    </row>
    <row r="30" spans="1:5" ht="18" customHeight="1" x14ac:dyDescent="0.25">
      <c r="A30" s="7"/>
      <c r="B30" s="8" t="s">
        <v>61</v>
      </c>
      <c r="C30" s="8"/>
      <c r="D30" s="8"/>
      <c r="E30" s="43">
        <v>65000</v>
      </c>
    </row>
    <row r="31" spans="1:5" ht="18" customHeight="1" x14ac:dyDescent="0.25">
      <c r="A31" s="7"/>
      <c r="B31" s="8" t="s">
        <v>62</v>
      </c>
      <c r="C31" s="8"/>
      <c r="D31" s="8"/>
      <c r="E31" s="43">
        <v>85000</v>
      </c>
    </row>
    <row r="32" spans="1:5" ht="18" customHeight="1" x14ac:dyDescent="0.25">
      <c r="A32" s="7"/>
      <c r="B32" s="8" t="s">
        <v>63</v>
      </c>
      <c r="C32" s="8"/>
      <c r="D32" s="8"/>
      <c r="E32" s="43">
        <v>25000</v>
      </c>
    </row>
    <row r="33" spans="1:7" ht="18" customHeight="1" x14ac:dyDescent="0.25">
      <c r="A33" s="7" t="s">
        <v>64</v>
      </c>
      <c r="B33" s="8"/>
      <c r="C33" s="8"/>
      <c r="D33" s="8"/>
      <c r="E33" s="43">
        <v>15000</v>
      </c>
    </row>
    <row r="34" spans="1:7" ht="18" customHeight="1" x14ac:dyDescent="0.25">
      <c r="A34" s="7" t="s">
        <v>65</v>
      </c>
      <c r="B34" s="8"/>
      <c r="C34" s="8"/>
      <c r="D34" s="8"/>
      <c r="E34" s="43">
        <v>45000</v>
      </c>
    </row>
    <row r="35" spans="1:7" ht="18" customHeight="1" x14ac:dyDescent="0.25">
      <c r="A35" s="7" t="s">
        <v>66</v>
      </c>
      <c r="B35" s="8"/>
      <c r="C35" s="8"/>
      <c r="D35" s="8"/>
      <c r="E35" s="43">
        <v>25000</v>
      </c>
    </row>
    <row r="36" spans="1:7" ht="18" customHeight="1" x14ac:dyDescent="0.25">
      <c r="A36" s="7" t="s">
        <v>67</v>
      </c>
      <c r="B36" s="8"/>
      <c r="C36" s="8"/>
      <c r="D36" s="8"/>
      <c r="E36" s="43">
        <v>25000</v>
      </c>
    </row>
    <row r="37" spans="1:7" ht="18" customHeight="1" x14ac:dyDescent="0.25">
      <c r="A37" s="7" t="s">
        <v>68</v>
      </c>
      <c r="B37" s="8"/>
      <c r="C37" s="8"/>
      <c r="D37" s="8"/>
      <c r="E37" s="52"/>
    </row>
    <row r="38" spans="1:7" ht="18" customHeight="1" x14ac:dyDescent="0.25">
      <c r="A38" s="7"/>
      <c r="B38" s="8" t="s">
        <v>69</v>
      </c>
      <c r="C38" s="8"/>
      <c r="D38" s="8"/>
      <c r="E38" s="43">
        <v>125000</v>
      </c>
    </row>
    <row r="39" spans="1:7" ht="18" customHeight="1" x14ac:dyDescent="0.25">
      <c r="A39" s="7"/>
      <c r="B39" s="8" t="s">
        <v>70</v>
      </c>
      <c r="C39" s="8"/>
      <c r="D39" s="8"/>
      <c r="E39" s="43">
        <v>45000</v>
      </c>
    </row>
    <row r="40" spans="1:7" ht="18" customHeight="1" x14ac:dyDescent="0.25">
      <c r="A40" s="7" t="s">
        <v>93</v>
      </c>
      <c r="B40" s="8"/>
      <c r="C40" s="8"/>
      <c r="D40" s="8"/>
      <c r="E40" s="43">
        <v>30000</v>
      </c>
    </row>
    <row r="41" spans="1:7" ht="18" customHeight="1" x14ac:dyDescent="0.25">
      <c r="A41" s="7" t="s">
        <v>94</v>
      </c>
      <c r="B41" s="8"/>
      <c r="C41" s="8"/>
      <c r="D41" s="8"/>
      <c r="E41" s="43">
        <v>60000</v>
      </c>
    </row>
    <row r="42" spans="1:7" ht="18" customHeight="1" x14ac:dyDescent="0.25">
      <c r="A42" s="7" t="s">
        <v>5</v>
      </c>
      <c r="B42" s="8"/>
      <c r="C42" s="8"/>
      <c r="D42" s="8"/>
      <c r="E42" s="43">
        <v>70000</v>
      </c>
    </row>
    <row r="43" spans="1:7" ht="18" customHeight="1" x14ac:dyDescent="0.25">
      <c r="A43" s="11" t="s">
        <v>15</v>
      </c>
      <c r="B43" s="12"/>
      <c r="C43" s="12"/>
      <c r="D43" s="12"/>
      <c r="E43" s="53">
        <v>25000</v>
      </c>
      <c r="G43" s="47"/>
    </row>
    <row r="44" spans="1:7" ht="10.5" customHeight="1" x14ac:dyDescent="0.25">
      <c r="A44" s="6"/>
      <c r="B44" s="2"/>
      <c r="C44" s="2"/>
      <c r="D44" s="2"/>
      <c r="E44" s="32"/>
    </row>
    <row r="45" spans="1:7" ht="18" customHeight="1" x14ac:dyDescent="0.25">
      <c r="D45" s="37" t="s">
        <v>10</v>
      </c>
      <c r="E45" s="46">
        <f>IF(SUM(E17:E43)&gt;(0.43*SUM($E$135:$E$141)),"více než maximum",SUM(E17:E43))</f>
        <v>2887450</v>
      </c>
      <c r="F45" s="47">
        <f>G45-E45</f>
        <v>606364.5</v>
      </c>
      <c r="G45" s="47">
        <f>E45*1.21</f>
        <v>3493814.5</v>
      </c>
    </row>
    <row r="46" spans="1:7" ht="10.5" customHeight="1" thickBot="1" x14ac:dyDescent="0.3">
      <c r="A46" s="6"/>
      <c r="B46" s="2"/>
      <c r="C46" s="2"/>
      <c r="D46" s="2"/>
      <c r="E46" s="32"/>
    </row>
    <row r="47" spans="1:7" ht="21.95" customHeight="1" thickBot="1" x14ac:dyDescent="0.3">
      <c r="A47" s="54" t="s">
        <v>95</v>
      </c>
      <c r="B47" s="55"/>
      <c r="C47" s="55"/>
      <c r="D47" s="55"/>
      <c r="E47" s="56"/>
    </row>
    <row r="48" spans="1:7" ht="10.5" customHeight="1" x14ac:dyDescent="0.25">
      <c r="A48" s="57"/>
      <c r="B48" s="58"/>
      <c r="C48" s="58"/>
      <c r="D48" s="58"/>
      <c r="E48" s="59"/>
    </row>
    <row r="49" spans="1:7" ht="18" customHeight="1" x14ac:dyDescent="0.25">
      <c r="A49" s="60" t="s">
        <v>96</v>
      </c>
      <c r="B49" s="61"/>
      <c r="C49" s="61"/>
      <c r="D49" s="61"/>
      <c r="E49" s="62">
        <v>36000</v>
      </c>
    </row>
    <row r="50" spans="1:7" ht="18" customHeight="1" x14ac:dyDescent="0.25">
      <c r="A50" s="60" t="s">
        <v>53</v>
      </c>
      <c r="B50" s="61"/>
      <c r="C50" s="61"/>
      <c r="D50" s="61"/>
      <c r="E50" s="62">
        <v>12000</v>
      </c>
    </row>
    <row r="51" spans="1:7" ht="18" customHeight="1" x14ac:dyDescent="0.25">
      <c r="A51" s="63" t="s">
        <v>15</v>
      </c>
      <c r="B51" s="64"/>
      <c r="C51" s="64"/>
      <c r="D51" s="64"/>
      <c r="E51" s="65">
        <v>9000</v>
      </c>
    </row>
    <row r="52" spans="1:7" ht="10.5" customHeight="1" x14ac:dyDescent="0.25">
      <c r="A52" s="57"/>
      <c r="B52" s="58"/>
      <c r="C52" s="58"/>
      <c r="D52" s="58"/>
      <c r="E52" s="59"/>
    </row>
    <row r="53" spans="1:7" ht="18" customHeight="1" x14ac:dyDescent="0.25">
      <c r="A53" s="57"/>
      <c r="B53" s="58"/>
      <c r="C53" s="66"/>
      <c r="D53" s="67" t="s">
        <v>10</v>
      </c>
      <c r="E53" s="68">
        <f>SUM(E49:E51)</f>
        <v>57000</v>
      </c>
      <c r="F53" s="47">
        <f>G53-E53</f>
        <v>11970</v>
      </c>
      <c r="G53" s="47">
        <f>E53*1.21</f>
        <v>68970</v>
      </c>
    </row>
    <row r="54" spans="1:7" ht="10.5" customHeight="1" thickBot="1" x14ac:dyDescent="0.3">
      <c r="A54" s="6"/>
      <c r="B54" s="2"/>
      <c r="C54" s="2"/>
      <c r="D54" s="2"/>
      <c r="E54" s="32"/>
    </row>
    <row r="55" spans="1:7" ht="21.95" customHeight="1" thickBot="1" x14ac:dyDescent="0.3">
      <c r="A55" s="54" t="s">
        <v>97</v>
      </c>
      <c r="B55" s="55"/>
      <c r="C55" s="55"/>
      <c r="D55" s="55"/>
      <c r="E55" s="56"/>
    </row>
    <row r="56" spans="1:7" ht="10.5" customHeight="1" x14ac:dyDescent="0.25">
      <c r="A56" s="57"/>
      <c r="B56" s="58"/>
      <c r="C56" s="58"/>
      <c r="D56" s="58"/>
      <c r="E56" s="59"/>
    </row>
    <row r="57" spans="1:7" ht="18" customHeight="1" x14ac:dyDescent="0.25">
      <c r="A57" s="69" t="s">
        <v>98</v>
      </c>
      <c r="B57" s="58"/>
      <c r="C57" s="58"/>
      <c r="D57" s="58"/>
      <c r="E57" s="70">
        <v>22000</v>
      </c>
    </row>
    <row r="58" spans="1:7" ht="18" customHeight="1" x14ac:dyDescent="0.25">
      <c r="A58" s="71" t="s">
        <v>99</v>
      </c>
      <c r="B58" s="72"/>
      <c r="C58" s="72"/>
      <c r="D58" s="72"/>
      <c r="E58" s="73">
        <v>1000</v>
      </c>
    </row>
    <row r="59" spans="1:7" ht="10.5" customHeight="1" x14ac:dyDescent="0.25">
      <c r="A59" s="57"/>
      <c r="B59" s="58"/>
      <c r="C59" s="58"/>
      <c r="D59" s="58"/>
      <c r="E59" s="59"/>
    </row>
    <row r="60" spans="1:7" ht="18" customHeight="1" x14ac:dyDescent="0.25">
      <c r="A60" s="74"/>
      <c r="B60" s="74"/>
      <c r="C60" s="74"/>
      <c r="D60" s="74" t="s">
        <v>10</v>
      </c>
      <c r="E60" s="75">
        <f>IF(SUM(E57:E58)&gt;(0.04*SUM($E$135:$E$141)),"více než maximum",SUM(E57:E58))</f>
        <v>23000</v>
      </c>
      <c r="F60" s="47">
        <f>G60-E60</f>
        <v>4830</v>
      </c>
      <c r="G60" s="47">
        <f>E60*1.21</f>
        <v>27830</v>
      </c>
    </row>
    <row r="61" spans="1:7" ht="10.5" customHeight="1" thickBot="1" x14ac:dyDescent="0.3">
      <c r="A61" s="6"/>
      <c r="B61" s="2"/>
      <c r="C61" s="2"/>
      <c r="D61" s="2"/>
      <c r="E61" s="32"/>
    </row>
    <row r="62" spans="1:7" ht="21.95" customHeight="1" thickBot="1" x14ac:dyDescent="0.3">
      <c r="A62" s="54" t="s">
        <v>100</v>
      </c>
      <c r="B62" s="55"/>
      <c r="C62" s="55"/>
      <c r="D62" s="55"/>
      <c r="E62" s="56"/>
    </row>
    <row r="63" spans="1:7" ht="10.5" customHeight="1" x14ac:dyDescent="0.25">
      <c r="A63" s="57"/>
      <c r="B63" s="58"/>
      <c r="C63" s="58"/>
      <c r="D63" s="58"/>
      <c r="E63" s="59"/>
    </row>
    <row r="64" spans="1:7" ht="18" customHeight="1" x14ac:dyDescent="0.25">
      <c r="A64" s="60" t="s">
        <v>6</v>
      </c>
      <c r="B64" s="61"/>
      <c r="C64" s="61"/>
      <c r="D64" s="61"/>
      <c r="E64" s="62">
        <v>75300</v>
      </c>
    </row>
    <row r="65" spans="1:5" ht="18" customHeight="1" x14ac:dyDescent="0.25">
      <c r="A65" s="60" t="s">
        <v>0</v>
      </c>
      <c r="B65" s="61"/>
      <c r="C65" s="61"/>
      <c r="D65" s="61"/>
      <c r="E65" s="62">
        <v>98000</v>
      </c>
    </row>
    <row r="66" spans="1:5" ht="18" customHeight="1" x14ac:dyDescent="0.25">
      <c r="A66" s="60" t="s">
        <v>4</v>
      </c>
      <c r="B66" s="61"/>
      <c r="C66" s="61"/>
      <c r="D66" s="61"/>
      <c r="E66" s="62">
        <v>75000</v>
      </c>
    </row>
    <row r="67" spans="1:5" ht="18" customHeight="1" x14ac:dyDescent="0.25">
      <c r="A67" s="60" t="s">
        <v>1</v>
      </c>
      <c r="B67" s="61"/>
      <c r="C67" s="61"/>
      <c r="D67" s="61"/>
      <c r="E67" s="62">
        <v>45000</v>
      </c>
    </row>
    <row r="68" spans="1:5" ht="18" customHeight="1" x14ac:dyDescent="0.25">
      <c r="A68" s="60" t="s">
        <v>2</v>
      </c>
      <c r="B68" s="61"/>
      <c r="C68" s="61"/>
      <c r="D68" s="61"/>
      <c r="E68" s="76"/>
    </row>
    <row r="69" spans="1:5" ht="18" customHeight="1" x14ac:dyDescent="0.25">
      <c r="A69" s="60"/>
      <c r="B69" s="61" t="s">
        <v>56</v>
      </c>
      <c r="C69" s="61"/>
      <c r="D69" s="61"/>
      <c r="E69" s="62">
        <v>45000</v>
      </c>
    </row>
    <row r="70" spans="1:5" ht="18" customHeight="1" x14ac:dyDescent="0.25">
      <c r="A70" s="60"/>
      <c r="B70" s="61" t="s">
        <v>57</v>
      </c>
      <c r="C70" s="61"/>
      <c r="D70" s="61"/>
      <c r="E70" s="62">
        <v>55000</v>
      </c>
    </row>
    <row r="71" spans="1:5" ht="18" customHeight="1" x14ac:dyDescent="0.25">
      <c r="A71" s="60"/>
      <c r="B71" s="61" t="s">
        <v>58</v>
      </c>
      <c r="C71" s="61"/>
      <c r="D71" s="61"/>
      <c r="E71" s="62">
        <v>45000</v>
      </c>
    </row>
    <row r="72" spans="1:5" ht="18" customHeight="1" x14ac:dyDescent="0.25">
      <c r="A72" s="60"/>
      <c r="B72" s="61" t="s">
        <v>3</v>
      </c>
      <c r="C72" s="61"/>
      <c r="D72" s="61"/>
      <c r="E72" s="62">
        <v>35000</v>
      </c>
    </row>
    <row r="73" spans="1:5" ht="18" customHeight="1" x14ac:dyDescent="0.25">
      <c r="A73" s="60"/>
      <c r="B73" s="61" t="s">
        <v>92</v>
      </c>
      <c r="C73" s="61"/>
      <c r="D73" s="61"/>
      <c r="E73" s="62">
        <v>69000</v>
      </c>
    </row>
    <row r="74" spans="1:5" ht="18" customHeight="1" x14ac:dyDescent="0.25">
      <c r="A74" s="60"/>
      <c r="B74" s="61" t="s">
        <v>101</v>
      </c>
      <c r="C74" s="61"/>
      <c r="D74" s="61"/>
      <c r="E74" s="62">
        <v>68000</v>
      </c>
    </row>
    <row r="75" spans="1:5" ht="18" customHeight="1" x14ac:dyDescent="0.25">
      <c r="A75" s="60" t="s">
        <v>64</v>
      </c>
      <c r="B75" s="61"/>
      <c r="C75" s="61"/>
      <c r="D75" s="61"/>
      <c r="E75" s="62">
        <v>20000</v>
      </c>
    </row>
    <row r="76" spans="1:5" ht="18" customHeight="1" x14ac:dyDescent="0.25">
      <c r="A76" s="60" t="s">
        <v>65</v>
      </c>
      <c r="B76" s="61"/>
      <c r="C76" s="61"/>
      <c r="D76" s="61"/>
      <c r="E76" s="62">
        <v>45000</v>
      </c>
    </row>
    <row r="77" spans="1:5" ht="18" customHeight="1" x14ac:dyDescent="0.25">
      <c r="A77" s="60" t="s">
        <v>66</v>
      </c>
      <c r="B77" s="61"/>
      <c r="C77" s="61"/>
      <c r="D77" s="61"/>
      <c r="E77" s="62">
        <v>39000</v>
      </c>
    </row>
    <row r="78" spans="1:5" ht="18" customHeight="1" x14ac:dyDescent="0.25">
      <c r="A78" s="60" t="s">
        <v>67</v>
      </c>
      <c r="B78" s="61"/>
      <c r="C78" s="61"/>
      <c r="D78" s="61"/>
      <c r="E78" s="62">
        <v>32000</v>
      </c>
    </row>
    <row r="79" spans="1:5" ht="18" customHeight="1" x14ac:dyDescent="0.25">
      <c r="A79" s="60" t="s">
        <v>94</v>
      </c>
      <c r="B79" s="61"/>
      <c r="C79" s="61"/>
      <c r="D79" s="61"/>
      <c r="E79" s="62">
        <v>15000</v>
      </c>
    </row>
    <row r="80" spans="1:5" ht="18" customHeight="1" x14ac:dyDescent="0.25">
      <c r="A80" s="60" t="s">
        <v>5</v>
      </c>
      <c r="B80" s="61"/>
      <c r="C80" s="61"/>
      <c r="D80" s="61"/>
      <c r="E80" s="62">
        <v>30000</v>
      </c>
    </row>
    <row r="81" spans="1:7" ht="18" customHeight="1" x14ac:dyDescent="0.25">
      <c r="A81" s="71" t="s">
        <v>15</v>
      </c>
      <c r="B81" s="72"/>
      <c r="C81" s="72"/>
      <c r="D81" s="72"/>
      <c r="E81" s="73">
        <v>25000</v>
      </c>
    </row>
    <row r="82" spans="1:7" ht="10.5" customHeight="1" x14ac:dyDescent="0.25">
      <c r="A82" s="6"/>
      <c r="B82" s="2"/>
      <c r="C82" s="2"/>
      <c r="D82" s="2"/>
      <c r="E82" s="32"/>
    </row>
    <row r="83" spans="1:7" ht="18" customHeight="1" x14ac:dyDescent="0.25">
      <c r="D83" s="74" t="s">
        <v>10</v>
      </c>
      <c r="E83" s="75">
        <f>SUM(E64:E81)</f>
        <v>816300</v>
      </c>
      <c r="F83" s="47">
        <f>G83-E83</f>
        <v>171423</v>
      </c>
      <c r="G83" s="47">
        <f>E83*1.21</f>
        <v>987723</v>
      </c>
    </row>
    <row r="84" spans="1:7" ht="10.5" customHeight="1" thickBot="1" x14ac:dyDescent="0.3">
      <c r="A84" s="6"/>
      <c r="B84" s="2"/>
      <c r="C84" s="2"/>
      <c r="D84" s="2"/>
      <c r="E84" s="32"/>
    </row>
    <row r="85" spans="1:7" ht="21.95" customHeight="1" thickBot="1" x14ac:dyDescent="0.3">
      <c r="A85" s="4" t="s">
        <v>102</v>
      </c>
      <c r="B85" s="5"/>
      <c r="C85" s="5"/>
      <c r="D85" s="5"/>
      <c r="E85" s="36"/>
    </row>
    <row r="86" spans="1:7" ht="10.5" customHeight="1" x14ac:dyDescent="0.25">
      <c r="A86" s="6"/>
      <c r="B86" s="2"/>
      <c r="C86" s="2"/>
      <c r="D86" s="2"/>
      <c r="E86" s="32"/>
    </row>
    <row r="87" spans="1:7" ht="18" customHeight="1" x14ac:dyDescent="0.25">
      <c r="A87" s="77" t="s">
        <v>98</v>
      </c>
      <c r="B87" s="2"/>
      <c r="C87" s="2"/>
      <c r="D87" s="2"/>
      <c r="E87" s="78">
        <v>135000</v>
      </c>
    </row>
    <row r="88" spans="1:7" ht="18" customHeight="1" x14ac:dyDescent="0.25">
      <c r="A88" s="11" t="s">
        <v>103</v>
      </c>
      <c r="B88" s="12"/>
      <c r="C88" s="12"/>
      <c r="D88" s="12"/>
      <c r="E88" s="53">
        <v>133600</v>
      </c>
    </row>
    <row r="89" spans="1:7" ht="10.5" customHeight="1" x14ac:dyDescent="0.25">
      <c r="A89" s="6"/>
      <c r="B89" s="2"/>
      <c r="C89" s="2"/>
      <c r="D89" s="2"/>
      <c r="E89" s="32"/>
    </row>
    <row r="90" spans="1:7" ht="18" customHeight="1" x14ac:dyDescent="0.25">
      <c r="D90" s="37" t="s">
        <v>10</v>
      </c>
      <c r="E90" s="46">
        <f>IF(SUM(E87:E88)&gt;(0.04*SUM($E$135:$E$141)),"více než maximum",SUM(E87:E88))</f>
        <v>268600</v>
      </c>
      <c r="F90" s="47">
        <f>G90-E90</f>
        <v>56406</v>
      </c>
      <c r="G90" s="47">
        <f>E90*1.21</f>
        <v>325006</v>
      </c>
    </row>
    <row r="91" spans="1:7" ht="10.5" customHeight="1" thickBot="1" x14ac:dyDescent="0.3">
      <c r="A91" s="6"/>
      <c r="B91" s="2"/>
      <c r="C91" s="2"/>
      <c r="D91" s="2"/>
      <c r="E91" s="32"/>
    </row>
    <row r="92" spans="1:7" s="74" customFormat="1" ht="21.95" customHeight="1" thickBot="1" x14ac:dyDescent="0.3">
      <c r="A92" s="54" t="s">
        <v>104</v>
      </c>
      <c r="B92" s="55"/>
      <c r="C92" s="55"/>
      <c r="D92" s="55"/>
      <c r="E92" s="56"/>
    </row>
    <row r="93" spans="1:7" s="74" customFormat="1" ht="10.5" customHeight="1" x14ac:dyDescent="0.25">
      <c r="A93" s="57"/>
      <c r="B93" s="58"/>
      <c r="C93" s="58"/>
      <c r="D93" s="58"/>
      <c r="E93" s="59"/>
    </row>
    <row r="94" spans="1:7" s="74" customFormat="1" ht="18" customHeight="1" x14ac:dyDescent="0.25">
      <c r="A94" s="60" t="s">
        <v>89</v>
      </c>
      <c r="B94" s="61"/>
      <c r="C94" s="61"/>
      <c r="D94" s="61"/>
      <c r="E94" s="62">
        <v>35000</v>
      </c>
    </row>
    <row r="95" spans="1:7" s="74" customFormat="1" ht="18" customHeight="1" x14ac:dyDescent="0.25">
      <c r="A95" s="60" t="s">
        <v>6</v>
      </c>
      <c r="B95" s="61"/>
      <c r="C95" s="61"/>
      <c r="D95" s="61"/>
      <c r="E95" s="62">
        <v>92000</v>
      </c>
    </row>
    <row r="96" spans="1:7" s="74" customFormat="1" ht="18" customHeight="1" x14ac:dyDescent="0.25">
      <c r="A96" s="60" t="s">
        <v>0</v>
      </c>
      <c r="B96" s="61"/>
      <c r="C96" s="61"/>
      <c r="D96" s="61"/>
      <c r="E96" s="62">
        <v>1345000</v>
      </c>
    </row>
    <row r="97" spans="1:5" s="74" customFormat="1" ht="18" customHeight="1" x14ac:dyDescent="0.25">
      <c r="A97" s="60" t="s">
        <v>4</v>
      </c>
      <c r="B97" s="61"/>
      <c r="C97" s="61"/>
      <c r="D97" s="61"/>
      <c r="E97" s="62">
        <v>205000</v>
      </c>
    </row>
    <row r="98" spans="1:5" s="74" customFormat="1" ht="18" customHeight="1" x14ac:dyDescent="0.25">
      <c r="A98" s="60" t="s">
        <v>1</v>
      </c>
      <c r="B98" s="61"/>
      <c r="C98" s="61"/>
      <c r="D98" s="61"/>
      <c r="E98" s="62">
        <v>95000</v>
      </c>
    </row>
    <row r="99" spans="1:5" s="74" customFormat="1" ht="18" customHeight="1" x14ac:dyDescent="0.25">
      <c r="A99" s="60" t="s">
        <v>2</v>
      </c>
      <c r="B99" s="61"/>
      <c r="C99" s="61"/>
      <c r="D99" s="61"/>
      <c r="E99" s="76"/>
    </row>
    <row r="100" spans="1:5" s="74" customFormat="1" ht="18" customHeight="1" x14ac:dyDescent="0.25">
      <c r="A100" s="60"/>
      <c r="B100" s="61" t="s">
        <v>56</v>
      </c>
      <c r="C100" s="61"/>
      <c r="D100" s="61"/>
      <c r="E100" s="62">
        <v>85000</v>
      </c>
    </row>
    <row r="101" spans="1:5" s="74" customFormat="1" ht="18" customHeight="1" x14ac:dyDescent="0.25">
      <c r="A101" s="60"/>
      <c r="B101" s="61" t="s">
        <v>57</v>
      </c>
      <c r="C101" s="61"/>
      <c r="D101" s="61"/>
      <c r="E101" s="62">
        <v>235000</v>
      </c>
    </row>
    <row r="102" spans="1:5" s="74" customFormat="1" ht="18" customHeight="1" x14ac:dyDescent="0.25">
      <c r="A102" s="60"/>
      <c r="B102" s="61" t="s">
        <v>58</v>
      </c>
      <c r="C102" s="61"/>
      <c r="D102" s="61"/>
      <c r="E102" s="62">
        <v>125000</v>
      </c>
    </row>
    <row r="103" spans="1:5" s="74" customFormat="1" ht="18" customHeight="1" x14ac:dyDescent="0.25">
      <c r="A103" s="60"/>
      <c r="B103" s="61" t="s">
        <v>3</v>
      </c>
      <c r="C103" s="61"/>
      <c r="D103" s="61"/>
      <c r="E103" s="62">
        <v>268000</v>
      </c>
    </row>
    <row r="104" spans="1:5" s="74" customFormat="1" ht="18" customHeight="1" x14ac:dyDescent="0.25">
      <c r="A104" s="60"/>
      <c r="B104" s="61" t="s">
        <v>90</v>
      </c>
      <c r="C104" s="61"/>
      <c r="D104" s="61"/>
      <c r="E104" s="62">
        <v>52700</v>
      </c>
    </row>
    <row r="105" spans="1:5" s="74" customFormat="1" ht="18" customHeight="1" x14ac:dyDescent="0.25">
      <c r="A105" s="60"/>
      <c r="B105" s="61" t="s">
        <v>91</v>
      </c>
      <c r="C105" s="61"/>
      <c r="D105" s="61"/>
      <c r="E105" s="62">
        <v>105000</v>
      </c>
    </row>
    <row r="106" spans="1:5" s="74" customFormat="1" ht="18" customHeight="1" x14ac:dyDescent="0.25">
      <c r="A106" s="60"/>
      <c r="B106" s="61" t="s">
        <v>92</v>
      </c>
      <c r="C106" s="61"/>
      <c r="D106" s="61"/>
      <c r="E106" s="62">
        <v>208000</v>
      </c>
    </row>
    <row r="107" spans="1:5" s="74" customFormat="1" ht="18" customHeight="1" x14ac:dyDescent="0.25">
      <c r="A107" s="60"/>
      <c r="B107" s="61" t="s">
        <v>61</v>
      </c>
      <c r="C107" s="61"/>
      <c r="D107" s="61"/>
      <c r="E107" s="62">
        <v>103000</v>
      </c>
    </row>
    <row r="108" spans="1:5" s="74" customFormat="1" ht="18" customHeight="1" x14ac:dyDescent="0.25">
      <c r="A108" s="60"/>
      <c r="B108" s="61" t="s">
        <v>62</v>
      </c>
      <c r="C108" s="61"/>
      <c r="D108" s="61"/>
      <c r="E108" s="62">
        <v>49200</v>
      </c>
    </row>
    <row r="109" spans="1:5" s="74" customFormat="1" ht="18" customHeight="1" x14ac:dyDescent="0.25">
      <c r="A109" s="60"/>
      <c r="B109" s="61" t="s">
        <v>63</v>
      </c>
      <c r="C109" s="61"/>
      <c r="D109" s="61"/>
      <c r="E109" s="62">
        <v>19000</v>
      </c>
    </row>
    <row r="110" spans="1:5" s="74" customFormat="1" ht="18" customHeight="1" x14ac:dyDescent="0.25">
      <c r="A110" s="60" t="s">
        <v>64</v>
      </c>
      <c r="C110" s="61"/>
      <c r="D110" s="61"/>
      <c r="E110" s="62">
        <v>15000</v>
      </c>
    </row>
    <row r="111" spans="1:5" s="74" customFormat="1" ht="18" customHeight="1" x14ac:dyDescent="0.25">
      <c r="A111" s="60" t="s">
        <v>65</v>
      </c>
      <c r="B111" s="61"/>
      <c r="C111" s="61"/>
      <c r="D111" s="61"/>
      <c r="E111" s="62">
        <v>45000</v>
      </c>
    </row>
    <row r="112" spans="1:5" s="74" customFormat="1" ht="18" customHeight="1" x14ac:dyDescent="0.25">
      <c r="A112" s="60" t="s">
        <v>66</v>
      </c>
      <c r="B112" s="61"/>
      <c r="C112" s="61"/>
      <c r="D112" s="61"/>
      <c r="E112" s="62">
        <v>42000</v>
      </c>
    </row>
    <row r="113" spans="1:7" s="74" customFormat="1" ht="18" customHeight="1" x14ac:dyDescent="0.25">
      <c r="A113" s="60" t="s">
        <v>67</v>
      </c>
      <c r="B113" s="61"/>
      <c r="C113" s="61"/>
      <c r="D113" s="61"/>
      <c r="E113" s="62">
        <v>42000</v>
      </c>
    </row>
    <row r="114" spans="1:7" s="74" customFormat="1" ht="18" customHeight="1" x14ac:dyDescent="0.25">
      <c r="A114" s="60" t="s">
        <v>68</v>
      </c>
      <c r="B114" s="61"/>
      <c r="C114" s="61"/>
      <c r="D114" s="61"/>
      <c r="E114" s="79"/>
    </row>
    <row r="115" spans="1:7" s="74" customFormat="1" ht="18" customHeight="1" x14ac:dyDescent="0.25">
      <c r="A115" s="60"/>
      <c r="B115" s="61" t="s">
        <v>69</v>
      </c>
      <c r="C115" s="61"/>
      <c r="D115" s="61"/>
      <c r="E115" s="62">
        <v>155000</v>
      </c>
    </row>
    <row r="116" spans="1:7" s="74" customFormat="1" ht="18" customHeight="1" x14ac:dyDescent="0.25">
      <c r="A116" s="60"/>
      <c r="B116" s="61" t="s">
        <v>70</v>
      </c>
      <c r="C116" s="61"/>
      <c r="D116" s="61"/>
      <c r="E116" s="62">
        <v>85000</v>
      </c>
    </row>
    <row r="117" spans="1:7" s="74" customFormat="1" ht="18" customHeight="1" x14ac:dyDescent="0.25">
      <c r="A117" s="60" t="s">
        <v>78</v>
      </c>
      <c r="B117" s="61"/>
      <c r="C117" s="61"/>
      <c r="D117" s="61"/>
      <c r="E117" s="79"/>
    </row>
    <row r="118" spans="1:7" s="74" customFormat="1" ht="18" customHeight="1" x14ac:dyDescent="0.25">
      <c r="A118" s="60"/>
      <c r="B118" s="61" t="s">
        <v>78</v>
      </c>
      <c r="C118" s="61"/>
      <c r="D118" s="61"/>
      <c r="E118" s="62">
        <v>72000</v>
      </c>
    </row>
    <row r="119" spans="1:7" s="74" customFormat="1" ht="18" customHeight="1" x14ac:dyDescent="0.25">
      <c r="A119" s="60"/>
      <c r="B119" s="61" t="s">
        <v>105</v>
      </c>
      <c r="C119" s="61"/>
      <c r="D119" s="61"/>
      <c r="E119" s="62">
        <v>20000</v>
      </c>
    </row>
    <row r="120" spans="1:7" s="74" customFormat="1" ht="18" customHeight="1" x14ac:dyDescent="0.25">
      <c r="A120" s="60"/>
      <c r="B120" s="61" t="s">
        <v>82</v>
      </c>
      <c r="C120" s="61"/>
      <c r="D120" s="61"/>
      <c r="E120" s="62">
        <v>49000</v>
      </c>
    </row>
    <row r="121" spans="1:7" s="74" customFormat="1" ht="18" customHeight="1" x14ac:dyDescent="0.25">
      <c r="A121" s="69" t="s">
        <v>9</v>
      </c>
      <c r="B121" s="58"/>
      <c r="C121" s="58"/>
      <c r="D121" s="58"/>
      <c r="E121" s="70">
        <v>152000</v>
      </c>
    </row>
    <row r="122" spans="1:7" s="74" customFormat="1" ht="18" customHeight="1" x14ac:dyDescent="0.25">
      <c r="A122" s="60" t="s">
        <v>17</v>
      </c>
      <c r="B122" s="61"/>
      <c r="C122" s="61"/>
      <c r="D122" s="61"/>
      <c r="E122" s="62">
        <v>30000</v>
      </c>
    </row>
    <row r="123" spans="1:7" s="74" customFormat="1" ht="18" customHeight="1" x14ac:dyDescent="0.25">
      <c r="A123" s="60" t="s">
        <v>106</v>
      </c>
      <c r="B123" s="61"/>
      <c r="C123" s="61"/>
      <c r="D123" s="61"/>
      <c r="E123" s="62">
        <v>1000</v>
      </c>
    </row>
    <row r="124" spans="1:7" s="74" customFormat="1" ht="18" customHeight="1" x14ac:dyDescent="0.25">
      <c r="A124" s="60" t="s">
        <v>18</v>
      </c>
      <c r="B124" s="61"/>
      <c r="C124" s="61"/>
      <c r="D124" s="61"/>
      <c r="E124" s="62">
        <v>27000</v>
      </c>
    </row>
    <row r="125" spans="1:7" s="74" customFormat="1" ht="18" customHeight="1" x14ac:dyDescent="0.25">
      <c r="A125" s="63" t="s">
        <v>15</v>
      </c>
      <c r="B125" s="64"/>
      <c r="C125" s="64"/>
      <c r="D125" s="64"/>
      <c r="E125" s="65">
        <v>43000</v>
      </c>
    </row>
    <row r="126" spans="1:7" ht="18" customHeight="1" x14ac:dyDescent="0.25">
      <c r="D126" s="74" t="s">
        <v>10</v>
      </c>
      <c r="E126" s="75">
        <f>SUM(E94:E125)</f>
        <v>3799900</v>
      </c>
      <c r="F126" s="47">
        <f>G126-E126</f>
        <v>797979</v>
      </c>
      <c r="G126" s="47">
        <f>E126*1.21</f>
        <v>4597879</v>
      </c>
    </row>
    <row r="127" spans="1:7" ht="10.5" customHeight="1" thickBot="1" x14ac:dyDescent="0.3">
      <c r="A127" s="6"/>
      <c r="B127" s="2"/>
      <c r="C127" s="2"/>
      <c r="D127" s="2"/>
      <c r="E127" s="32"/>
    </row>
    <row r="128" spans="1:7" ht="21.95" customHeight="1" thickBot="1" x14ac:dyDescent="0.3">
      <c r="A128" s="4" t="s">
        <v>107</v>
      </c>
      <c r="B128" s="5"/>
      <c r="C128" s="5"/>
      <c r="D128" s="5"/>
      <c r="E128" s="36"/>
    </row>
    <row r="129" spans="1:7" ht="10.5" customHeight="1" x14ac:dyDescent="0.25">
      <c r="A129" s="6"/>
      <c r="B129" s="2"/>
      <c r="C129" s="2"/>
      <c r="D129" s="2"/>
      <c r="E129" s="32"/>
    </row>
    <row r="130" spans="1:7" ht="18" customHeight="1" x14ac:dyDescent="0.25">
      <c r="A130" s="9" t="s">
        <v>84</v>
      </c>
      <c r="B130" s="10"/>
      <c r="C130" s="10"/>
      <c r="D130" s="10"/>
      <c r="E130" s="45">
        <v>48000</v>
      </c>
    </row>
    <row r="131" spans="1:7" ht="10.5" customHeight="1" x14ac:dyDescent="0.25">
      <c r="A131" s="6"/>
      <c r="B131" s="2"/>
      <c r="C131" s="2"/>
      <c r="D131" s="2"/>
      <c r="E131" s="32"/>
    </row>
    <row r="132" spans="1:7" ht="18" customHeight="1" x14ac:dyDescent="0.25">
      <c r="D132" s="37" t="s">
        <v>10</v>
      </c>
      <c r="E132" s="80">
        <f>SUM(E130)</f>
        <v>48000</v>
      </c>
      <c r="F132" s="47">
        <f>G132-E132</f>
        <v>10080</v>
      </c>
      <c r="G132" s="47">
        <f>E132*1.21</f>
        <v>58080</v>
      </c>
    </row>
    <row r="133" spans="1:7" ht="10.5" customHeight="1" thickBot="1" x14ac:dyDescent="0.3">
      <c r="A133" s="6"/>
      <c r="B133" s="2"/>
      <c r="C133" s="2"/>
      <c r="D133" s="2"/>
      <c r="E133" s="32"/>
    </row>
    <row r="134" spans="1:7" ht="27.75" customHeight="1" thickBot="1" x14ac:dyDescent="0.3">
      <c r="A134" s="13" t="s">
        <v>11</v>
      </c>
      <c r="B134" s="5"/>
      <c r="C134" s="5"/>
      <c r="D134" s="5"/>
      <c r="E134" s="36"/>
    </row>
    <row r="135" spans="1:7" ht="21.75" customHeight="1" x14ac:dyDescent="0.25">
      <c r="A135" s="14" t="s">
        <v>108</v>
      </c>
      <c r="B135" s="15"/>
      <c r="C135" s="15"/>
      <c r="D135" s="15"/>
      <c r="E135" s="81">
        <f>SUM(E5:E10)</f>
        <v>335750</v>
      </c>
      <c r="G135" s="33"/>
    </row>
    <row r="136" spans="1:7" ht="21.75" customHeight="1" x14ac:dyDescent="0.25">
      <c r="A136" s="16" t="s">
        <v>109</v>
      </c>
      <c r="B136" s="8"/>
      <c r="C136" s="8"/>
      <c r="D136" s="8"/>
      <c r="E136" s="82">
        <f>SUM(E17:E43)</f>
        <v>2887450</v>
      </c>
    </row>
    <row r="137" spans="1:7" ht="21.75" customHeight="1" x14ac:dyDescent="0.25">
      <c r="A137" s="16" t="s">
        <v>89</v>
      </c>
      <c r="B137" s="8"/>
      <c r="C137" s="8"/>
      <c r="D137" s="8"/>
      <c r="E137" s="82">
        <f>SUM(E49:E51)</f>
        <v>57000</v>
      </c>
    </row>
    <row r="138" spans="1:7" ht="21.75" customHeight="1" x14ac:dyDescent="0.25">
      <c r="A138" s="16" t="s">
        <v>110</v>
      </c>
      <c r="B138" s="8"/>
      <c r="C138" s="8"/>
      <c r="D138" s="8"/>
      <c r="E138" s="82">
        <f>SUM(E57:E58)</f>
        <v>23000</v>
      </c>
    </row>
    <row r="139" spans="1:7" ht="21.75" customHeight="1" x14ac:dyDescent="0.25">
      <c r="A139" s="16" t="s">
        <v>111</v>
      </c>
      <c r="B139" s="8"/>
      <c r="C139" s="8"/>
      <c r="D139" s="8"/>
      <c r="E139" s="82">
        <f>SUM(E64:E81)</f>
        <v>816300</v>
      </c>
    </row>
    <row r="140" spans="1:7" ht="21.75" customHeight="1" x14ac:dyDescent="0.25">
      <c r="A140" s="16" t="s">
        <v>112</v>
      </c>
      <c r="B140" s="8"/>
      <c r="C140" s="8"/>
      <c r="D140" s="8"/>
      <c r="E140" s="82">
        <f>SUM(E87:E88)</f>
        <v>268600</v>
      </c>
    </row>
    <row r="141" spans="1:7" ht="21.75" customHeight="1" x14ac:dyDescent="0.25">
      <c r="A141" s="16" t="s">
        <v>113</v>
      </c>
      <c r="B141" s="8"/>
      <c r="C141" s="8"/>
      <c r="D141" s="8"/>
      <c r="E141" s="82">
        <f>SUM(E94:E125)</f>
        <v>3799900</v>
      </c>
    </row>
    <row r="142" spans="1:7" ht="21.75" customHeight="1" thickBot="1" x14ac:dyDescent="0.3">
      <c r="A142" s="16" t="s">
        <v>114</v>
      </c>
      <c r="B142" s="8"/>
      <c r="C142" s="8"/>
      <c r="D142" s="8"/>
      <c r="E142" s="82">
        <f>SUM(E130)</f>
        <v>48000</v>
      </c>
    </row>
    <row r="143" spans="1:7" ht="22.5" customHeight="1" x14ac:dyDescent="0.25">
      <c r="A143" s="17" t="s">
        <v>12</v>
      </c>
      <c r="B143" s="18"/>
      <c r="C143" s="18"/>
      <c r="D143" s="18"/>
      <c r="E143" s="83">
        <f>SUM(E135:E142)</f>
        <v>8236000</v>
      </c>
    </row>
    <row r="144" spans="1:7" ht="22.5" customHeight="1" x14ac:dyDescent="0.25">
      <c r="A144" s="19" t="s">
        <v>13</v>
      </c>
      <c r="B144" s="2"/>
      <c r="C144" s="2"/>
      <c r="D144" s="2"/>
      <c r="E144" s="84">
        <f>E143*0.21</f>
        <v>1729560</v>
      </c>
    </row>
    <row r="145" spans="1:5" ht="22.5" customHeight="1" thickBot="1" x14ac:dyDescent="0.3">
      <c r="A145" s="20" t="s">
        <v>14</v>
      </c>
      <c r="B145" s="21"/>
      <c r="C145" s="21"/>
      <c r="D145" s="21"/>
      <c r="E145" s="85">
        <f>E143+E144</f>
        <v>9965560</v>
      </c>
    </row>
  </sheetData>
  <sheetProtection selectLockedCells="1"/>
  <pageMargins left="0.25" right="0.25" top="0.75" bottom="0.75" header="0.3" footer="0.3"/>
  <pageSetup paperSize="9" scale="80" orientation="portrait" r:id="rId1"/>
  <headerFooter>
    <oddHeader xml:space="preserve">&amp;LPříloha č. 2 - Rozklad nabídkové ceny
</oddHeader>
  </headerFooter>
  <rowBreaks count="2" manualBreakCount="2">
    <brk id="53" max="4" man="1"/>
    <brk id="10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9503B-D418-41AE-893B-6E4AC59A0313}">
  <sheetPr>
    <tabColor theme="4" tint="0.79998168889431442"/>
  </sheetPr>
  <dimension ref="A1:G88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115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116</v>
      </c>
      <c r="B6" s="8"/>
      <c r="C6" s="8"/>
      <c r="D6" s="8"/>
      <c r="E6" s="29">
        <v>0</v>
      </c>
    </row>
    <row r="7" spans="1:6" ht="18" customHeight="1" x14ac:dyDescent="0.25">
      <c r="D7" s="37" t="s">
        <v>10</v>
      </c>
      <c r="E7" s="31">
        <f>IF(SUM(E6:E6)&gt;(0.1*SUM(E81:E84)),"více než maximum",SUM(E6:E6))</f>
        <v>0</v>
      </c>
      <c r="F7" s="34"/>
    </row>
    <row r="8" spans="1:6" ht="10.5" customHeight="1" x14ac:dyDescent="0.25">
      <c r="A8" s="6"/>
      <c r="B8" s="2"/>
      <c r="C8" s="2"/>
      <c r="D8" s="2"/>
      <c r="E8" s="32"/>
    </row>
    <row r="9" spans="1:6" ht="10.5" customHeight="1" thickBot="1" x14ac:dyDescent="0.3">
      <c r="A9" s="6"/>
      <c r="B9" s="2"/>
      <c r="C9" s="2"/>
      <c r="D9" s="2"/>
      <c r="E9" s="32"/>
    </row>
    <row r="10" spans="1:6" ht="21.95" customHeight="1" thickBot="1" x14ac:dyDescent="0.3">
      <c r="A10" s="4" t="s">
        <v>117</v>
      </c>
      <c r="B10" s="5"/>
      <c r="C10" s="5"/>
      <c r="D10" s="5"/>
      <c r="E10" s="36"/>
    </row>
    <row r="11" spans="1:6" ht="10.5" customHeight="1" x14ac:dyDescent="0.25">
      <c r="A11" s="6"/>
      <c r="B11" s="2"/>
      <c r="C11" s="2"/>
      <c r="D11" s="2"/>
      <c r="E11" s="32"/>
    </row>
    <row r="12" spans="1:6" ht="17.25" customHeight="1" x14ac:dyDescent="0.25">
      <c r="A12" s="39" t="s">
        <v>118</v>
      </c>
      <c r="B12" s="40"/>
      <c r="C12" s="40"/>
      <c r="D12" s="2"/>
      <c r="E12" s="32"/>
    </row>
    <row r="13" spans="1:6" ht="10.5" customHeight="1" x14ac:dyDescent="0.25">
      <c r="A13" s="6"/>
      <c r="B13" s="2"/>
      <c r="C13" s="2"/>
      <c r="D13" s="2"/>
      <c r="E13" s="32"/>
    </row>
    <row r="14" spans="1:6" ht="18" customHeight="1" x14ac:dyDescent="0.25">
      <c r="A14" s="7" t="s">
        <v>6</v>
      </c>
      <c r="B14" s="8"/>
      <c r="C14" s="8"/>
      <c r="D14" s="8"/>
      <c r="E14" s="29">
        <v>0</v>
      </c>
    </row>
    <row r="15" spans="1:6" ht="18" customHeight="1" x14ac:dyDescent="0.25">
      <c r="A15" s="7" t="s">
        <v>0</v>
      </c>
      <c r="B15" s="8"/>
      <c r="C15" s="8"/>
      <c r="D15" s="8"/>
      <c r="E15" s="29">
        <v>0</v>
      </c>
    </row>
    <row r="16" spans="1:6" ht="18" customHeight="1" x14ac:dyDescent="0.25">
      <c r="A16" s="7" t="s">
        <v>4</v>
      </c>
      <c r="B16" s="8"/>
      <c r="C16" s="8"/>
      <c r="D16" s="8"/>
      <c r="E16" s="29">
        <v>0</v>
      </c>
    </row>
    <row r="17" spans="1:5" ht="18" customHeight="1" x14ac:dyDescent="0.25">
      <c r="A17" s="7" t="s">
        <v>1</v>
      </c>
      <c r="B17" s="8"/>
      <c r="C17" s="8"/>
      <c r="D17" s="8"/>
      <c r="E17" s="29">
        <v>0</v>
      </c>
    </row>
    <row r="18" spans="1:5" ht="18" customHeight="1" x14ac:dyDescent="0.25">
      <c r="A18" s="7" t="s">
        <v>2</v>
      </c>
      <c r="B18" s="8"/>
      <c r="C18" s="8"/>
      <c r="D18" s="8"/>
      <c r="E18" s="38"/>
    </row>
    <row r="19" spans="1:5" ht="18" customHeight="1" x14ac:dyDescent="0.25">
      <c r="A19" s="7"/>
      <c r="B19" s="8" t="s">
        <v>22</v>
      </c>
      <c r="C19" s="8"/>
      <c r="D19" s="8"/>
      <c r="E19" s="29">
        <v>0</v>
      </c>
    </row>
    <row r="20" spans="1:5" ht="18" customHeight="1" x14ac:dyDescent="0.25">
      <c r="A20" s="7"/>
      <c r="B20" s="8" t="s">
        <v>57</v>
      </c>
      <c r="C20" s="8"/>
      <c r="D20" s="8"/>
      <c r="E20" s="29">
        <v>0</v>
      </c>
    </row>
    <row r="21" spans="1:5" ht="18" customHeight="1" x14ac:dyDescent="0.25">
      <c r="A21" s="7"/>
      <c r="B21" s="8" t="s">
        <v>23</v>
      </c>
      <c r="C21" s="8"/>
      <c r="D21" s="8"/>
      <c r="E21" s="29">
        <v>0</v>
      </c>
    </row>
    <row r="22" spans="1:5" ht="18" customHeight="1" x14ac:dyDescent="0.25">
      <c r="A22" s="7"/>
      <c r="B22" s="8" t="s">
        <v>119</v>
      </c>
      <c r="C22" s="8"/>
      <c r="D22" s="8"/>
      <c r="E22" s="29">
        <v>0</v>
      </c>
    </row>
    <row r="23" spans="1:5" ht="18" customHeight="1" x14ac:dyDescent="0.25">
      <c r="A23" s="7"/>
      <c r="B23" s="8" t="s">
        <v>3</v>
      </c>
      <c r="C23" s="8"/>
      <c r="D23" s="8"/>
      <c r="E23" s="29">
        <v>0</v>
      </c>
    </row>
    <row r="24" spans="1:5" ht="18" customHeight="1" x14ac:dyDescent="0.25">
      <c r="A24" s="7"/>
      <c r="B24" s="8" t="s">
        <v>24</v>
      </c>
      <c r="C24" s="8"/>
      <c r="D24" s="8"/>
      <c r="E24" s="29">
        <v>0</v>
      </c>
    </row>
    <row r="25" spans="1:5" ht="18" customHeight="1" x14ac:dyDescent="0.25">
      <c r="A25" s="7"/>
      <c r="B25" s="8" t="s">
        <v>61</v>
      </c>
      <c r="C25" s="8"/>
      <c r="D25" s="8"/>
      <c r="E25" s="29">
        <v>0</v>
      </c>
    </row>
    <row r="26" spans="1:5" ht="18" customHeight="1" x14ac:dyDescent="0.25">
      <c r="A26" s="7"/>
      <c r="B26" s="8" t="s">
        <v>62</v>
      </c>
      <c r="C26" s="8"/>
      <c r="D26" s="8"/>
      <c r="E26" s="29">
        <v>0</v>
      </c>
    </row>
    <row r="27" spans="1:5" ht="18" customHeight="1" x14ac:dyDescent="0.25">
      <c r="A27" s="7" t="s">
        <v>68</v>
      </c>
      <c r="B27" s="8"/>
      <c r="C27" s="8"/>
      <c r="D27" s="8"/>
      <c r="E27" s="42"/>
    </row>
    <row r="28" spans="1:5" ht="18" customHeight="1" x14ac:dyDescent="0.25">
      <c r="A28" s="7"/>
      <c r="B28" s="8" t="s">
        <v>120</v>
      </c>
      <c r="C28" s="8"/>
      <c r="D28" s="8"/>
      <c r="E28" s="29">
        <v>0</v>
      </c>
    </row>
    <row r="29" spans="1:5" ht="18" customHeight="1" x14ac:dyDescent="0.25">
      <c r="A29" s="7"/>
      <c r="B29" s="8" t="s">
        <v>70</v>
      </c>
      <c r="C29" s="8"/>
      <c r="D29" s="8"/>
      <c r="E29" s="29">
        <v>0</v>
      </c>
    </row>
    <row r="30" spans="1:5" ht="18" customHeight="1" x14ac:dyDescent="0.25">
      <c r="A30" s="7" t="s">
        <v>18</v>
      </c>
      <c r="B30" s="8"/>
      <c r="C30" s="8"/>
      <c r="D30" s="8"/>
      <c r="E30" s="29">
        <v>0</v>
      </c>
    </row>
    <row r="31" spans="1:5" ht="18" customHeight="1" x14ac:dyDescent="0.25">
      <c r="A31" s="7" t="s">
        <v>5</v>
      </c>
      <c r="B31" s="8"/>
      <c r="C31" s="8"/>
      <c r="D31" s="8"/>
      <c r="E31" s="29">
        <v>0</v>
      </c>
    </row>
    <row r="32" spans="1:5" ht="18" customHeight="1" x14ac:dyDescent="0.25">
      <c r="A32" s="11" t="s">
        <v>15</v>
      </c>
      <c r="B32" s="12"/>
      <c r="C32" s="12"/>
      <c r="D32" s="12"/>
      <c r="E32" s="30">
        <v>0</v>
      </c>
    </row>
    <row r="33" spans="1:5" ht="10.5" customHeight="1" x14ac:dyDescent="0.25">
      <c r="A33" s="6"/>
      <c r="B33" s="2"/>
      <c r="C33" s="2"/>
      <c r="D33" s="2"/>
      <c r="E33" s="32"/>
    </row>
    <row r="34" spans="1:5" ht="18" customHeight="1" x14ac:dyDescent="0.25">
      <c r="D34" s="37" t="s">
        <v>10</v>
      </c>
      <c r="E34" s="31">
        <f>IF(SUM(E14:E32)&gt;(0.44*SUM($E$81:$E$84)),"více než maximum",SUM(E14:E32))</f>
        <v>0</v>
      </c>
    </row>
    <row r="35" spans="1:5" ht="10.5" customHeight="1" thickBot="1" x14ac:dyDescent="0.3">
      <c r="A35" s="6"/>
      <c r="B35" s="2"/>
      <c r="C35" s="2"/>
      <c r="D35" s="2"/>
      <c r="E35" s="32"/>
    </row>
    <row r="36" spans="1:5" ht="21.95" customHeight="1" thickBot="1" x14ac:dyDescent="0.3">
      <c r="A36" s="4" t="s">
        <v>121</v>
      </c>
      <c r="B36" s="5"/>
      <c r="C36" s="5"/>
      <c r="D36" s="5"/>
      <c r="E36" s="36"/>
    </row>
    <row r="37" spans="1:5" ht="10.5" customHeight="1" x14ac:dyDescent="0.25">
      <c r="A37" s="6"/>
      <c r="B37" s="2"/>
      <c r="C37" s="2"/>
      <c r="D37" s="2"/>
      <c r="E37" s="32"/>
    </row>
    <row r="38" spans="1:5" ht="18" customHeight="1" x14ac:dyDescent="0.25">
      <c r="A38" s="39" t="s">
        <v>122</v>
      </c>
      <c r="B38" s="40"/>
      <c r="C38" s="40"/>
      <c r="D38" s="2"/>
      <c r="E38" s="32"/>
    </row>
    <row r="39" spans="1:5" ht="10.5" customHeight="1" x14ac:dyDescent="0.25">
      <c r="A39" s="6"/>
      <c r="B39" s="2"/>
      <c r="C39" s="2"/>
      <c r="D39" s="2"/>
      <c r="E39" s="32"/>
    </row>
    <row r="40" spans="1:5" ht="18" customHeight="1" x14ac:dyDescent="0.25">
      <c r="A40" s="7" t="s">
        <v>16</v>
      </c>
      <c r="B40" s="8"/>
      <c r="C40" s="8"/>
      <c r="D40" s="8"/>
      <c r="E40" s="29">
        <v>0</v>
      </c>
    </row>
    <row r="41" spans="1:5" ht="18" customHeight="1" x14ac:dyDescent="0.25">
      <c r="A41" s="11" t="s">
        <v>123</v>
      </c>
      <c r="B41" s="12"/>
      <c r="C41" s="12"/>
      <c r="D41" s="12"/>
      <c r="E41" s="30">
        <v>0</v>
      </c>
    </row>
    <row r="42" spans="1:5" ht="10.5" customHeight="1" x14ac:dyDescent="0.25">
      <c r="A42" s="6"/>
      <c r="B42" s="2"/>
      <c r="C42" s="2"/>
      <c r="D42" s="2"/>
      <c r="E42" s="32"/>
    </row>
    <row r="43" spans="1:5" ht="18" customHeight="1" x14ac:dyDescent="0.25">
      <c r="D43" s="37" t="s">
        <v>10</v>
      </c>
      <c r="E43" s="31">
        <f>IF(SUM(E40:E41)&gt;(0.07*SUM($E$81:$E$84)),"více než maximum",SUM(E40:E41))</f>
        <v>0</v>
      </c>
    </row>
    <row r="44" spans="1:5" ht="10.5" customHeight="1" thickBot="1" x14ac:dyDescent="0.3">
      <c r="A44" s="6"/>
      <c r="B44" s="2"/>
      <c r="C44" s="2"/>
      <c r="D44" s="2"/>
      <c r="E44" s="32"/>
    </row>
    <row r="45" spans="1:5" ht="21.95" customHeight="1" thickBot="1" x14ac:dyDescent="0.3">
      <c r="A45" s="4" t="s">
        <v>124</v>
      </c>
      <c r="B45" s="5"/>
      <c r="C45" s="5"/>
      <c r="D45" s="5"/>
      <c r="E45" s="36"/>
    </row>
    <row r="46" spans="1:5" ht="10.5" customHeight="1" x14ac:dyDescent="0.25">
      <c r="A46" s="6"/>
      <c r="B46" s="2"/>
      <c r="C46" s="2"/>
      <c r="D46" s="2"/>
      <c r="E46" s="32"/>
    </row>
    <row r="47" spans="1:5" ht="17.25" customHeight="1" x14ac:dyDescent="0.25">
      <c r="A47" s="39" t="s">
        <v>125</v>
      </c>
      <c r="B47" s="40"/>
      <c r="C47" s="40"/>
      <c r="D47" s="2"/>
      <c r="E47" s="32"/>
    </row>
    <row r="48" spans="1:5" ht="10.5" customHeight="1" x14ac:dyDescent="0.25">
      <c r="A48" s="6"/>
      <c r="B48" s="2"/>
      <c r="C48" s="2"/>
      <c r="D48" s="2"/>
      <c r="E48" s="32"/>
    </row>
    <row r="49" spans="1:5" ht="18" customHeight="1" x14ac:dyDescent="0.25">
      <c r="A49" s="7" t="s">
        <v>6</v>
      </c>
      <c r="B49" s="8"/>
      <c r="C49" s="8"/>
      <c r="D49" s="8"/>
      <c r="E49" s="29">
        <v>0</v>
      </c>
    </row>
    <row r="50" spans="1:5" ht="18" customHeight="1" x14ac:dyDescent="0.25">
      <c r="A50" s="7" t="s">
        <v>0</v>
      </c>
      <c r="B50" s="8"/>
      <c r="C50" s="8"/>
      <c r="D50" s="8"/>
      <c r="E50" s="29">
        <v>0</v>
      </c>
    </row>
    <row r="51" spans="1:5" ht="18" customHeight="1" x14ac:dyDescent="0.25">
      <c r="A51" s="7" t="s">
        <v>4</v>
      </c>
      <c r="B51" s="8"/>
      <c r="C51" s="8"/>
      <c r="D51" s="8"/>
      <c r="E51" s="29">
        <v>0</v>
      </c>
    </row>
    <row r="52" spans="1:5" ht="18" customHeight="1" x14ac:dyDescent="0.25">
      <c r="A52" s="7" t="s">
        <v>2</v>
      </c>
      <c r="B52" s="8"/>
      <c r="C52" s="8"/>
      <c r="D52" s="8"/>
      <c r="E52" s="38"/>
    </row>
    <row r="53" spans="1:5" ht="18" customHeight="1" x14ac:dyDescent="0.25">
      <c r="A53" s="7"/>
      <c r="B53" s="8" t="s">
        <v>22</v>
      </c>
      <c r="C53" s="8"/>
      <c r="D53" s="8"/>
      <c r="E53" s="29">
        <v>0</v>
      </c>
    </row>
    <row r="54" spans="1:5" ht="18" customHeight="1" x14ac:dyDescent="0.25">
      <c r="A54" s="7"/>
      <c r="B54" s="8" t="s">
        <v>57</v>
      </c>
      <c r="C54" s="8"/>
      <c r="D54" s="8"/>
      <c r="E54" s="29">
        <v>0</v>
      </c>
    </row>
    <row r="55" spans="1:5" ht="18" customHeight="1" x14ac:dyDescent="0.25">
      <c r="A55" s="7"/>
      <c r="B55" s="8" t="s">
        <v>23</v>
      </c>
      <c r="C55" s="8"/>
      <c r="D55" s="8"/>
      <c r="E55" s="29">
        <v>0</v>
      </c>
    </row>
    <row r="56" spans="1:5" ht="18" customHeight="1" x14ac:dyDescent="0.25">
      <c r="A56" s="7"/>
      <c r="B56" s="8" t="s">
        <v>119</v>
      </c>
      <c r="C56" s="8"/>
      <c r="D56" s="8"/>
      <c r="E56" s="29">
        <v>0</v>
      </c>
    </row>
    <row r="57" spans="1:5" ht="18" customHeight="1" x14ac:dyDescent="0.25">
      <c r="A57" s="7"/>
      <c r="B57" s="8" t="s">
        <v>3</v>
      </c>
      <c r="C57" s="8"/>
      <c r="D57" s="8"/>
      <c r="E57" s="29">
        <v>0</v>
      </c>
    </row>
    <row r="58" spans="1:5" ht="18" customHeight="1" x14ac:dyDescent="0.25">
      <c r="A58" s="7"/>
      <c r="B58" s="8" t="s">
        <v>24</v>
      </c>
      <c r="C58" s="8"/>
      <c r="D58" s="8"/>
      <c r="E58" s="29">
        <v>0</v>
      </c>
    </row>
    <row r="59" spans="1:5" ht="18" customHeight="1" x14ac:dyDescent="0.25">
      <c r="A59" s="7"/>
      <c r="B59" s="8" t="s">
        <v>61</v>
      </c>
      <c r="C59" s="8"/>
      <c r="D59" s="8"/>
      <c r="E59" s="29">
        <v>0</v>
      </c>
    </row>
    <row r="60" spans="1:5" ht="18" customHeight="1" x14ac:dyDescent="0.25">
      <c r="A60" s="7"/>
      <c r="B60" s="8" t="s">
        <v>62</v>
      </c>
      <c r="C60" s="8"/>
      <c r="D60" s="8"/>
      <c r="E60" s="29">
        <v>0</v>
      </c>
    </row>
    <row r="61" spans="1:5" ht="18" customHeight="1" x14ac:dyDescent="0.25">
      <c r="A61" s="7" t="s">
        <v>68</v>
      </c>
      <c r="B61" s="8"/>
      <c r="C61" s="8"/>
      <c r="D61" s="8"/>
      <c r="E61" s="42"/>
    </row>
    <row r="62" spans="1:5" ht="18" customHeight="1" x14ac:dyDescent="0.25">
      <c r="A62" s="7"/>
      <c r="B62" s="8" t="s">
        <v>77</v>
      </c>
      <c r="C62" s="8"/>
      <c r="D62" s="8"/>
      <c r="E62" s="29">
        <v>0</v>
      </c>
    </row>
    <row r="63" spans="1:5" ht="18" customHeight="1" x14ac:dyDescent="0.25">
      <c r="A63" s="7"/>
      <c r="B63" s="8" t="s">
        <v>70</v>
      </c>
      <c r="C63" s="8"/>
      <c r="D63" s="8"/>
      <c r="E63" s="29">
        <v>0</v>
      </c>
    </row>
    <row r="64" spans="1:5" ht="18" customHeight="1" x14ac:dyDescent="0.25">
      <c r="A64" s="7" t="s">
        <v>78</v>
      </c>
      <c r="B64" s="8"/>
      <c r="C64" s="8"/>
      <c r="D64" s="8"/>
      <c r="E64" s="42"/>
    </row>
    <row r="65" spans="1:5" ht="18" customHeight="1" x14ac:dyDescent="0.25">
      <c r="A65" s="7"/>
      <c r="B65" s="8" t="s">
        <v>79</v>
      </c>
      <c r="C65" s="8"/>
      <c r="D65" s="8"/>
      <c r="E65" s="29">
        <v>0</v>
      </c>
    </row>
    <row r="66" spans="1:5" ht="18" customHeight="1" x14ac:dyDescent="0.25">
      <c r="A66" s="7" t="s">
        <v>126</v>
      </c>
      <c r="B66" s="8"/>
      <c r="C66" s="8"/>
      <c r="D66" s="8"/>
      <c r="E66" s="29">
        <v>0</v>
      </c>
    </row>
    <row r="67" spans="1:5" ht="18" customHeight="1" x14ac:dyDescent="0.25">
      <c r="A67" s="7" t="s">
        <v>20</v>
      </c>
      <c r="B67" s="8"/>
      <c r="C67" s="8"/>
      <c r="D67" s="8"/>
      <c r="E67" s="29">
        <v>0</v>
      </c>
    </row>
    <row r="68" spans="1:5" ht="18" customHeight="1" x14ac:dyDescent="0.25">
      <c r="A68" s="7" t="s">
        <v>9</v>
      </c>
      <c r="B68" s="8"/>
      <c r="C68" s="8"/>
      <c r="D68" s="8"/>
      <c r="E68" s="29">
        <v>0</v>
      </c>
    </row>
    <row r="69" spans="1:5" ht="18" customHeight="1" x14ac:dyDescent="0.25">
      <c r="A69" s="7" t="s">
        <v>17</v>
      </c>
      <c r="B69" s="8"/>
      <c r="C69" s="8"/>
      <c r="D69" s="8"/>
      <c r="E69" s="29">
        <v>0</v>
      </c>
    </row>
    <row r="70" spans="1:5" ht="18" customHeight="1" x14ac:dyDescent="0.25">
      <c r="A70" s="9" t="s">
        <v>15</v>
      </c>
      <c r="B70" s="10"/>
      <c r="C70" s="10"/>
      <c r="D70" s="10"/>
      <c r="E70" s="22">
        <v>0</v>
      </c>
    </row>
    <row r="71" spans="1:5" ht="10.5" customHeight="1" x14ac:dyDescent="0.25">
      <c r="A71" s="6"/>
      <c r="B71" s="2"/>
      <c r="C71" s="2"/>
      <c r="D71" s="2"/>
      <c r="E71" s="32"/>
    </row>
    <row r="72" spans="1:5" ht="18" customHeight="1" x14ac:dyDescent="0.25">
      <c r="D72" s="37" t="s">
        <v>10</v>
      </c>
      <c r="E72" s="31">
        <f>IF(SUM(E49:E70)&gt;(0.47*SUM(E81:E84)),"více než maximum",SUM(E49:E70))</f>
        <v>0</v>
      </c>
    </row>
    <row r="73" spans="1:5" ht="10.5" customHeight="1" thickBot="1" x14ac:dyDescent="0.3">
      <c r="A73" s="6"/>
      <c r="B73" s="2"/>
      <c r="C73" s="2"/>
      <c r="D73" s="2"/>
      <c r="E73" s="32"/>
    </row>
    <row r="74" spans="1:5" ht="21.95" customHeight="1" thickBot="1" x14ac:dyDescent="0.3">
      <c r="A74" s="4" t="s">
        <v>21</v>
      </c>
      <c r="B74" s="5"/>
      <c r="C74" s="5"/>
      <c r="D74" s="5"/>
      <c r="E74" s="36"/>
    </row>
    <row r="75" spans="1:5" ht="10.5" customHeight="1" x14ac:dyDescent="0.25">
      <c r="A75" s="6"/>
      <c r="B75" s="2"/>
      <c r="C75" s="2"/>
      <c r="D75" s="2"/>
      <c r="E75" s="32"/>
    </row>
    <row r="76" spans="1:5" ht="18" customHeight="1" x14ac:dyDescent="0.25">
      <c r="A76" s="9" t="s">
        <v>127</v>
      </c>
      <c r="B76" s="10"/>
      <c r="C76" s="10"/>
      <c r="D76" s="10"/>
      <c r="E76" s="22">
        <v>0</v>
      </c>
    </row>
    <row r="77" spans="1:5" ht="10.5" customHeight="1" x14ac:dyDescent="0.25">
      <c r="A77" s="6"/>
      <c r="B77" s="2"/>
      <c r="C77" s="2"/>
      <c r="D77" s="2"/>
      <c r="E77" s="32"/>
    </row>
    <row r="78" spans="1:5" ht="18" customHeight="1" x14ac:dyDescent="0.25">
      <c r="D78" s="37" t="s">
        <v>10</v>
      </c>
      <c r="E78" s="23">
        <f>SUM(E76)</f>
        <v>0</v>
      </c>
    </row>
    <row r="79" spans="1:5" ht="10.5" customHeight="1" thickBot="1" x14ac:dyDescent="0.3">
      <c r="A79" s="6"/>
      <c r="B79" s="2"/>
      <c r="C79" s="2"/>
      <c r="D79" s="2"/>
      <c r="E79" s="32"/>
    </row>
    <row r="80" spans="1:5" ht="27.75" customHeight="1" thickBot="1" x14ac:dyDescent="0.3">
      <c r="A80" s="13" t="s">
        <v>11</v>
      </c>
      <c r="B80" s="5"/>
      <c r="C80" s="5"/>
      <c r="D80" s="5"/>
      <c r="E80" s="36"/>
    </row>
    <row r="81" spans="1:7" ht="21.75" customHeight="1" x14ac:dyDescent="0.25">
      <c r="A81" s="14" t="s">
        <v>19</v>
      </c>
      <c r="B81" s="15"/>
      <c r="C81" s="15"/>
      <c r="D81" s="15"/>
      <c r="E81" s="26">
        <f>SUM(E6:E6)</f>
        <v>0</v>
      </c>
      <c r="G81" s="33"/>
    </row>
    <row r="82" spans="1:7" ht="21.75" customHeight="1" x14ac:dyDescent="0.25">
      <c r="A82" s="16" t="s">
        <v>128</v>
      </c>
      <c r="B82" s="8"/>
      <c r="C82" s="8"/>
      <c r="D82" s="8"/>
      <c r="E82" s="27">
        <f>SUM(E14:E32)</f>
        <v>0</v>
      </c>
    </row>
    <row r="83" spans="1:7" ht="21.75" customHeight="1" x14ac:dyDescent="0.25">
      <c r="A83" s="16" t="s">
        <v>121</v>
      </c>
      <c r="B83" s="8"/>
      <c r="C83" s="8"/>
      <c r="D83" s="8"/>
      <c r="E83" s="27">
        <f>SUM(E40:E41)</f>
        <v>0</v>
      </c>
    </row>
    <row r="84" spans="1:7" ht="21.75" customHeight="1" x14ac:dyDescent="0.25">
      <c r="A84" s="16" t="s">
        <v>124</v>
      </c>
      <c r="B84" s="8"/>
      <c r="C84" s="8"/>
      <c r="D84" s="8"/>
      <c r="E84" s="27">
        <f>SUM(E49:E70)</f>
        <v>0</v>
      </c>
    </row>
    <row r="85" spans="1:7" ht="21.75" customHeight="1" thickBot="1" x14ac:dyDescent="0.3">
      <c r="A85" s="16" t="s">
        <v>21</v>
      </c>
      <c r="B85" s="8"/>
      <c r="C85" s="8"/>
      <c r="D85" s="8"/>
      <c r="E85" s="27">
        <f>SUM(E76)</f>
        <v>0</v>
      </c>
    </row>
    <row r="86" spans="1:7" ht="22.5" customHeight="1" x14ac:dyDescent="0.25">
      <c r="A86" s="17" t="s">
        <v>12</v>
      </c>
      <c r="B86" s="18"/>
      <c r="C86" s="18"/>
      <c r="D86" s="18"/>
      <c r="E86" s="28">
        <f>SUM(E81:E85)</f>
        <v>0</v>
      </c>
    </row>
    <row r="87" spans="1:7" ht="22.5" customHeight="1" x14ac:dyDescent="0.25">
      <c r="A87" s="19" t="s">
        <v>13</v>
      </c>
      <c r="B87" s="2"/>
      <c r="C87" s="2"/>
      <c r="D87" s="2"/>
      <c r="E87" s="24">
        <f>E86*0.21</f>
        <v>0</v>
      </c>
    </row>
    <row r="88" spans="1:7" ht="22.5" customHeight="1" thickBot="1" x14ac:dyDescent="0.3">
      <c r="A88" s="20" t="s">
        <v>14</v>
      </c>
      <c r="B88" s="21"/>
      <c r="C88" s="21"/>
      <c r="D88" s="21"/>
      <c r="E88" s="25">
        <f>E86+E87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34" max="4" man="1"/>
    <brk id="7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VP+ST+DPS+IČ</vt:lpstr>
      <vt:lpstr>NOVÝ</vt:lpstr>
      <vt:lpstr>vzor_1 (Sklad prádla)</vt:lpstr>
      <vt:lpstr>vzor_2 (MNUL)</vt:lpstr>
      <vt:lpstr>vzor_3 (NEMDC)</vt:lpstr>
      <vt:lpstr>vzor_5 (NEMTP_gynpor)</vt:lpstr>
      <vt:lpstr>NOVÝ!Oblast_tisku</vt:lpstr>
      <vt:lpstr>'VP+ST+DPS+IČ'!Oblast_tisku</vt:lpstr>
      <vt:lpstr>'vzor_1 (Sklad prádla)'!Oblast_tisku</vt:lpstr>
      <vt:lpstr>'vzor_2 (MNUL)'!Oblast_tisku</vt:lpstr>
      <vt:lpstr>'vzor_3 (NEMDC)'!Oblast_tisku</vt:lpstr>
      <vt:lpstr>'vzor_5 (NEMTP_gynpor)'!Oblast_tisku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Hála Tomáš</dc:creator>
  <cp:lastModifiedBy>Volejniková Leona</cp:lastModifiedBy>
  <cp:lastPrinted>2020-11-11T13:56:14Z</cp:lastPrinted>
  <dcterms:created xsi:type="dcterms:W3CDTF">2017-02-14T07:24:11Z</dcterms:created>
  <dcterms:modified xsi:type="dcterms:W3CDTF">2025-09-04T11:17:16Z</dcterms:modified>
</cp:coreProperties>
</file>